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マイドライブ\T&amp;F\〔４月～１１月〕市川市民スポーツ大会\2026\Webページ用データ\"/>
    </mc:Choice>
  </mc:AlternateContent>
  <xr:revisionPtr revIDLastSave="0" documentId="13_ncr:1_{3EBE48AD-B6CC-475E-A2A5-DD958D950B14}" xr6:coauthVersionLast="47" xr6:coauthVersionMax="47" xr10:uidLastSave="{00000000-0000-0000-0000-000000000000}"/>
  <bookViews>
    <workbookView xWindow="-120" yWindow="-120" windowWidth="20730" windowHeight="11040" firstSheet="4" activeTab="4" xr2:uid="{00000000-000D-0000-FFFF-FFFF00000000}"/>
  </bookViews>
  <sheets>
    <sheet name="競技csv" sheetId="1" state="hidden" r:id="rId1"/>
    <sheet name="所属csv" sheetId="2" state="hidden" r:id="rId2"/>
    <sheet name="高校男選手データ" sheetId="3" state="hidden" r:id="rId3"/>
    <sheet name="高校女選手データ" sheetId="4" state="hidden" r:id="rId4"/>
    <sheet name="中学男選手データ" sheetId="5" r:id="rId5"/>
    <sheet name="中学女選手データ" sheetId="7" r:id="rId6"/>
    <sheet name="高校選手データ貼り付け" sheetId="15" r:id="rId7"/>
    <sheet name="中学一覧表" sheetId="9" r:id="rId8"/>
    <sheet name="高校一覧表" sheetId="10" r:id="rId9"/>
    <sheet name="競技者csv貼り付け用" sheetId="11" state="hidden" r:id="rId10"/>
    <sheet name="チームcsv貼り付け用" sheetId="12" state="hidden" r:id="rId11"/>
    <sheet name="競技者csv変換" sheetId="13" state="hidden" r:id="rId12"/>
    <sheet name="チームcsv変換" sheetId="14" state="hidden" r:id="rId13"/>
  </sheets>
  <externalReferences>
    <externalReference r:id="rId14"/>
  </externalReferences>
  <definedNames>
    <definedName name="_xlnm.Print_Area" localSheetId="8">高校一覧表!$A$1:$Y$72</definedName>
    <definedName name="_xlnm.Print_Area" localSheetId="6">高校選手データ貼り付け!$A$2:$W$219</definedName>
    <definedName name="_xlnm.Print_Area" localSheetId="7">中学一覧表!$A$1:$AD$72</definedName>
    <definedName name="あ百番">#REF!</definedName>
    <definedName name="春男">#REF!</definedName>
    <definedName name="女追加">[1]競技者データ!$H$4:$U$153</definedName>
    <definedName name="男追加">[1]競技者データ!$G$4:$U$153</definedName>
    <definedName name="長柄駅伝">#REF!</definedName>
    <definedName name="入力セル" localSheetId="3">#REF!</definedName>
    <definedName name="入力セル" localSheetId="2">#REF!</definedName>
    <definedName name="入力セル">#REF!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9" roundtripDataChecksum="XPTGnBEHbvYQOYa85Q0MDCV/vPn2AU2cAA1BtkNnL30="/>
    </ext>
  </extLst>
</workbook>
</file>

<file path=xl/calcChain.xml><?xml version="1.0" encoding="utf-8"?>
<calcChain xmlns="http://schemas.openxmlformats.org/spreadsheetml/2006/main">
  <c r="Z63" i="13" l="1"/>
  <c r="Z64" i="13"/>
  <c r="Z65" i="13"/>
  <c r="Z66" i="13"/>
  <c r="Z67" i="13"/>
  <c r="Z68" i="13"/>
  <c r="Z69" i="13"/>
  <c r="Z70" i="13"/>
  <c r="Z71" i="13"/>
  <c r="Z72" i="13"/>
  <c r="Z73" i="13"/>
  <c r="Z74" i="13"/>
  <c r="Z75" i="13"/>
  <c r="Z76" i="13"/>
  <c r="Z77" i="13"/>
  <c r="Z78" i="13"/>
  <c r="Z79" i="13"/>
  <c r="Z80" i="13"/>
  <c r="Z81" i="13"/>
  <c r="Z82" i="13"/>
  <c r="Z83" i="13"/>
  <c r="Z84" i="13"/>
  <c r="Z85" i="13"/>
  <c r="Z86" i="13"/>
  <c r="Z87" i="13"/>
  <c r="Z88" i="13"/>
  <c r="Z89" i="13"/>
  <c r="Z90" i="13"/>
  <c r="Z91" i="13"/>
  <c r="Z92" i="13"/>
  <c r="Z93" i="13"/>
  <c r="Z94" i="13"/>
  <c r="Z95" i="13"/>
  <c r="Z96" i="13"/>
  <c r="Z97" i="13"/>
  <c r="Z98" i="13"/>
  <c r="Z99" i="13"/>
  <c r="Z100" i="13"/>
  <c r="Z101" i="13"/>
  <c r="Z102" i="13"/>
  <c r="Z103" i="13"/>
  <c r="Z104" i="13"/>
  <c r="Z105" i="13"/>
  <c r="Z106" i="13"/>
  <c r="Z107" i="13"/>
  <c r="Z108" i="13"/>
  <c r="Z109" i="13"/>
  <c r="Z110" i="13"/>
  <c r="Z111" i="13"/>
  <c r="Z112" i="13"/>
  <c r="Z113" i="13"/>
  <c r="Z114" i="13"/>
  <c r="Z115" i="13"/>
  <c r="Z116" i="13"/>
  <c r="Z117" i="13"/>
  <c r="Z118" i="13"/>
  <c r="Z119" i="13"/>
  <c r="Z120" i="13"/>
  <c r="Z121" i="13"/>
  <c r="Z62" i="13"/>
  <c r="Z61" i="13"/>
  <c r="Z3" i="13"/>
  <c r="Z4" i="13"/>
  <c r="Z5" i="13"/>
  <c r="Z6" i="13"/>
  <c r="Z7" i="13"/>
  <c r="Z8" i="13"/>
  <c r="Z9" i="13"/>
  <c r="Z10" i="13"/>
  <c r="Z11" i="13"/>
  <c r="Z12" i="13"/>
  <c r="Z13" i="13"/>
  <c r="Z14" i="13"/>
  <c r="Z15" i="13"/>
  <c r="Z16" i="13"/>
  <c r="Z17" i="13"/>
  <c r="Z18" i="13"/>
  <c r="Z19" i="13"/>
  <c r="Z20" i="13"/>
  <c r="Z21" i="13"/>
  <c r="Z22" i="13"/>
  <c r="Z23" i="13"/>
  <c r="Z24" i="13"/>
  <c r="Z25" i="13"/>
  <c r="Z26" i="13"/>
  <c r="Z27" i="13"/>
  <c r="Z28" i="13"/>
  <c r="Z29" i="13"/>
  <c r="Z30" i="13"/>
  <c r="Z31" i="13"/>
  <c r="Z32" i="13"/>
  <c r="Z33" i="13"/>
  <c r="Z34" i="13"/>
  <c r="Z35" i="13"/>
  <c r="Z36" i="13"/>
  <c r="Z37" i="13"/>
  <c r="Z38" i="13"/>
  <c r="Z39" i="13"/>
  <c r="Z40" i="13"/>
  <c r="Z41" i="13"/>
  <c r="Z42" i="13"/>
  <c r="Z43" i="13"/>
  <c r="Z44" i="13"/>
  <c r="Z45" i="13"/>
  <c r="Z46" i="13"/>
  <c r="Z47" i="13"/>
  <c r="Z48" i="13"/>
  <c r="Z49" i="13"/>
  <c r="Z50" i="13"/>
  <c r="Z51" i="13"/>
  <c r="Z52" i="13"/>
  <c r="Z53" i="13"/>
  <c r="Z54" i="13"/>
  <c r="Z55" i="13"/>
  <c r="Z56" i="13"/>
  <c r="Z57" i="13"/>
  <c r="Z58" i="13"/>
  <c r="Z59" i="13"/>
  <c r="Z60" i="13"/>
  <c r="Z2" i="13"/>
  <c r="W64" i="13" a="1"/>
  <c r="W63" i="13" a="1"/>
  <c r="W65" i="13" a="1"/>
  <c r="W66" i="13" a="1"/>
  <c r="W67" i="13" a="1"/>
  <c r="W68" i="13" a="1"/>
  <c r="W69" i="13" a="1"/>
  <c r="W70" i="13" a="1"/>
  <c r="W71" i="13" a="1"/>
  <c r="W72" i="13" a="1"/>
  <c r="W73" i="13" a="1"/>
  <c r="W74" i="13" a="1"/>
  <c r="W75" i="13" a="1"/>
  <c r="W76" i="13" a="1"/>
  <c r="W77" i="13" a="1"/>
  <c r="W78" i="13" a="1"/>
  <c r="W79" i="13" a="1"/>
  <c r="W80" i="13" a="1"/>
  <c r="W81" i="13" a="1"/>
  <c r="W82" i="13" a="1"/>
  <c r="W83" i="13" a="1"/>
  <c r="W84" i="13" a="1"/>
  <c r="W85" i="13" a="1"/>
  <c r="W86" i="13" a="1"/>
  <c r="W87" i="13" a="1"/>
  <c r="W88" i="13" a="1"/>
  <c r="W89" i="13" a="1"/>
  <c r="W90" i="13" a="1"/>
  <c r="W91" i="13" a="1"/>
  <c r="W92" i="13" a="1"/>
  <c r="W93" i="13" a="1"/>
  <c r="W94" i="13" a="1"/>
  <c r="W95" i="13" a="1"/>
  <c r="W96" i="13" a="1"/>
  <c r="W97" i="13" a="1"/>
  <c r="W98" i="13" a="1"/>
  <c r="W99" i="13" a="1"/>
  <c r="W100" i="13" a="1"/>
  <c r="W101" i="13" a="1"/>
  <c r="W102" i="13" a="1"/>
  <c r="W103" i="13" a="1"/>
  <c r="W104" i="13" a="1"/>
  <c r="W105" i="13" a="1"/>
  <c r="W106" i="13" a="1"/>
  <c r="W107" i="13" a="1"/>
  <c r="W108" i="13" a="1"/>
  <c r="W109" i="13" a="1"/>
  <c r="W110" i="13" a="1"/>
  <c r="W111" i="13" a="1"/>
  <c r="W112" i="13" a="1"/>
  <c r="W113" i="13" a="1"/>
  <c r="W114" i="13" a="1"/>
  <c r="W115" i="13" a="1"/>
  <c r="W116" i="13" a="1"/>
  <c r="W117" i="13" a="1"/>
  <c r="W118" i="13" a="1"/>
  <c r="W119" i="13" a="1"/>
  <c r="W120" i="13" a="1"/>
  <c r="W121" i="13" a="1"/>
  <c r="W61" i="13" a="1"/>
  <c r="W3" i="13" a="1"/>
  <c r="W4" i="13" a="1"/>
  <c r="W5" i="13" a="1"/>
  <c r="W6" i="13" a="1"/>
  <c r="W7" i="13" a="1"/>
  <c r="W8" i="13" a="1"/>
  <c r="W9" i="13" a="1"/>
  <c r="W10" i="13" a="1"/>
  <c r="W11" i="13" a="1"/>
  <c r="W12" i="13" a="1"/>
  <c r="W13" i="13" a="1"/>
  <c r="W14" i="13" a="1"/>
  <c r="W15" i="13" a="1"/>
  <c r="W16" i="13" a="1"/>
  <c r="W17" i="13" a="1"/>
  <c r="W18" i="13" a="1"/>
  <c r="W19" i="13" a="1"/>
  <c r="W20" i="13" a="1"/>
  <c r="W21" i="13" a="1"/>
  <c r="W22" i="13" a="1"/>
  <c r="W23" i="13" a="1"/>
  <c r="W24" i="13" a="1"/>
  <c r="W25" i="13" a="1"/>
  <c r="W26" i="13" a="1"/>
  <c r="W27" i="13" a="1"/>
  <c r="W28" i="13" a="1"/>
  <c r="W29" i="13" a="1"/>
  <c r="W30" i="13" a="1"/>
  <c r="W31" i="13" a="1"/>
  <c r="W32" i="13" a="1"/>
  <c r="W33" i="13" a="1"/>
  <c r="W34" i="13" a="1"/>
  <c r="W35" i="13" a="1"/>
  <c r="W36" i="13" a="1"/>
  <c r="W37" i="13" a="1"/>
  <c r="W38" i="13" a="1"/>
  <c r="W39" i="13" a="1"/>
  <c r="W40" i="13" a="1"/>
  <c r="W41" i="13" a="1"/>
  <c r="W42" i="13" a="1"/>
  <c r="W43" i="13" a="1"/>
  <c r="W44" i="13" a="1"/>
  <c r="W45" i="13" a="1"/>
  <c r="W46" i="13" a="1"/>
  <c r="W47" i="13" a="1"/>
  <c r="W48" i="13" a="1"/>
  <c r="W49" i="13" a="1"/>
  <c r="W50" i="13" a="1"/>
  <c r="W51" i="13" a="1"/>
  <c r="W52" i="13" a="1"/>
  <c r="W53" i="13" a="1"/>
  <c r="W54" i="13" a="1"/>
  <c r="W55" i="13" a="1"/>
  <c r="W56" i="13" a="1"/>
  <c r="W57" i="13" a="1"/>
  <c r="W58" i="13" a="1"/>
  <c r="W59" i="13" a="1"/>
  <c r="W60" i="13" a="1"/>
  <c r="S63" i="13" a="1"/>
  <c r="S64" i="13" a="1"/>
  <c r="S65" i="13" a="1"/>
  <c r="S66" i="13" a="1"/>
  <c r="S67" i="13" a="1"/>
  <c r="S68" i="13" a="1"/>
  <c r="S69" i="13" a="1"/>
  <c r="S70" i="13" a="1"/>
  <c r="S71" i="13" a="1"/>
  <c r="S72" i="13" a="1"/>
  <c r="S73" i="13" a="1"/>
  <c r="S74" i="13" a="1"/>
  <c r="S75" i="13" a="1"/>
  <c r="S76" i="13" a="1"/>
  <c r="S77" i="13" a="1"/>
  <c r="S78" i="13" a="1"/>
  <c r="S79" i="13" a="1"/>
  <c r="S80" i="13" a="1"/>
  <c r="S81" i="13" a="1"/>
  <c r="S82" i="13" a="1"/>
  <c r="S83" i="13" a="1"/>
  <c r="S84" i="13" a="1"/>
  <c r="S85" i="13" a="1"/>
  <c r="S86" i="13" a="1"/>
  <c r="S87" i="13" a="1"/>
  <c r="S88" i="13" a="1"/>
  <c r="S89" i="13" a="1"/>
  <c r="S90" i="13" a="1"/>
  <c r="S91" i="13" a="1"/>
  <c r="S92" i="13" a="1"/>
  <c r="S93" i="13" a="1"/>
  <c r="S94" i="13" a="1"/>
  <c r="S95" i="13" a="1"/>
  <c r="S96" i="13" a="1"/>
  <c r="S97" i="13" a="1"/>
  <c r="S98" i="13" a="1"/>
  <c r="S99" i="13" a="1"/>
  <c r="S100" i="13" a="1"/>
  <c r="S101" i="13" a="1"/>
  <c r="S102" i="13" a="1"/>
  <c r="S103" i="13" a="1"/>
  <c r="S104" i="13" a="1"/>
  <c r="S105" i="13" a="1"/>
  <c r="S106" i="13" a="1"/>
  <c r="S107" i="13" a="1"/>
  <c r="S108" i="13" a="1"/>
  <c r="S109" i="13" a="1"/>
  <c r="S110" i="13" a="1"/>
  <c r="S111" i="13" a="1"/>
  <c r="S112" i="13" a="1"/>
  <c r="S113" i="13" a="1"/>
  <c r="S114" i="13" a="1"/>
  <c r="S115" i="13" a="1"/>
  <c r="S116" i="13" a="1"/>
  <c r="S117" i="13" a="1"/>
  <c r="S118" i="13" a="1"/>
  <c r="S119" i="13" a="1"/>
  <c r="S120" i="13" a="1"/>
  <c r="S121" i="13" a="1"/>
  <c r="S3" i="13" a="1"/>
  <c r="S4" i="13" a="1"/>
  <c r="S5" i="13" a="1"/>
  <c r="S6" i="13" a="1"/>
  <c r="S7" i="13" a="1"/>
  <c r="S8" i="13" a="1"/>
  <c r="S9" i="13" a="1"/>
  <c r="S10" i="13" a="1"/>
  <c r="S11" i="13" a="1"/>
  <c r="S12" i="13" a="1"/>
  <c r="S13" i="13" a="1"/>
  <c r="S14" i="13" a="1"/>
  <c r="S15" i="13" a="1"/>
  <c r="S16" i="13" a="1"/>
  <c r="S17" i="13" a="1"/>
  <c r="S18" i="13" a="1"/>
  <c r="S19" i="13" a="1"/>
  <c r="S20" i="13" a="1"/>
  <c r="S21" i="13" a="1"/>
  <c r="S22" i="13" a="1"/>
  <c r="S23" i="13" a="1"/>
  <c r="S24" i="13" a="1"/>
  <c r="S25" i="13" a="1"/>
  <c r="S26" i="13" a="1"/>
  <c r="S27" i="13" a="1"/>
  <c r="S28" i="13" a="1"/>
  <c r="S29" i="13" a="1"/>
  <c r="S30" i="13" a="1"/>
  <c r="S31" i="13" a="1"/>
  <c r="S32" i="13" a="1"/>
  <c r="S33" i="13" a="1"/>
  <c r="S34" i="13" a="1"/>
  <c r="S35" i="13" a="1"/>
  <c r="S36" i="13" a="1"/>
  <c r="S37" i="13" a="1"/>
  <c r="S38" i="13" a="1"/>
  <c r="S39" i="13" a="1"/>
  <c r="S40" i="13" a="1"/>
  <c r="S41" i="13" a="1"/>
  <c r="S42" i="13" a="1"/>
  <c r="S43" i="13" a="1"/>
  <c r="S44" i="13" a="1"/>
  <c r="S45" i="13" a="1"/>
  <c r="S46" i="13" a="1"/>
  <c r="S47" i="13" a="1"/>
  <c r="S48" i="13" a="1"/>
  <c r="S49" i="13" a="1"/>
  <c r="S50" i="13" a="1"/>
  <c r="S51" i="13" a="1"/>
  <c r="S52" i="13" a="1"/>
  <c r="S53" i="13" a="1"/>
  <c r="S54" i="13" a="1"/>
  <c r="S55" i="13" a="1"/>
  <c r="S56" i="13" a="1"/>
  <c r="S57" i="13" a="1"/>
  <c r="S58" i="13" a="1"/>
  <c r="S59" i="13" a="1"/>
  <c r="S60" i="13" a="1"/>
  <c r="S61" i="13" a="1"/>
  <c r="M65" i="10"/>
  <c r="E4" i="9"/>
  <c r="E3" i="9"/>
  <c r="C1" i="10" l="1"/>
  <c r="C1" i="9" l="1"/>
  <c r="C3" i="14"/>
  <c r="M3" i="14" s="1"/>
  <c r="C4" i="14"/>
  <c r="M4" i="14" s="1"/>
  <c r="C5" i="14"/>
  <c r="M5" i="14" s="1"/>
  <c r="C6" i="14"/>
  <c r="M6" i="14" s="1"/>
  <c r="C7" i="14"/>
  <c r="M7" i="14" s="1"/>
  <c r="C8" i="14"/>
  <c r="M8" i="14" s="1"/>
  <c r="C9" i="14"/>
  <c r="M9" i="14" s="1"/>
  <c r="C10" i="14"/>
  <c r="M10" i="14" s="1"/>
  <c r="C11" i="14"/>
  <c r="M11" i="14" s="1"/>
  <c r="C12" i="14"/>
  <c r="M12" i="14" s="1"/>
  <c r="C13" i="14"/>
  <c r="M13" i="14" s="1"/>
  <c r="C14" i="14"/>
  <c r="M14" i="14" s="1"/>
  <c r="C15" i="14"/>
  <c r="M15" i="14" s="1"/>
  <c r="C16" i="14"/>
  <c r="M16" i="14" s="1"/>
  <c r="C17" i="14"/>
  <c r="M17" i="14" s="1"/>
  <c r="C18" i="14"/>
  <c r="M18" i="14" s="1"/>
  <c r="C19" i="14"/>
  <c r="M19" i="14" s="1"/>
  <c r="C20" i="14"/>
  <c r="M20" i="14" s="1"/>
  <c r="C21" i="14"/>
  <c r="M21" i="14" s="1"/>
  <c r="C22" i="14"/>
  <c r="M22" i="14" s="1"/>
  <c r="C23" i="14"/>
  <c r="M23" i="14" s="1"/>
  <c r="C24" i="14"/>
  <c r="M24" i="14" s="1"/>
  <c r="C25" i="14"/>
  <c r="M25" i="14" s="1"/>
  <c r="C26" i="14"/>
  <c r="M26" i="14" s="1"/>
  <c r="C27" i="14"/>
  <c r="M27" i="14" s="1"/>
  <c r="C28" i="14"/>
  <c r="M28" i="14" s="1"/>
  <c r="C29" i="14"/>
  <c r="M29" i="14" s="1"/>
  <c r="C30" i="14"/>
  <c r="M30" i="14" s="1"/>
  <c r="C31" i="14"/>
  <c r="M31" i="14" s="1"/>
  <c r="C32" i="14"/>
  <c r="M32" i="14" s="1"/>
  <c r="C33" i="14"/>
  <c r="M33" i="14" s="1"/>
  <c r="C34" i="14"/>
  <c r="M34" i="14" s="1"/>
  <c r="C35" i="14"/>
  <c r="M35" i="14" s="1"/>
  <c r="C36" i="14"/>
  <c r="M36" i="14" s="1"/>
  <c r="C37" i="14"/>
  <c r="M37" i="14" s="1"/>
  <c r="C38" i="14"/>
  <c r="M38" i="14" s="1"/>
  <c r="C39" i="14"/>
  <c r="M39" i="14" s="1"/>
  <c r="C40" i="14"/>
  <c r="M40" i="14" s="1"/>
  <c r="C41" i="14"/>
  <c r="M41" i="14" s="1"/>
  <c r="C42" i="14"/>
  <c r="M42" i="14" s="1"/>
  <c r="C43" i="14"/>
  <c r="M43" i="14" s="1"/>
  <c r="C44" i="14"/>
  <c r="M44" i="14" s="1"/>
  <c r="C45" i="14"/>
  <c r="M45" i="14" s="1"/>
  <c r="C46" i="14"/>
  <c r="M46" i="14" s="1"/>
  <c r="C47" i="14"/>
  <c r="M47" i="14" s="1"/>
  <c r="C48" i="14"/>
  <c r="M48" i="14" s="1"/>
  <c r="C49" i="14"/>
  <c r="M49" i="14" s="1"/>
  <c r="C50" i="14"/>
  <c r="M50" i="14" s="1"/>
  <c r="C51" i="14"/>
  <c r="M51" i="14" s="1"/>
  <c r="C52" i="14"/>
  <c r="M52" i="14" s="1"/>
  <c r="C53" i="14"/>
  <c r="M53" i="14" s="1"/>
  <c r="C54" i="14"/>
  <c r="M54" i="14" s="1"/>
  <c r="C55" i="14"/>
  <c r="M55" i="14" s="1"/>
  <c r="C56" i="14"/>
  <c r="M56" i="14" s="1"/>
  <c r="C57" i="14"/>
  <c r="M57" i="14" s="1"/>
  <c r="C58" i="14"/>
  <c r="M58" i="14" s="1"/>
  <c r="C59" i="14"/>
  <c r="M59" i="14" s="1"/>
  <c r="C60" i="14"/>
  <c r="M60" i="14" s="1"/>
  <c r="C61" i="14"/>
  <c r="M61" i="14" s="1"/>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0" i="13"/>
  <c r="C121" i="13"/>
  <c r="C2" i="14"/>
  <c r="M2" i="14" l="1"/>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G2" i="2"/>
  <c r="E2" i="2"/>
  <c r="D2" i="2"/>
  <c r="F2" i="2" s="1"/>
  <c r="A2" i="2" s="1"/>
  <c r="B2" i="2"/>
  <c r="C2" i="2" s="1"/>
  <c r="C2" i="13"/>
  <c r="E65" i="9"/>
  <c r="A74" i="4" l="1" a="1"/>
  <c r="K74" i="4" s="1" a="1"/>
  <c r="A75" i="4" a="1"/>
  <c r="F75" i="4" s="1" a="1"/>
  <c r="A76" i="4" a="1"/>
  <c r="F76" i="4" s="1" a="1"/>
  <c r="A77" i="4" a="1"/>
  <c r="C77" i="4" a="1"/>
  <c r="N77" i="4" a="1"/>
  <c r="A78" i="4" a="1"/>
  <c r="E78" i="4" s="1" a="1"/>
  <c r="O78" i="4" a="1"/>
  <c r="A79" i="4" a="1"/>
  <c r="J79" i="4" s="1" a="1"/>
  <c r="A80" i="4" a="1"/>
  <c r="A81" i="4" a="1"/>
  <c r="A82" i="4" a="1"/>
  <c r="A83" i="4" a="1"/>
  <c r="A84" i="4" a="1"/>
  <c r="F84" i="4" s="1" a="1"/>
  <c r="A85" i="4" a="1"/>
  <c r="A86" i="4" a="1"/>
  <c r="B86" i="4" s="1" a="1"/>
  <c r="J86" i="4" a="1"/>
  <c r="K86" i="4" a="1"/>
  <c r="A87" i="4" a="1"/>
  <c r="F87" i="4" s="1" a="1"/>
  <c r="B87" i="4" a="1"/>
  <c r="C87" i="4" a="1"/>
  <c r="A88" i="4" a="1"/>
  <c r="B88" i="4" s="1" a="1"/>
  <c r="E88" i="4" a="1"/>
  <c r="K88" i="4" a="1"/>
  <c r="N88" i="4" a="1"/>
  <c r="A89" i="4" a="1"/>
  <c r="F89" i="4" s="1" a="1"/>
  <c r="K89" i="4" a="1"/>
  <c r="A90" i="4" a="1"/>
  <c r="B90" i="4" a="1"/>
  <c r="C90" i="4" a="1"/>
  <c r="E90" i="4" a="1"/>
  <c r="J90" i="4" a="1"/>
  <c r="A91" i="4" a="1"/>
  <c r="F91" i="4" s="1" a="1"/>
  <c r="B91" i="4" a="1"/>
  <c r="A92" i="4" a="1"/>
  <c r="E92" i="4" a="1"/>
  <c r="J92" i="4" a="1"/>
  <c r="N92" i="4" a="1"/>
  <c r="O92" i="4" a="1"/>
  <c r="A93" i="4" a="1"/>
  <c r="F93" i="4" s="1" a="1"/>
  <c r="A94" i="4" a="1"/>
  <c r="B94" i="4" a="1"/>
  <c r="J94" i="4" a="1"/>
  <c r="A95" i="4" a="1"/>
  <c r="A96" i="4" a="1"/>
  <c r="F96" i="4" s="1" a="1"/>
  <c r="A97" i="4" a="1"/>
  <c r="F97" i="4" s="1" a="1"/>
  <c r="A98" i="4" a="1"/>
  <c r="B98" i="4" a="1"/>
  <c r="C98" i="4" a="1"/>
  <c r="A99" i="4" a="1"/>
  <c r="O99" i="4" a="1"/>
  <c r="A100" i="4" a="1"/>
  <c r="F100" i="4" s="1" a="1"/>
  <c r="O100" i="4" a="1"/>
  <c r="A101" i="4" a="1"/>
  <c r="F101" i="4" s="1" a="1"/>
  <c r="A102" i="4" a="1"/>
  <c r="K102" i="4" a="1"/>
  <c r="A103" i="4" a="1"/>
  <c r="F103" i="4" s="1" a="1"/>
  <c r="A104" i="4" a="1"/>
  <c r="A105" i="4" a="1"/>
  <c r="N105" i="4" s="1" a="1"/>
  <c r="A106" i="4" a="1"/>
  <c r="F106" i="4" s="1" a="1"/>
  <c r="A107" i="4" a="1"/>
  <c r="B107" i="4" a="1"/>
  <c r="A108" i="4" a="1"/>
  <c r="F108" i="4" s="1" a="1"/>
  <c r="A109" i="4" a="1"/>
  <c r="A110" i="4" a="1"/>
  <c r="A111" i="4" a="1"/>
  <c r="C111" i="4" s="1" a="1"/>
  <c r="O111" i="4" a="1"/>
  <c r="A112" i="4" a="1"/>
  <c r="F112" i="4" s="1" a="1"/>
  <c r="A113" i="4" a="1"/>
  <c r="E113" i="4" a="1"/>
  <c r="J113" i="4" a="1"/>
  <c r="O113" i="4" a="1"/>
  <c r="A114" i="4" a="1"/>
  <c r="F114" i="4" s="1" a="1"/>
  <c r="A115" i="4" a="1"/>
  <c r="B115" i="4" a="1"/>
  <c r="E115" i="4" a="1"/>
  <c r="A116" i="4" a="1"/>
  <c r="C116" i="4" a="1"/>
  <c r="J116" i="4" a="1"/>
  <c r="O116" i="4" a="1"/>
  <c r="A117" i="4" a="1"/>
  <c r="E117" i="4" a="1"/>
  <c r="A118" i="4" a="1"/>
  <c r="A119" i="4" a="1"/>
  <c r="B119" i="4" a="1"/>
  <c r="E119" i="4" a="1"/>
  <c r="J119" i="4" a="1"/>
  <c r="A120" i="4" a="1"/>
  <c r="A121" i="4" a="1"/>
  <c r="A122" i="4" a="1"/>
  <c r="A123" i="4" a="1"/>
  <c r="C123" i="4" a="1"/>
  <c r="A124" i="4" a="1"/>
  <c r="A125" i="4" a="1"/>
  <c r="E125" i="4" a="1"/>
  <c r="K125" i="4" a="1"/>
  <c r="A126" i="4" a="1"/>
  <c r="F126" i="4" s="1" a="1"/>
  <c r="E126" i="4" a="1"/>
  <c r="N126" i="4" a="1"/>
  <c r="A127" i="4" a="1"/>
  <c r="A128" i="4" a="1"/>
  <c r="F128" i="4" s="1" a="1"/>
  <c r="A129" i="4" a="1"/>
  <c r="A130" i="4" a="1"/>
  <c r="E130" i="4" a="1"/>
  <c r="A131" i="4" a="1"/>
  <c r="B131" i="4" a="1"/>
  <c r="C131" i="4" a="1"/>
  <c r="A132" i="4" a="1"/>
  <c r="N132" i="4" a="1"/>
  <c r="A133" i="4" a="1"/>
  <c r="B133" i="4" a="1"/>
  <c r="A134" i="4" a="1"/>
  <c r="F134" i="4" s="1" a="1"/>
  <c r="A135" i="4" a="1"/>
  <c r="B135" i="4" a="1"/>
  <c r="C135" i="4" a="1"/>
  <c r="E135" i="4" a="1"/>
  <c r="J135" i="4" a="1"/>
  <c r="K135" i="4" a="1"/>
  <c r="N135" i="4" a="1"/>
  <c r="A136" i="4" a="1"/>
  <c r="A137" i="4" a="1"/>
  <c r="C137" i="4" a="1"/>
  <c r="J137" i="4" a="1"/>
  <c r="K137" i="4" a="1"/>
  <c r="N137" i="4" a="1"/>
  <c r="A138" i="4" a="1"/>
  <c r="F138" i="4" s="1" a="1"/>
  <c r="B138" i="4" a="1"/>
  <c r="C138" i="4" a="1"/>
  <c r="E138" i="4" a="1"/>
  <c r="J138" i="4" a="1"/>
  <c r="K138" i="4" a="1"/>
  <c r="N138" i="4" a="1"/>
  <c r="O138" i="4" a="1"/>
  <c r="A139" i="4" a="1"/>
  <c r="A140" i="4" a="1"/>
  <c r="J140" i="4" a="1"/>
  <c r="A141" i="4" a="1"/>
  <c r="A142" i="4" a="1"/>
  <c r="A143" i="4" a="1"/>
  <c r="F143" i="4" s="1" a="1"/>
  <c r="B143" i="4" a="1"/>
  <c r="C143" i="4" a="1"/>
  <c r="A144" i="4" a="1"/>
  <c r="E144" i="4" a="1"/>
  <c r="O144" i="4" a="1"/>
  <c r="A145" i="4" a="1"/>
  <c r="A146" i="4" a="1"/>
  <c r="F146" i="4" s="1" a="1"/>
  <c r="B146" i="4" a="1"/>
  <c r="C146" i="4" a="1"/>
  <c r="J146" i="4" a="1"/>
  <c r="K146" i="4" a="1"/>
  <c r="N146" i="4" a="1"/>
  <c r="A147" i="4" a="1"/>
  <c r="F147" i="4" s="1" a="1"/>
  <c r="A148" i="4" a="1"/>
  <c r="A149" i="4" a="1"/>
  <c r="A150" i="4" a="1"/>
  <c r="F150" i="4" s="1" a="1"/>
  <c r="B150" i="4" a="1"/>
  <c r="J150" i="4" a="1"/>
  <c r="O150" i="4" a="1"/>
  <c r="A151" i="4" a="1"/>
  <c r="C151" i="4" a="1"/>
  <c r="A152" i="4" a="1"/>
  <c r="B152" i="4" a="1"/>
  <c r="A153" i="4" a="1"/>
  <c r="F153" i="4" s="1" a="1"/>
  <c r="A154" i="4" a="1"/>
  <c r="A155" i="4" a="1"/>
  <c r="F155" i="4" s="1" a="1"/>
  <c r="A156" i="4" a="1"/>
  <c r="A157" i="4" a="1"/>
  <c r="F157" i="4" s="1" a="1"/>
  <c r="A158" i="4" a="1"/>
  <c r="B158" i="4" a="1"/>
  <c r="A159" i="4" a="1"/>
  <c r="F159" i="4" s="1" a="1"/>
  <c r="A160" i="4" a="1"/>
  <c r="A161" i="4" a="1"/>
  <c r="F161" i="4" s="1" a="1"/>
  <c r="A162" i="4" a="1"/>
  <c r="F162" i="4" s="1" a="1"/>
  <c r="B162" i="4" a="1"/>
  <c r="E162" i="4" a="1"/>
  <c r="A163" i="4" a="1"/>
  <c r="F163" i="4" s="1" a="1"/>
  <c r="A164" i="4" a="1"/>
  <c r="F164" i="4" s="1" a="1"/>
  <c r="A165" i="4" a="1"/>
  <c r="F165" i="4" s="1" a="1"/>
  <c r="A166" i="4" a="1"/>
  <c r="E166" i="4" a="1"/>
  <c r="A167" i="4" a="1"/>
  <c r="F167" i="4" s="1" a="1"/>
  <c r="A168" i="4" a="1"/>
  <c r="F168" i="4" s="1" a="1"/>
  <c r="A169" i="4" a="1"/>
  <c r="F169" i="4" s="1" a="1"/>
  <c r="A170" i="4" a="1"/>
  <c r="A171" i="4" a="1"/>
  <c r="F171" i="4" s="1" a="1"/>
  <c r="A172" i="4" a="1"/>
  <c r="A173" i="4" a="1"/>
  <c r="F173" i="4" s="1" a="1"/>
  <c r="A174" i="4" a="1"/>
  <c r="A175" i="4" a="1"/>
  <c r="F175" i="4" s="1" a="1"/>
  <c r="A176" i="4" a="1"/>
  <c r="A177" i="4" a="1"/>
  <c r="F177" i="4" s="1" a="1"/>
  <c r="A13" i="4" a="1"/>
  <c r="A14" i="4" a="1"/>
  <c r="A15" i="4" a="1"/>
  <c r="O15" i="4" s="1" a="1"/>
  <c r="A16" i="4" a="1"/>
  <c r="A17" i="4" a="1"/>
  <c r="A18" i="4" a="1"/>
  <c r="F18" i="4" s="1" a="1"/>
  <c r="A19" i="4" a="1"/>
  <c r="B19" i="4" s="1" a="1"/>
  <c r="A20" i="4" a="1"/>
  <c r="F20" i="4" s="1" a="1"/>
  <c r="C20" i="4" a="1"/>
  <c r="O20" i="4" a="1"/>
  <c r="A21" i="4" a="1"/>
  <c r="E21" i="4" a="1"/>
  <c r="A22" i="4" a="1"/>
  <c r="A23" i="4" a="1"/>
  <c r="E23" i="4" a="1"/>
  <c r="A24" i="4" a="1"/>
  <c r="F24" i="4" s="1" a="1"/>
  <c r="A25" i="4" a="1"/>
  <c r="F25" i="4" s="1" a="1"/>
  <c r="B25" i="4" a="1"/>
  <c r="C25" i="4" a="1"/>
  <c r="E25" i="4" a="1"/>
  <c r="J25" i="4" a="1"/>
  <c r="K25" i="4" a="1"/>
  <c r="N25" i="4" a="1"/>
  <c r="O25" i="4" a="1"/>
  <c r="A26" i="4" a="1"/>
  <c r="O26" i="4" a="1"/>
  <c r="A27" i="4" a="1"/>
  <c r="J27" i="4" a="1"/>
  <c r="O27" i="4" a="1"/>
  <c r="A28" i="4" a="1"/>
  <c r="A29" i="4" a="1"/>
  <c r="C29" i="4" s="1" a="1"/>
  <c r="K29" i="4" a="1"/>
  <c r="A30" i="4" a="1"/>
  <c r="A31" i="4" a="1"/>
  <c r="A32" i="4" a="1"/>
  <c r="F32" i="4" s="1" a="1"/>
  <c r="A33" i="4" a="1"/>
  <c r="F33" i="4" s="1" a="1"/>
  <c r="C33" i="4" a="1"/>
  <c r="A34" i="4" a="1"/>
  <c r="F34" i="4" s="1" a="1"/>
  <c r="A35" i="4" a="1"/>
  <c r="F35" i="4" s="1" a="1"/>
  <c r="A36" i="4" a="1"/>
  <c r="N36" i="4" s="1" a="1"/>
  <c r="A37" i="4" a="1"/>
  <c r="A38" i="4" a="1"/>
  <c r="N38" i="4" s="1" a="1"/>
  <c r="A39" i="4" a="1"/>
  <c r="F39" i="4" s="1" a="1"/>
  <c r="C39" i="4" a="1"/>
  <c r="A40" i="4" a="1"/>
  <c r="N40" i="4" a="1"/>
  <c r="A41" i="4" a="1"/>
  <c r="F41" i="4" s="1" a="1"/>
  <c r="A42" i="4" a="1"/>
  <c r="N42" i="4" a="1"/>
  <c r="A43" i="4" a="1"/>
  <c r="F43" i="4" s="1" a="1"/>
  <c r="C43" i="4" a="1"/>
  <c r="K43" i="4" a="1"/>
  <c r="A44" i="4" a="1"/>
  <c r="F44" i="4" s="1" a="1"/>
  <c r="A45" i="4" a="1"/>
  <c r="F45" i="4" s="1" a="1"/>
  <c r="K45" i="4" a="1"/>
  <c r="A46" i="4" a="1"/>
  <c r="K46" i="4" a="1"/>
  <c r="A47" i="4" a="1"/>
  <c r="B47" i="4" a="1"/>
  <c r="A48" i="4" a="1"/>
  <c r="F48" i="4" s="1" a="1"/>
  <c r="O48" i="4" a="1"/>
  <c r="A49" i="4" a="1"/>
  <c r="B49" i="4" a="1"/>
  <c r="C49" i="4" a="1"/>
  <c r="E49" i="4" a="1"/>
  <c r="J49" i="4" a="1"/>
  <c r="K49" i="4" a="1"/>
  <c r="A50" i="4" a="1"/>
  <c r="J50" i="4" s="1" a="1"/>
  <c r="B50" i="4" a="1"/>
  <c r="K50" i="4" a="1"/>
  <c r="O50" i="4" a="1"/>
  <c r="A51" i="4" a="1"/>
  <c r="B51" i="4" a="1"/>
  <c r="A52" i="4" a="1"/>
  <c r="F52" i="4" s="1" a="1"/>
  <c r="A53" i="4" a="1"/>
  <c r="B53" i="4" a="1"/>
  <c r="C53" i="4" a="1"/>
  <c r="E53" i="4" a="1"/>
  <c r="J53" i="4" a="1"/>
  <c r="K53" i="4" a="1"/>
  <c r="N53" i="4" a="1"/>
  <c r="A54" i="4" a="1"/>
  <c r="J54" i="4" s="1" a="1"/>
  <c r="C54" i="4" a="1"/>
  <c r="K54" i="4" a="1"/>
  <c r="O54" i="4" a="1"/>
  <c r="A55" i="4" a="1"/>
  <c r="A56" i="4" a="1"/>
  <c r="K56" i="4" a="1"/>
  <c r="A57" i="4" a="1"/>
  <c r="A58" i="4" a="1"/>
  <c r="F58" i="4" s="1" a="1"/>
  <c r="O58" i="4" a="1"/>
  <c r="A59" i="4" a="1"/>
  <c r="A60" i="4" a="1"/>
  <c r="A61" i="4" a="1"/>
  <c r="A62" i="4" a="1"/>
  <c r="F62" i="4" s="1" a="1"/>
  <c r="C62" i="4" a="1"/>
  <c r="A63" i="4" a="1"/>
  <c r="A64" i="4" a="1"/>
  <c r="A65" i="4" a="1"/>
  <c r="A66" i="4" a="1"/>
  <c r="F66" i="4" s="1" a="1"/>
  <c r="A67" i="4" a="1"/>
  <c r="B67" i="4" a="1"/>
  <c r="E67" i="4" a="1"/>
  <c r="N67" i="4" a="1"/>
  <c r="A68" i="4" a="1"/>
  <c r="F68" i="4" s="1" a="1"/>
  <c r="C68" i="4" a="1"/>
  <c r="A69" i="4" a="1"/>
  <c r="F69" i="4" s="1" a="1"/>
  <c r="A70" i="4" a="1"/>
  <c r="C70" i="4" a="1"/>
  <c r="O70" i="4" a="1"/>
  <c r="A71" i="4" a="1"/>
  <c r="A72" i="4" a="1"/>
  <c r="F72" i="4" s="1" a="1"/>
  <c r="A73" i="4" a="1"/>
  <c r="F73" i="4" s="1" a="1"/>
  <c r="A3" i="4" a="1"/>
  <c r="F3" i="4" s="1" a="1"/>
  <c r="A4" i="4" a="1"/>
  <c r="A5" i="4" a="1"/>
  <c r="F5" i="4" s="1" a="1"/>
  <c r="A6" i="4" a="1"/>
  <c r="A7" i="4" a="1"/>
  <c r="F7" i="4" s="1" a="1"/>
  <c r="A8" i="4" a="1"/>
  <c r="A9" i="4" a="1"/>
  <c r="F9" i="4" s="1" a="1"/>
  <c r="A10" i="4" a="1"/>
  <c r="A11" i="4" a="1"/>
  <c r="F11" i="4" s="1" a="1"/>
  <c r="A12" i="4" a="1"/>
  <c r="A2" i="4" a="1"/>
  <c r="A42" i="3" a="1"/>
  <c r="N42" i="3" s="1" a="1"/>
  <c r="A43" i="3" a="1"/>
  <c r="A44" i="3" a="1"/>
  <c r="N44" i="3" s="1" a="1"/>
  <c r="A45" i="3" a="1"/>
  <c r="N45" i="3" s="1" a="1"/>
  <c r="A46" i="3" a="1"/>
  <c r="N46" i="3" s="1" a="1"/>
  <c r="A47" i="3" a="1"/>
  <c r="N47" i="3" s="1" a="1"/>
  <c r="A48" i="3" a="1"/>
  <c r="N48" i="3" s="1" a="1"/>
  <c r="E48" i="3" a="1"/>
  <c r="A49" i="3" a="1"/>
  <c r="N49" i="3" s="1" a="1"/>
  <c r="A50" i="3" a="1"/>
  <c r="N50" i="3" s="1" a="1"/>
  <c r="A51" i="3" a="1"/>
  <c r="N51" i="3" s="1" a="1"/>
  <c r="A52" i="3" a="1"/>
  <c r="N52" i="3" s="1" a="1"/>
  <c r="A53" i="3" a="1"/>
  <c r="A54" i="3" a="1"/>
  <c r="E54" i="3" a="1"/>
  <c r="A55" i="3" a="1"/>
  <c r="N55" i="3" s="1" a="1"/>
  <c r="A56" i="3" a="1"/>
  <c r="N56" i="3" s="1" a="1"/>
  <c r="A57" i="3" a="1"/>
  <c r="N57" i="3" s="1" a="1"/>
  <c r="A58" i="3" a="1"/>
  <c r="N58" i="3" s="1" a="1"/>
  <c r="A59" i="3" a="1"/>
  <c r="A60" i="3" a="1"/>
  <c r="N60" i="3" s="1" a="1"/>
  <c r="A61" i="3" a="1"/>
  <c r="N61" i="3" s="1" a="1"/>
  <c r="A62" i="3" a="1"/>
  <c r="N62" i="3" s="1" a="1"/>
  <c r="A63" i="3" a="1"/>
  <c r="N63" i="3" s="1" a="1"/>
  <c r="A64" i="3" a="1"/>
  <c r="F64" i="3" a="1"/>
  <c r="A65" i="3" a="1"/>
  <c r="N65" i="3" s="1" a="1"/>
  <c r="A66" i="3" a="1"/>
  <c r="N66" i="3" s="1" a="1"/>
  <c r="A67" i="3" a="1"/>
  <c r="A68" i="3" a="1"/>
  <c r="N68" i="3" s="1" a="1"/>
  <c r="A69" i="3" a="1"/>
  <c r="N69" i="3" s="1" a="1"/>
  <c r="A70" i="3" a="1"/>
  <c r="N70" i="3" s="1" a="1"/>
  <c r="A71" i="3" a="1"/>
  <c r="C71" i="3" a="1"/>
  <c r="A72" i="3" a="1"/>
  <c r="N72" i="3" s="1" a="1"/>
  <c r="A73" i="3" a="1"/>
  <c r="B73" i="3" a="1"/>
  <c r="F73" i="3" a="1"/>
  <c r="A74" i="3" a="1"/>
  <c r="N74" i="3" s="1" a="1"/>
  <c r="A75" i="3" a="1"/>
  <c r="A76" i="3" a="1"/>
  <c r="B76" i="3" a="1"/>
  <c r="J76" i="3" a="1"/>
  <c r="A77" i="3" a="1"/>
  <c r="J77" i="3" a="1"/>
  <c r="A78" i="3" a="1"/>
  <c r="N78" i="3" s="1" a="1"/>
  <c r="A79" i="3" a="1"/>
  <c r="N79" i="3" s="1" a="1"/>
  <c r="A80" i="3" a="1"/>
  <c r="N80" i="3" s="1" a="1"/>
  <c r="E80" i="3" a="1"/>
  <c r="A81" i="3" a="1"/>
  <c r="A82" i="3" a="1"/>
  <c r="O82" i="3" a="1"/>
  <c r="A83" i="3" a="1"/>
  <c r="A84" i="3" a="1"/>
  <c r="A85" i="3" a="1"/>
  <c r="N85" i="3" s="1" a="1"/>
  <c r="A86" i="3" a="1"/>
  <c r="A87" i="3" a="1"/>
  <c r="A88" i="3" a="1"/>
  <c r="N88" i="3" s="1" a="1"/>
  <c r="A89" i="3" a="1"/>
  <c r="N89" i="3" s="1" a="1"/>
  <c r="A90" i="3" a="1"/>
  <c r="N90" i="3" s="1" a="1"/>
  <c r="B90" i="3" a="1"/>
  <c r="C90" i="3" a="1"/>
  <c r="F90" i="3" a="1"/>
  <c r="J90" i="3" a="1"/>
  <c r="A91" i="3" a="1"/>
  <c r="N91" i="3" s="1" a="1"/>
  <c r="K91" i="3" a="1"/>
  <c r="A92" i="3" a="1"/>
  <c r="N92" i="3" s="1" a="1"/>
  <c r="A93" i="3" a="1"/>
  <c r="A94" i="3" a="1"/>
  <c r="N94" i="3" s="1" a="1"/>
  <c r="A95" i="3" a="1"/>
  <c r="N95" i="3" s="1" a="1"/>
  <c r="A96" i="3" a="1"/>
  <c r="F96" i="3" a="1"/>
  <c r="A97" i="3" a="1"/>
  <c r="N97" i="3" s="1" a="1"/>
  <c r="A98" i="3" a="1"/>
  <c r="C98" i="3" a="1"/>
  <c r="A99" i="3" a="1"/>
  <c r="N99" i="3" s="1" a="1"/>
  <c r="A100" i="3" a="1"/>
  <c r="C100" i="3" s="1" a="1"/>
  <c r="F100" i="3" a="1"/>
  <c r="O100" i="3" a="1"/>
  <c r="A101" i="3" a="1"/>
  <c r="N101" i="3" s="1" a="1"/>
  <c r="A102" i="3" a="1"/>
  <c r="N102" i="3" s="1" a="1"/>
  <c r="A103" i="3" a="1"/>
  <c r="N103" i="3" s="1" a="1"/>
  <c r="A104" i="3" a="1"/>
  <c r="F104" i="3" s="1" a="1"/>
  <c r="A105" i="3" a="1"/>
  <c r="E105" i="3" s="1" a="1"/>
  <c r="A106" i="3" a="1"/>
  <c r="N106" i="3" s="1" a="1"/>
  <c r="A107" i="3" a="1"/>
  <c r="A108" i="3" a="1"/>
  <c r="F108" i="3" s="1" a="1"/>
  <c r="A109" i="3" a="1"/>
  <c r="A110" i="3" a="1"/>
  <c r="A111" i="3" a="1"/>
  <c r="N111" i="3" s="1" a="1"/>
  <c r="A112" i="3" a="1"/>
  <c r="N112" i="3" s="1" a="1"/>
  <c r="A113" i="3" a="1"/>
  <c r="N113" i="3" s="1" a="1"/>
  <c r="A114" i="3" a="1"/>
  <c r="F114" i="3" s="1" a="1"/>
  <c r="A115" i="3" a="1"/>
  <c r="N115" i="3" s="1" a="1"/>
  <c r="A116" i="3" a="1"/>
  <c r="N116" i="3" s="1" a="1"/>
  <c r="A117" i="3" a="1"/>
  <c r="N117" i="3" s="1" a="1"/>
  <c r="A118" i="3" a="1"/>
  <c r="N118" i="3" s="1" a="1"/>
  <c r="A119" i="3" a="1"/>
  <c r="B119" i="3" s="1" a="1"/>
  <c r="E119" i="3" a="1"/>
  <c r="A120" i="3" a="1"/>
  <c r="N120" i="3" s="1" a="1"/>
  <c r="A121" i="3" a="1"/>
  <c r="N121" i="3" s="1" a="1"/>
  <c r="A122" i="3" a="1"/>
  <c r="K122" i="3" s="1" a="1"/>
  <c r="F122" i="3" a="1"/>
  <c r="A123" i="3" a="1"/>
  <c r="A124" i="3" a="1"/>
  <c r="N124" i="3" s="1" a="1"/>
  <c r="A125" i="3" a="1"/>
  <c r="N125" i="3" s="1" a="1"/>
  <c r="A126" i="3" a="1"/>
  <c r="A127" i="3" a="1"/>
  <c r="A128" i="3" a="1"/>
  <c r="N128" i="3" s="1" a="1"/>
  <c r="J128" i="3" a="1"/>
  <c r="A129" i="3" a="1"/>
  <c r="N129" i="3" s="1" a="1"/>
  <c r="C129" i="3" a="1"/>
  <c r="F129" i="3" a="1"/>
  <c r="A130" i="3" a="1"/>
  <c r="N130" i="3" s="1" a="1"/>
  <c r="A131" i="3" a="1"/>
  <c r="A132" i="3" a="1"/>
  <c r="N132" i="3" s="1" a="1"/>
  <c r="J132" i="3" a="1"/>
  <c r="K132" i="3" a="1"/>
  <c r="A133" i="3" a="1"/>
  <c r="K133" i="3" s="1" a="1"/>
  <c r="A134" i="3" a="1"/>
  <c r="N134" i="3" s="1" a="1"/>
  <c r="A135" i="3" a="1"/>
  <c r="A136" i="3" a="1"/>
  <c r="N136" i="3" s="1" a="1"/>
  <c r="A137" i="3" a="1"/>
  <c r="N137" i="3" s="1" a="1"/>
  <c r="J137" i="3" a="1"/>
  <c r="A138" i="3" a="1"/>
  <c r="E138" i="3" a="1"/>
  <c r="A139" i="3" a="1"/>
  <c r="A140" i="3" a="1"/>
  <c r="N140" i="3" s="1" a="1"/>
  <c r="A141" i="3" a="1"/>
  <c r="A142" i="3" a="1"/>
  <c r="N142" i="3" s="1" a="1"/>
  <c r="A143" i="3" a="1"/>
  <c r="N143" i="3" s="1" a="1"/>
  <c r="A144" i="3" a="1"/>
  <c r="N144" i="3" s="1" a="1"/>
  <c r="A145" i="3" a="1"/>
  <c r="N145" i="3" s="1" a="1"/>
  <c r="B145" i="3" a="1"/>
  <c r="A146" i="3" a="1"/>
  <c r="N146" i="3" s="1" a="1"/>
  <c r="F146" i="3" a="1"/>
  <c r="A147" i="3" a="1"/>
  <c r="N147" i="3" s="1" a="1"/>
  <c r="A148" i="3" a="1"/>
  <c r="N148" i="3" s="1" a="1"/>
  <c r="A149" i="3" a="1"/>
  <c r="J149" i="3" s="1" a="1"/>
  <c r="A150" i="3" a="1"/>
  <c r="N150" i="3" s="1" a="1"/>
  <c r="C150" i="3" a="1"/>
  <c r="F150" i="3" a="1"/>
  <c r="J150" i="3" a="1"/>
  <c r="A151" i="3" a="1"/>
  <c r="N151" i="3" s="1" a="1"/>
  <c r="A152" i="3" a="1"/>
  <c r="A153" i="3" a="1"/>
  <c r="N153" i="3" s="1" a="1"/>
  <c r="A154" i="3" a="1"/>
  <c r="E154" i="3" s="1" a="1"/>
  <c r="A155" i="3" a="1"/>
  <c r="N155" i="3" s="1" a="1"/>
  <c r="A156" i="3" a="1"/>
  <c r="N156" i="3" s="1" a="1"/>
  <c r="A157" i="3" a="1"/>
  <c r="N157" i="3" s="1" a="1"/>
  <c r="A158" i="3" a="1"/>
  <c r="N158" i="3" s="1" a="1"/>
  <c r="A159" i="3" a="1"/>
  <c r="N159" i="3" s="1" a="1"/>
  <c r="A160" i="3" a="1"/>
  <c r="N160" i="3" s="1" a="1"/>
  <c r="A161" i="3" a="1"/>
  <c r="O161" i="3" s="1" a="1"/>
  <c r="A162" i="3" a="1"/>
  <c r="N162" i="3" s="1" a="1"/>
  <c r="A163" i="3" a="1"/>
  <c r="N163" i="3" s="1" a="1"/>
  <c r="A164" i="3" a="1"/>
  <c r="N164" i="3" s="1" a="1"/>
  <c r="A165" i="3" a="1"/>
  <c r="N165" i="3" s="1" a="1"/>
  <c r="A166" i="3" a="1"/>
  <c r="N166" i="3" s="1" a="1"/>
  <c r="A167" i="3" a="1"/>
  <c r="N167" i="3" s="1" a="1"/>
  <c r="A168" i="3" a="1"/>
  <c r="N168" i="3" s="1" a="1"/>
  <c r="A169" i="3" a="1"/>
  <c r="N169" i="3" s="1" a="1"/>
  <c r="A170" i="3" a="1"/>
  <c r="N170" i="3" s="1" a="1"/>
  <c r="A171" i="3" a="1"/>
  <c r="A172" i="3" a="1"/>
  <c r="N172" i="3" s="1" a="1"/>
  <c r="A173" i="3" a="1"/>
  <c r="A174" i="3" a="1"/>
  <c r="A175" i="3" a="1"/>
  <c r="N175" i="3" s="1" a="1"/>
  <c r="A176" i="3" a="1"/>
  <c r="A177" i="3" a="1"/>
  <c r="N177" i="3" s="1" a="1"/>
  <c r="K177" i="3" a="1"/>
  <c r="A178" i="3" a="1"/>
  <c r="N178" i="3" s="1" a="1"/>
  <c r="A179" i="3" a="1"/>
  <c r="A180" i="3" a="1"/>
  <c r="N180" i="3" s="1" a="1"/>
  <c r="A181" i="3" a="1"/>
  <c r="N181" i="3" s="1" a="1"/>
  <c r="A182" i="3" a="1"/>
  <c r="A183" i="3" a="1"/>
  <c r="A184" i="3" a="1"/>
  <c r="N184" i="3" s="1" a="1"/>
  <c r="A185" i="3" a="1"/>
  <c r="N185" i="3" s="1" a="1"/>
  <c r="K185" i="3" a="1"/>
  <c r="A186" i="3" a="1"/>
  <c r="N186" i="3" s="1" a="1"/>
  <c r="A187" i="3" a="1"/>
  <c r="N187" i="3" s="1" a="1"/>
  <c r="A188" i="3" a="1"/>
  <c r="N188" i="3" s="1" a="1"/>
  <c r="A189" i="3" a="1"/>
  <c r="A190" i="3" a="1"/>
  <c r="N190" i="3" s="1" a="1"/>
  <c r="A191" i="3" a="1"/>
  <c r="A192" i="3" a="1"/>
  <c r="N192" i="3" s="1" a="1"/>
  <c r="A193" i="3" a="1"/>
  <c r="N193" i="3" s="1" a="1"/>
  <c r="A194" i="3" a="1"/>
  <c r="N194" i="3" s="1" a="1"/>
  <c r="A195" i="3" a="1"/>
  <c r="N195" i="3" s="1" a="1"/>
  <c r="A196" i="3" a="1"/>
  <c r="N196" i="3" s="1" a="1"/>
  <c r="A197" i="3" a="1"/>
  <c r="C197" i="3" a="1"/>
  <c r="A198" i="3" a="1"/>
  <c r="N198" i="3" s="1" a="1"/>
  <c r="A199" i="3" a="1"/>
  <c r="A200" i="3" a="1"/>
  <c r="N200" i="3" s="1" a="1"/>
  <c r="A201" i="3" a="1"/>
  <c r="N201" i="3" s="1" a="1"/>
  <c r="J201" i="3" a="1"/>
  <c r="A202" i="3" a="1"/>
  <c r="A203" i="3" a="1"/>
  <c r="A204" i="3" a="1"/>
  <c r="O204" i="3" s="1" a="1"/>
  <c r="C204" i="3" a="1"/>
  <c r="A205" i="3" a="1"/>
  <c r="J205" i="3" s="1" a="1"/>
  <c r="A206" i="3" a="1"/>
  <c r="F206" i="3" s="1" a="1"/>
  <c r="A207" i="3" a="1"/>
  <c r="A208" i="3" a="1"/>
  <c r="A209" i="3" a="1"/>
  <c r="N209" i="3" s="1" a="1"/>
  <c r="A210" i="3" a="1"/>
  <c r="A211" i="3" a="1"/>
  <c r="N211" i="3" s="1" a="1"/>
  <c r="A3" i="3" a="1"/>
  <c r="A4" i="3" a="1"/>
  <c r="N4" i="3" s="1" a="1"/>
  <c r="A5" i="3" a="1"/>
  <c r="N5" i="3" s="1" a="1"/>
  <c r="A6" i="3" a="1"/>
  <c r="N6" i="3" s="1" a="1"/>
  <c r="A7" i="3" a="1"/>
  <c r="A8" i="3" a="1"/>
  <c r="A9" i="3" a="1"/>
  <c r="N9" i="3" s="1" a="1"/>
  <c r="A10" i="3" a="1"/>
  <c r="N10" i="3" s="1" a="1"/>
  <c r="A11" i="3" a="1"/>
  <c r="A12" i="3" a="1"/>
  <c r="A13" i="3" a="1"/>
  <c r="N13" i="3" s="1" a="1"/>
  <c r="A14" i="3" a="1"/>
  <c r="A15" i="3" a="1"/>
  <c r="A16" i="3" a="1"/>
  <c r="A17" i="3" a="1"/>
  <c r="A18" i="3" a="1"/>
  <c r="A19" i="3" a="1"/>
  <c r="A20" i="3" a="1"/>
  <c r="N20" i="3" s="1" a="1"/>
  <c r="A21" i="3" a="1"/>
  <c r="A22" i="3" a="1"/>
  <c r="A23" i="3" a="1"/>
  <c r="N23" i="3" s="1" a="1"/>
  <c r="A24" i="3" a="1"/>
  <c r="N24" i="3" s="1" a="1"/>
  <c r="A25" i="3" a="1"/>
  <c r="A26" i="3" a="1"/>
  <c r="A27" i="3" a="1"/>
  <c r="A28" i="3" a="1"/>
  <c r="A29" i="3" a="1"/>
  <c r="A30" i="3" a="1"/>
  <c r="A31" i="3" a="1"/>
  <c r="A32" i="3" a="1"/>
  <c r="A33" i="3" a="1"/>
  <c r="N33" i="3" s="1" a="1"/>
  <c r="A34" i="3" a="1"/>
  <c r="N34" i="3" s="1" a="1"/>
  <c r="A35" i="3" a="1"/>
  <c r="A36" i="3" a="1"/>
  <c r="N36" i="3" s="1" a="1"/>
  <c r="A37" i="3" a="1"/>
  <c r="A38" i="3" a="1"/>
  <c r="A39" i="3" a="1"/>
  <c r="A40" i="3" a="1"/>
  <c r="N40" i="3" s="1" a="1"/>
  <c r="A41" i="3" a="1"/>
  <c r="A2" i="3" a="1"/>
  <c r="N2" i="3" l="1" a="1"/>
  <c r="E3" i="10"/>
  <c r="K16" i="4" a="1"/>
  <c r="O16" i="4" a="1"/>
  <c r="F71" i="4" a="1"/>
  <c r="B71" i="4" a="1"/>
  <c r="J71" i="4" a="1"/>
  <c r="N123" i="3" a="1"/>
  <c r="J123" i="3" a="1"/>
  <c r="F170" i="4" a="1"/>
  <c r="B170" i="4" a="1"/>
  <c r="E170" i="4" a="1"/>
  <c r="C61" i="4" a="1"/>
  <c r="F61" i="4" a="1"/>
  <c r="E61" i="4" a="1"/>
  <c r="J61" i="4" a="1"/>
  <c r="N61" i="4" a="1"/>
  <c r="B61" i="4" a="1"/>
  <c r="C109" i="4" a="1"/>
  <c r="F109" i="4" a="1"/>
  <c r="B109" i="4" a="1"/>
  <c r="K109" i="4" a="1"/>
  <c r="N109" i="4" a="1"/>
  <c r="F63" i="4" a="1"/>
  <c r="B63" i="4" a="1"/>
  <c r="N63" i="4" a="1"/>
  <c r="J63" i="4" a="1"/>
  <c r="F160" i="4" a="1"/>
  <c r="B160" i="4" a="1"/>
  <c r="E160" i="4" a="1"/>
  <c r="C59" i="4" a="1"/>
  <c r="F59" i="4" a="1"/>
  <c r="B59" i="4" a="1"/>
  <c r="J59" i="4" a="1"/>
  <c r="N59" i="4" a="1"/>
  <c r="E59" i="4" a="1"/>
  <c r="F64" i="4" a="1"/>
  <c r="O64" i="4" a="1"/>
  <c r="F156" i="4" a="1"/>
  <c r="B156" i="4" a="1"/>
  <c r="B149" i="4" a="1"/>
  <c r="F149" i="4" a="1"/>
  <c r="F148" i="4" a="1"/>
  <c r="C148" i="4" a="1"/>
  <c r="N148" i="4" a="1"/>
  <c r="E148" i="4" a="1"/>
  <c r="O148" i="4" a="1"/>
  <c r="F142" i="4" a="1"/>
  <c r="C142" i="4" a="1"/>
  <c r="O149" i="3" a="1"/>
  <c r="N84" i="3" a="1"/>
  <c r="C84" i="3" a="1"/>
  <c r="B10" i="4" a="1"/>
  <c r="F10" i="4" a="1"/>
  <c r="J73" i="4" a="1"/>
  <c r="C57" i="4" a="1"/>
  <c r="F57" i="4" a="1"/>
  <c r="F56" i="4" a="1"/>
  <c r="O56" i="4" a="1"/>
  <c r="E46" i="4" a="1"/>
  <c r="F46" i="4" a="1"/>
  <c r="C37" i="4" a="1"/>
  <c r="F37" i="4" a="1"/>
  <c r="K35" i="4" a="1"/>
  <c r="N32" i="4" a="1"/>
  <c r="C30" i="4" a="1"/>
  <c r="F30" i="4" a="1"/>
  <c r="C27" i="4" a="1"/>
  <c r="F27" i="4" a="1"/>
  <c r="E27" i="4" a="1"/>
  <c r="C23" i="4" a="1"/>
  <c r="F23" i="4" a="1"/>
  <c r="J23" i="4" a="1"/>
  <c r="J21" i="4" a="1"/>
  <c r="F21" i="4" a="1"/>
  <c r="B21" i="4" a="1"/>
  <c r="E19" i="4" a="1"/>
  <c r="E17" i="4" a="1"/>
  <c r="F17" i="4" a="1"/>
  <c r="B174" i="4" a="1"/>
  <c r="F174" i="4" a="1"/>
  <c r="E154" i="4" a="1"/>
  <c r="F154" i="4" a="1"/>
  <c r="B154" i="4" a="1"/>
  <c r="B140" i="4" a="1"/>
  <c r="F140" i="4" a="1"/>
  <c r="C140" i="4" a="1"/>
  <c r="O140" i="4" a="1"/>
  <c r="E140" i="4" a="1"/>
  <c r="N133" i="4" a="1"/>
  <c r="F133" i="4" a="1"/>
  <c r="E133" i="4" a="1"/>
  <c r="K133" i="4" a="1"/>
  <c r="J121" i="4" a="1"/>
  <c r="F121" i="4" a="1"/>
  <c r="E121" i="4" a="1"/>
  <c r="N121" i="4" a="1"/>
  <c r="B117" i="4" a="1"/>
  <c r="F117" i="4" a="1"/>
  <c r="K117" i="4" a="1"/>
  <c r="J111" i="4" a="1"/>
  <c r="F104" i="4" a="1"/>
  <c r="O104" i="4" a="1"/>
  <c r="F102" i="4" a="1"/>
  <c r="O102" i="4" a="1"/>
  <c r="C102" i="4" a="1"/>
  <c r="F94" i="4" a="1"/>
  <c r="C94" i="4" a="1"/>
  <c r="O94" i="4" a="1"/>
  <c r="E94" i="4" a="1"/>
  <c r="K85" i="4" a="1"/>
  <c r="F85" i="4" a="1"/>
  <c r="B85" i="4" a="1"/>
  <c r="C85" i="4" a="1"/>
  <c r="E85" i="4" a="1"/>
  <c r="E81" i="4" a="1"/>
  <c r="F81" i="4" a="1"/>
  <c r="K81" i="4" a="1"/>
  <c r="F29" i="4" a="1"/>
  <c r="E29" i="4" a="1"/>
  <c r="O29" i="4" a="1"/>
  <c r="F122" i="4" a="1"/>
  <c r="N122" i="4" a="1"/>
  <c r="E150" i="3" a="1"/>
  <c r="F145" i="3" a="1"/>
  <c r="J144" i="3" a="1"/>
  <c r="O128" i="3" a="1"/>
  <c r="B95" i="3" a="1"/>
  <c r="E85" i="3" a="1"/>
  <c r="B73" i="4" a="1"/>
  <c r="F70" i="4" a="1"/>
  <c r="K70" i="4" a="1"/>
  <c r="F67" i="4" a="1"/>
  <c r="J67" i="4" a="1"/>
  <c r="B65" i="4" a="1"/>
  <c r="F65" i="4" a="1"/>
  <c r="C55" i="4" a="1"/>
  <c r="F55" i="4" a="1"/>
  <c r="K39" i="4" a="1"/>
  <c r="C35" i="4" a="1"/>
  <c r="K33" i="4" a="1"/>
  <c r="E32" i="4" a="1"/>
  <c r="N29" i="4" a="1"/>
  <c r="B29" i="4" a="1"/>
  <c r="N27" i="4" a="1"/>
  <c r="N23" i="4" a="1"/>
  <c r="F22" i="4" a="1"/>
  <c r="O22" i="4" a="1"/>
  <c r="C15" i="4" a="1"/>
  <c r="F15" i="4" a="1"/>
  <c r="B176" i="4" a="1"/>
  <c r="F176" i="4" a="1"/>
  <c r="F158" i="4" a="1"/>
  <c r="E158" i="4" a="1"/>
  <c r="E156" i="4" a="1"/>
  <c r="J148" i="4" a="1"/>
  <c r="N140" i="4" a="1"/>
  <c r="F136" i="4" a="1"/>
  <c r="E136" i="4" a="1"/>
  <c r="K134" i="4" a="1"/>
  <c r="J129" i="4" a="1"/>
  <c r="F129" i="4" a="1"/>
  <c r="C129" i="4" a="1"/>
  <c r="J120" i="4" a="1"/>
  <c r="F120" i="4" a="1"/>
  <c r="O119" i="4" a="1"/>
  <c r="F119" i="4" a="1"/>
  <c r="K119" i="4" a="1"/>
  <c r="C119" i="4" a="1"/>
  <c r="N119" i="4" a="1"/>
  <c r="B99" i="4" a="1"/>
  <c r="F99" i="4" a="1"/>
  <c r="K94" i="4" a="1"/>
  <c r="E38" i="4" a="1"/>
  <c r="F38" i="4" a="1"/>
  <c r="E36" i="4" a="1"/>
  <c r="F36" i="4" a="1"/>
  <c r="C19" i="4" a="1"/>
  <c r="F19" i="4" a="1"/>
  <c r="B111" i="4" a="1"/>
  <c r="F111" i="4" a="1"/>
  <c r="E111" i="4" a="1"/>
  <c r="N111" i="4" a="1"/>
  <c r="F105" i="4" a="1"/>
  <c r="B105" i="4" a="1"/>
  <c r="E105" i="4" a="1"/>
  <c r="K83" i="4" a="1"/>
  <c r="F83" i="4" a="1"/>
  <c r="C185" i="3" a="1"/>
  <c r="O169" i="3" a="1"/>
  <c r="B146" i="3" a="1"/>
  <c r="B129" i="3" a="1"/>
  <c r="B128" i="3" a="1"/>
  <c r="K84" i="3" a="1"/>
  <c r="N82" i="3" a="1"/>
  <c r="F82" i="3" a="1"/>
  <c r="C63" i="3" a="1"/>
  <c r="O66" i="4" a="1"/>
  <c r="B57" i="4" a="1"/>
  <c r="C56" i="4" a="1"/>
  <c r="E54" i="4" a="1"/>
  <c r="F54" i="4" a="1"/>
  <c r="B54" i="4" a="1"/>
  <c r="N54" i="4" a="1"/>
  <c r="O52" i="4" a="1"/>
  <c r="E50" i="4" a="1"/>
  <c r="F50" i="4" a="1"/>
  <c r="C50" i="4" a="1"/>
  <c r="J46" i="4" a="1"/>
  <c r="C45" i="4" a="1"/>
  <c r="E42" i="4" a="1"/>
  <c r="F42" i="4" a="1"/>
  <c r="E40" i="4" a="1"/>
  <c r="F40" i="4" a="1"/>
  <c r="B31" i="4" a="1"/>
  <c r="F31" i="4" a="1"/>
  <c r="J29" i="4" a="1"/>
  <c r="B27" i="4" a="1"/>
  <c r="O24" i="4" a="1"/>
  <c r="B23" i="4" a="1"/>
  <c r="C21" i="4" a="1"/>
  <c r="B172" i="4" a="1"/>
  <c r="F172" i="4" a="1"/>
  <c r="F166" i="4" a="1"/>
  <c r="B166" i="4" a="1"/>
  <c r="F152" i="4" a="1"/>
  <c r="E152" i="4" a="1"/>
  <c r="K141" i="4" a="1"/>
  <c r="F141" i="4" a="1"/>
  <c r="B130" i="4" a="1"/>
  <c r="F130" i="4" a="1"/>
  <c r="N130" i="4" a="1"/>
  <c r="F124" i="4" a="1"/>
  <c r="N124" i="4" a="1"/>
  <c r="K111" i="4" a="1"/>
  <c r="E110" i="4" a="1"/>
  <c r="F110" i="4" a="1"/>
  <c r="K110" i="4" a="1"/>
  <c r="E14" i="4" a="1"/>
  <c r="F14" i="4" a="1"/>
  <c r="B144" i="4" a="1"/>
  <c r="F144" i="4" a="1"/>
  <c r="K139" i="4" a="1"/>
  <c r="F139" i="4" a="1"/>
  <c r="B137" i="4" a="1"/>
  <c r="F137" i="4" a="1"/>
  <c r="E131" i="4" a="1"/>
  <c r="F131" i="4" a="1"/>
  <c r="B125" i="4" a="1"/>
  <c r="F125" i="4" a="1"/>
  <c r="B123" i="4" a="1"/>
  <c r="F123" i="4" a="1"/>
  <c r="O118" i="4" a="1"/>
  <c r="F118" i="4" a="1"/>
  <c r="B116" i="4" a="1"/>
  <c r="F116" i="4" a="1"/>
  <c r="O115" i="4" a="1"/>
  <c r="F115" i="4" a="1"/>
  <c r="N107" i="4" a="1"/>
  <c r="F107" i="4" a="1"/>
  <c r="J98" i="4" a="1"/>
  <c r="F98" i="4" a="1"/>
  <c r="B95" i="4" a="1"/>
  <c r="F95" i="4" a="1"/>
  <c r="K75" i="4" a="1"/>
  <c r="B12" i="4" a="1"/>
  <c r="F12" i="4" a="1"/>
  <c r="B8" i="4" a="1"/>
  <c r="F8" i="4" a="1"/>
  <c r="C60" i="4" a="1"/>
  <c r="F60" i="4" a="1"/>
  <c r="O53" i="4" a="1"/>
  <c r="F53" i="4" a="1"/>
  <c r="E51" i="4" a="1"/>
  <c r="F51" i="4" a="1"/>
  <c r="N49" i="4" a="1"/>
  <c r="F49" i="4" a="1"/>
  <c r="E47" i="4" a="1"/>
  <c r="F47" i="4" a="1"/>
  <c r="C28" i="4" a="1"/>
  <c r="F28" i="4" a="1"/>
  <c r="C26" i="4" a="1"/>
  <c r="F26" i="4" a="1"/>
  <c r="B16" i="4" a="1"/>
  <c r="F16" i="4" a="1"/>
  <c r="C13" i="4" a="1"/>
  <c r="F13" i="4" a="1"/>
  <c r="B151" i="4" a="1"/>
  <c r="F151" i="4" a="1"/>
  <c r="O146" i="4" a="1"/>
  <c r="E146" i="4" a="1"/>
  <c r="J145" i="4" a="1"/>
  <c r="F145" i="4" a="1"/>
  <c r="N143" i="4" a="1"/>
  <c r="E137" i="4" a="1"/>
  <c r="O135" i="4" a="1"/>
  <c r="F135" i="4" a="1"/>
  <c r="B132" i="4" a="1"/>
  <c r="F132" i="4" a="1"/>
  <c r="B127" i="4" a="1"/>
  <c r="F127" i="4" a="1"/>
  <c r="N125" i="4" a="1"/>
  <c r="N116" i="4" a="1"/>
  <c r="K115" i="4" a="1"/>
  <c r="C113" i="4" a="1"/>
  <c r="F113" i="4" a="1"/>
  <c r="E107" i="4" a="1"/>
  <c r="E98" i="4" a="1"/>
  <c r="C92" i="4" a="1"/>
  <c r="F92" i="4" a="1"/>
  <c r="K90" i="4" a="1"/>
  <c r="F90" i="4" a="1"/>
  <c r="E86" i="4" a="1"/>
  <c r="C84" i="4" a="1"/>
  <c r="B82" i="4" a="1"/>
  <c r="F82" i="4" a="1"/>
  <c r="C80" i="4" a="1"/>
  <c r="F80" i="4" a="1"/>
  <c r="B77" i="4" a="1"/>
  <c r="F77" i="4" a="1"/>
  <c r="E75" i="4" a="1"/>
  <c r="O74" i="4" a="1"/>
  <c r="O89" i="4" a="1"/>
  <c r="O88" i="4" a="1"/>
  <c r="F88" i="4" a="1"/>
  <c r="O86" i="4" a="1"/>
  <c r="B78" i="4" a="1"/>
  <c r="F78" i="4" a="1"/>
  <c r="B75" i="4" a="1"/>
  <c r="C86" i="4" a="1"/>
  <c r="F86" i="4" a="1"/>
  <c r="C79" i="4" a="1"/>
  <c r="F79" i="4" a="1"/>
  <c r="C74" i="4" a="1"/>
  <c r="F74" i="4" a="1"/>
  <c r="B6" i="4" a="1"/>
  <c r="F6" i="4" a="1"/>
  <c r="B4" i="4" a="1"/>
  <c r="F4" i="4" a="1"/>
  <c r="K2" i="4" a="1"/>
  <c r="F2" i="4" a="1"/>
  <c r="E182" i="3" a="1"/>
  <c r="N182" i="3" a="1"/>
  <c r="B182" i="3" a="1"/>
  <c r="E164" i="4" a="1"/>
  <c r="B164" i="4" a="1"/>
  <c r="B103" i="4" a="1"/>
  <c r="E103" i="4" a="1"/>
  <c r="N103" i="4" a="1"/>
  <c r="E34" i="4" a="1"/>
  <c r="N34" i="4" a="1"/>
  <c r="C112" i="4" a="1"/>
  <c r="K112" i="4" a="1"/>
  <c r="B112" i="4" a="1"/>
  <c r="E112" i="4" a="1"/>
  <c r="F93" i="3" a="1"/>
  <c r="N93" i="3" a="1"/>
  <c r="K106" i="4" a="1"/>
  <c r="C106" i="4" a="1"/>
  <c r="O106" i="4" a="1"/>
  <c r="K29" i="3" a="1"/>
  <c r="N29" i="3" a="1"/>
  <c r="N127" i="3" a="1"/>
  <c r="B127" i="3" a="1"/>
  <c r="C41" i="4" a="1"/>
  <c r="K41" i="4" a="1"/>
  <c r="B168" i="4" a="1"/>
  <c r="E168" i="4" a="1"/>
  <c r="E44" i="4" a="1"/>
  <c r="N44" i="4" a="1"/>
  <c r="E174" i="3" a="1"/>
  <c r="N174" i="3" a="1"/>
  <c r="B174" i="3" a="1"/>
  <c r="J114" i="4" a="1"/>
  <c r="B114" i="4" a="1"/>
  <c r="K114" i="4" a="1"/>
  <c r="N114" i="4" a="1"/>
  <c r="C114" i="4" a="1"/>
  <c r="E114" i="4" a="1"/>
  <c r="B101" i="4" a="1"/>
  <c r="E101" i="4" a="1"/>
  <c r="N101" i="4" a="1"/>
  <c r="C93" i="4" a="1"/>
  <c r="E93" i="4" a="1"/>
  <c r="K93" i="4" a="1"/>
  <c r="K39" i="3" a="1"/>
  <c r="N39" i="3" a="1"/>
  <c r="K135" i="3" a="1"/>
  <c r="N135" i="3" a="1"/>
  <c r="O126" i="3" a="1"/>
  <c r="N126" i="3" a="1"/>
  <c r="B205" i="3" a="1"/>
  <c r="N205" i="3" a="1"/>
  <c r="J141" i="3" a="1"/>
  <c r="N141" i="3" a="1"/>
  <c r="K37" i="3" a="1"/>
  <c r="N37" i="3" a="1"/>
  <c r="F16" i="3" a="1"/>
  <c r="N16" i="3" a="1"/>
  <c r="O64" i="3" a="1"/>
  <c r="N64" i="3" a="1"/>
  <c r="J15" i="3" a="1"/>
  <c r="N15" i="3" a="1"/>
  <c r="E133" i="3" a="1"/>
  <c r="N133" i="3" a="1"/>
  <c r="O110" i="3" a="1"/>
  <c r="N110" i="3" a="1"/>
  <c r="K53" i="3" a="1"/>
  <c r="N53" i="3" a="1"/>
  <c r="F204" i="3" a="1"/>
  <c r="N204" i="3" a="1"/>
  <c r="O171" i="3" a="1"/>
  <c r="N171" i="3" a="1"/>
  <c r="O127" i="4" a="1"/>
  <c r="N82" i="4" a="1"/>
  <c r="E203" i="3" a="1"/>
  <c r="N203" i="3" a="1"/>
  <c r="F202" i="3" a="1"/>
  <c r="N202" i="3" a="1"/>
  <c r="B154" i="3" a="1"/>
  <c r="N154" i="3" a="1"/>
  <c r="C108" i="3" a="1"/>
  <c r="N108" i="3" a="1"/>
  <c r="K127" i="4" a="1"/>
  <c r="K80" i="4" a="1"/>
  <c r="C161" i="3" a="1"/>
  <c r="N161" i="3" a="1"/>
  <c r="K138" i="3" a="1"/>
  <c r="N138" i="3" a="1"/>
  <c r="K131" i="3" a="1"/>
  <c r="N131" i="3" a="1"/>
  <c r="B2" i="4" a="1"/>
  <c r="N87" i="4" a="1"/>
  <c r="B32" i="3" a="1"/>
  <c r="N32" i="3" a="1"/>
  <c r="J207" i="3" a="1"/>
  <c r="N207" i="3" a="1"/>
  <c r="B152" i="3" a="1"/>
  <c r="N152" i="3" a="1"/>
  <c r="B149" i="3" a="1"/>
  <c r="N149" i="3" a="1"/>
  <c r="C59" i="3" a="1"/>
  <c r="N59" i="3" a="1"/>
  <c r="O21" i="4" a="1"/>
  <c r="K149" i="4" a="1"/>
  <c r="N129" i="4" a="1"/>
  <c r="O90" i="4" a="1"/>
  <c r="J87" i="4" a="1"/>
  <c r="E82" i="4" a="1"/>
  <c r="K31" i="3" a="1"/>
  <c r="N31" i="3" a="1"/>
  <c r="J21" i="3" a="1"/>
  <c r="N21" i="3" a="1"/>
  <c r="B137" i="3" a="1"/>
  <c r="O129" i="3" a="1"/>
  <c r="C122" i="3" a="1"/>
  <c r="N122" i="3" a="1"/>
  <c r="K100" i="3" a="1"/>
  <c r="N100" i="3" a="1"/>
  <c r="B82" i="3" a="1"/>
  <c r="K75" i="3" a="1"/>
  <c r="N75" i="3" a="1"/>
  <c r="K67" i="3" a="1"/>
  <c r="N67" i="3" a="1"/>
  <c r="O62" i="4" a="1"/>
  <c r="O60" i="4" a="1"/>
  <c r="N57" i="4" a="1"/>
  <c r="J55" i="4" a="1"/>
  <c r="O47" i="4" a="1"/>
  <c r="J31" i="4" a="1"/>
  <c r="N21" i="4" a="1"/>
  <c r="O19" i="4" a="1"/>
  <c r="O172" i="4" a="1"/>
  <c r="J151" i="4" a="1"/>
  <c r="K131" i="4" a="1"/>
  <c r="E127" i="4" a="1"/>
  <c r="N98" i="4" a="1"/>
  <c r="O95" i="4" a="1"/>
  <c r="N85" i="4" a="1"/>
  <c r="C82" i="4" a="1"/>
  <c r="E80" i="4" a="1"/>
  <c r="K173" i="3" a="1"/>
  <c r="N173" i="3" a="1"/>
  <c r="F86" i="3" a="1"/>
  <c r="N86" i="3" a="1"/>
  <c r="B38" i="3" a="1"/>
  <c r="N38" i="3" a="1"/>
  <c r="K28" i="3" a="1"/>
  <c r="N28" i="3" a="1"/>
  <c r="O104" i="3" a="1"/>
  <c r="N104" i="3" a="1"/>
  <c r="K98" i="3" a="1"/>
  <c r="N98" i="3" a="1"/>
  <c r="O179" i="3" a="1"/>
  <c r="N179" i="3" a="1"/>
  <c r="J73" i="3" a="1"/>
  <c r="N73" i="3" a="1"/>
  <c r="B54" i="3" a="1"/>
  <c r="N54" i="3" a="1"/>
  <c r="E27" i="3" a="1"/>
  <c r="N27" i="3" a="1"/>
  <c r="C3" i="3" a="1"/>
  <c r="N3" i="3" a="1"/>
  <c r="K197" i="3" a="1"/>
  <c r="N197" i="3" a="1"/>
  <c r="J119" i="3" a="1"/>
  <c r="N119" i="3" a="1"/>
  <c r="O82" i="4" a="1"/>
  <c r="B26" i="3" a="1"/>
  <c r="N26" i="3" a="1"/>
  <c r="E14" i="3" a="1"/>
  <c r="N14" i="3" a="1"/>
  <c r="B109" i="3" a="1"/>
  <c r="N109" i="3" a="1"/>
  <c r="O80" i="4" a="1"/>
  <c r="K25" i="3" a="1"/>
  <c r="N25" i="3" a="1"/>
  <c r="F210" i="3" a="1"/>
  <c r="N210" i="3" a="1"/>
  <c r="O96" i="3" a="1"/>
  <c r="N96" i="3" a="1"/>
  <c r="C77" i="3" a="1"/>
  <c r="N77" i="3" a="1"/>
  <c r="K71" i="3" a="1"/>
  <c r="N71" i="3" a="1"/>
  <c r="K82" i="4" a="1"/>
  <c r="O12" i="3" a="1"/>
  <c r="N12" i="3" a="1"/>
  <c r="B176" i="3" a="1"/>
  <c r="N176" i="3" a="1"/>
  <c r="K83" i="3" a="1"/>
  <c r="N83" i="3" a="1"/>
  <c r="N149" i="4" a="1"/>
  <c r="O87" i="4" a="1"/>
  <c r="J82" i="4" a="1"/>
  <c r="E107" i="3" a="1"/>
  <c r="N107" i="3" a="1"/>
  <c r="J127" i="4" a="1"/>
  <c r="O98" i="4" a="1"/>
  <c r="O22" i="3" a="1"/>
  <c r="N22" i="3" a="1"/>
  <c r="O183" i="3" a="1"/>
  <c r="N183" i="3" a="1"/>
  <c r="O76" i="3" a="1"/>
  <c r="N76" i="3" a="1"/>
  <c r="O41" i="3" a="1"/>
  <c r="N41" i="3" a="1"/>
  <c r="B30" i="3" a="1"/>
  <c r="N30" i="3" a="1"/>
  <c r="O8" i="3" a="1"/>
  <c r="N8" i="3" a="1"/>
  <c r="C199" i="3" a="1"/>
  <c r="N199" i="3" a="1"/>
  <c r="O191" i="3" a="1"/>
  <c r="N191" i="3" a="1"/>
  <c r="J129" i="3" a="1"/>
  <c r="C114" i="3" a="1"/>
  <c r="N114" i="3" a="1"/>
  <c r="C87" i="3" a="1"/>
  <c r="N87" i="3" a="1"/>
  <c r="B48" i="3" a="1"/>
  <c r="K62" i="4" a="1"/>
  <c r="K60" i="4" a="1"/>
  <c r="J57" i="4" a="1"/>
  <c r="E55" i="4" a="1"/>
  <c r="O51" i="4" a="1"/>
  <c r="O49" i="4" a="1"/>
  <c r="J47" i="4" a="1"/>
  <c r="K37" i="4" a="1"/>
  <c r="K21" i="4" a="1"/>
  <c r="N19" i="4" a="1"/>
  <c r="E172" i="4" a="1"/>
  <c r="E149" i="4" a="1"/>
  <c r="O147" i="4" a="1"/>
  <c r="O139" i="4" a="1"/>
  <c r="O133" i="4" a="1"/>
  <c r="J131" i="4" a="1"/>
  <c r="C127" i="4" a="1"/>
  <c r="K123" i="4" a="1"/>
  <c r="K98" i="4" a="1"/>
  <c r="J95" i="4" a="1"/>
  <c r="N90" i="4" a="1"/>
  <c r="O83" i="4" a="1"/>
  <c r="K18" i="3" a="1"/>
  <c r="N18" i="3" a="1"/>
  <c r="K189" i="3" a="1"/>
  <c r="N189" i="3" a="1"/>
  <c r="B17" i="3" a="1"/>
  <c r="N17" i="3" a="1"/>
  <c r="O139" i="3" a="1"/>
  <c r="N139" i="3" a="1"/>
  <c r="K35" i="3" a="1"/>
  <c r="N35" i="3" a="1"/>
  <c r="O43" i="3" a="1"/>
  <c r="N43" i="3" a="1"/>
  <c r="N127" i="4" a="1"/>
  <c r="N80" i="4" a="1"/>
  <c r="O11" i="3" a="1"/>
  <c r="N11" i="3" a="1"/>
  <c r="F208" i="3" a="1"/>
  <c r="N208" i="3" a="1"/>
  <c r="N55" i="4" a="1"/>
  <c r="N31" i="4" a="1"/>
  <c r="N151" i="4" a="1"/>
  <c r="O131" i="4" a="1"/>
  <c r="J19" i="3" a="1"/>
  <c r="N19" i="3" a="1"/>
  <c r="E7" i="3" a="1"/>
  <c r="N7" i="3" a="1"/>
  <c r="O206" i="3" a="1"/>
  <c r="N206" i="3" a="1"/>
  <c r="O173" i="3" a="1"/>
  <c r="O150" i="3" a="1"/>
  <c r="K120" i="3" a="1"/>
  <c r="B105" i="3" a="1"/>
  <c r="N105" i="3" a="1"/>
  <c r="F98" i="3" a="1"/>
  <c r="J92" i="3" a="1"/>
  <c r="J86" i="3" a="1"/>
  <c r="K81" i="3" a="1"/>
  <c r="N81" i="3" a="1"/>
  <c r="O73" i="3" a="1"/>
  <c r="K68" i="4" a="1"/>
  <c r="E57" i="4" a="1"/>
  <c r="B55" i="4" a="1"/>
  <c r="J51" i="4" a="1"/>
  <c r="O28" i="4" a="1"/>
  <c r="O23" i="4" a="1"/>
  <c r="J19" i="4" a="1"/>
  <c r="C149" i="4" a="1"/>
  <c r="O137" i="4" a="1"/>
  <c r="E129" i="4" a="1"/>
  <c r="E123" i="4" a="1"/>
  <c r="N117" i="4" a="1"/>
  <c r="B80" i="4" a="1"/>
  <c r="O17" i="4" a="1"/>
  <c r="J2" i="4" a="1"/>
  <c r="N2" i="4" a="1"/>
  <c r="C16" i="4" a="1"/>
  <c r="O14" i="4" a="1"/>
  <c r="J15" i="4" a="1"/>
  <c r="K14" i="4" a="1"/>
  <c r="E15" i="4" a="1"/>
  <c r="O13" i="4" a="1"/>
  <c r="K17" i="4" a="1"/>
  <c r="C17" i="4" a="1"/>
  <c r="C2" i="4" a="1"/>
  <c r="J17" i="4" a="1"/>
  <c r="B17" i="4" a="1"/>
  <c r="N15" i="4" a="1"/>
  <c r="B15" i="4" a="1"/>
  <c r="K13" i="4" a="1"/>
  <c r="C14" i="4" a="1"/>
  <c r="N17" i="4" a="1"/>
  <c r="J30" i="3" a="1"/>
  <c r="B19" i="3" a="1"/>
  <c r="C28" i="3" a="1"/>
  <c r="O17" i="3" a="1"/>
  <c r="K7" i="3" a="1"/>
  <c r="C7" i="3" a="1"/>
  <c r="K3" i="3" a="1"/>
  <c r="J3" i="3" a="1"/>
  <c r="B7" i="3" a="1"/>
  <c r="E3" i="3" a="1"/>
  <c r="O3" i="3" a="1"/>
  <c r="J36" i="3" a="1"/>
  <c r="B36" i="3" a="1"/>
  <c r="C175" i="4" a="1"/>
  <c r="K175" i="4" a="1"/>
  <c r="O175" i="4" a="1"/>
  <c r="E175" i="4" a="1"/>
  <c r="B175" i="4" a="1"/>
  <c r="J175" i="4" a="1"/>
  <c r="N175" i="4" a="1"/>
  <c r="C177" i="4" a="1"/>
  <c r="K177" i="4" a="1"/>
  <c r="O177" i="4" a="1"/>
  <c r="N177" i="4" a="1"/>
  <c r="E177" i="4" a="1"/>
  <c r="B177" i="4" a="1"/>
  <c r="J177" i="4" a="1"/>
  <c r="B169" i="4" a="1"/>
  <c r="E169" i="4" a="1"/>
  <c r="J169" i="4" a="1"/>
  <c r="N169" i="4" a="1"/>
  <c r="K169" i="4" a="1"/>
  <c r="O169" i="4" a="1"/>
  <c r="C169" i="4" a="1"/>
  <c r="B165" i="4" a="1"/>
  <c r="E165" i="4" a="1"/>
  <c r="J165" i="4" a="1"/>
  <c r="N165" i="4" a="1"/>
  <c r="K165" i="4" a="1"/>
  <c r="O165" i="4" a="1"/>
  <c r="C165" i="4" a="1"/>
  <c r="B161" i="4" a="1"/>
  <c r="E161" i="4" a="1"/>
  <c r="J161" i="4" a="1"/>
  <c r="N161" i="4" a="1"/>
  <c r="K161" i="4" a="1"/>
  <c r="C161" i="4" a="1"/>
  <c r="O161" i="4" a="1"/>
  <c r="B157" i="4" a="1"/>
  <c r="E157" i="4" a="1"/>
  <c r="J157" i="4" a="1"/>
  <c r="N157" i="4" a="1"/>
  <c r="K157" i="4" a="1"/>
  <c r="O157" i="4" a="1"/>
  <c r="C157" i="4" a="1"/>
  <c r="B153" i="4" a="1"/>
  <c r="E153" i="4" a="1"/>
  <c r="J153" i="4" a="1"/>
  <c r="N153" i="4" a="1"/>
  <c r="K153" i="4" a="1"/>
  <c r="C153" i="4" a="1"/>
  <c r="O153" i="4" a="1"/>
  <c r="C173" i="4" a="1"/>
  <c r="K173" i="4" a="1"/>
  <c r="O173" i="4" a="1"/>
  <c r="B173" i="4" a="1"/>
  <c r="J173" i="4" a="1"/>
  <c r="E173" i="4" a="1"/>
  <c r="N173" i="4" a="1"/>
  <c r="B171" i="4" a="1"/>
  <c r="E171" i="4" a="1"/>
  <c r="J171" i="4" a="1"/>
  <c r="N171" i="4" a="1"/>
  <c r="K171" i="4" a="1"/>
  <c r="C171" i="4" a="1"/>
  <c r="O171" i="4" a="1"/>
  <c r="B167" i="4" a="1"/>
  <c r="E167" i="4" a="1"/>
  <c r="J167" i="4" a="1"/>
  <c r="N167" i="4" a="1"/>
  <c r="K167" i="4" a="1"/>
  <c r="C167" i="4" a="1"/>
  <c r="O167" i="4" a="1"/>
  <c r="B163" i="4" a="1"/>
  <c r="E163" i="4" a="1"/>
  <c r="J163" i="4" a="1"/>
  <c r="N163" i="4" a="1"/>
  <c r="K163" i="4" a="1"/>
  <c r="C163" i="4" a="1"/>
  <c r="O163" i="4" a="1"/>
  <c r="B159" i="4" a="1"/>
  <c r="E159" i="4" a="1"/>
  <c r="J159" i="4" a="1"/>
  <c r="N159" i="4" a="1"/>
  <c r="K159" i="4" a="1"/>
  <c r="C159" i="4" a="1"/>
  <c r="O159" i="4" a="1"/>
  <c r="B155" i="4" a="1"/>
  <c r="E155" i="4" a="1"/>
  <c r="J155" i="4" a="1"/>
  <c r="N155" i="4" a="1"/>
  <c r="K155" i="4" a="1"/>
  <c r="O155" i="4" a="1"/>
  <c r="C155" i="4" a="1"/>
  <c r="E145" i="4" a="1"/>
  <c r="K145" i="4" a="1"/>
  <c r="B145" i="4" a="1"/>
  <c r="C141" i="4" a="1"/>
  <c r="N141" i="4" a="1"/>
  <c r="J141" i="4" a="1"/>
  <c r="O141" i="4" a="1"/>
  <c r="C128" i="4" a="1"/>
  <c r="N128" i="4" a="1"/>
  <c r="B128" i="4" a="1"/>
  <c r="J128" i="4" a="1"/>
  <c r="K128" i="4" a="1"/>
  <c r="E128" i="4" a="1"/>
  <c r="O176" i="4" a="1"/>
  <c r="K176" i="4" a="1"/>
  <c r="C176" i="4" a="1"/>
  <c r="O174" i="4" a="1"/>
  <c r="K174" i="4" a="1"/>
  <c r="C174" i="4" a="1"/>
  <c r="C170" i="4" a="1"/>
  <c r="K170" i="4" a="1"/>
  <c r="O170" i="4" a="1"/>
  <c r="C168" i="4" a="1"/>
  <c r="K168" i="4" a="1"/>
  <c r="O168" i="4" a="1"/>
  <c r="C166" i="4" a="1"/>
  <c r="K166" i="4" a="1"/>
  <c r="O166" i="4" a="1"/>
  <c r="C164" i="4" a="1"/>
  <c r="K164" i="4" a="1"/>
  <c r="O164" i="4" a="1"/>
  <c r="C162" i="4" a="1"/>
  <c r="K162" i="4" a="1"/>
  <c r="O162" i="4" a="1"/>
  <c r="C160" i="4" a="1"/>
  <c r="K160" i="4" a="1"/>
  <c r="O160" i="4" a="1"/>
  <c r="C158" i="4" a="1"/>
  <c r="K158" i="4" a="1"/>
  <c r="O158" i="4" a="1"/>
  <c r="B142" i="4" a="1"/>
  <c r="K142" i="4" a="1"/>
  <c r="N142" i="4" a="1"/>
  <c r="B139" i="4" a="1"/>
  <c r="C139" i="4" a="1"/>
  <c r="N139" i="4" a="1"/>
  <c r="C136" i="4" a="1"/>
  <c r="N136" i="4" a="1"/>
  <c r="O136" i="4" a="1"/>
  <c r="B136" i="4" a="1"/>
  <c r="J136" i="4" a="1"/>
  <c r="K136" i="4" a="1"/>
  <c r="C147" i="4" a="1"/>
  <c r="N147" i="4" a="1"/>
  <c r="C172" i="4" a="1"/>
  <c r="K172" i="4" a="1"/>
  <c r="C156" i="4" a="1"/>
  <c r="K156" i="4" a="1"/>
  <c r="O156" i="4" a="1"/>
  <c r="C154" i="4" a="1"/>
  <c r="K154" i="4" a="1"/>
  <c r="O154" i="4" a="1"/>
  <c r="C152" i="4" a="1"/>
  <c r="K152" i="4" a="1"/>
  <c r="O152" i="4" a="1"/>
  <c r="N150" i="4" a="1"/>
  <c r="E147" i="4" a="1"/>
  <c r="J172" i="4" a="1"/>
  <c r="J170" i="4" a="1"/>
  <c r="J168" i="4" a="1"/>
  <c r="J166" i="4" a="1"/>
  <c r="J164" i="4" a="1"/>
  <c r="J162" i="4" a="1"/>
  <c r="J160" i="4" a="1"/>
  <c r="J158" i="4" a="1"/>
  <c r="J156" i="4" a="1"/>
  <c r="J154" i="4" a="1"/>
  <c r="J152" i="4" a="1"/>
  <c r="O151" i="4" a="1"/>
  <c r="K150" i="4" a="1"/>
  <c r="E150" i="4" a="1"/>
  <c r="B148" i="4" a="1"/>
  <c r="K148" i="4" a="1"/>
  <c r="K147" i="4" a="1"/>
  <c r="O145" i="4" a="1"/>
  <c r="K144" i="4" a="1"/>
  <c r="J143" i="4" a="1"/>
  <c r="O143" i="4" a="1"/>
  <c r="E143" i="4" a="1"/>
  <c r="K143" i="4" a="1"/>
  <c r="J142" i="4" a="1"/>
  <c r="E141" i="4" a="1"/>
  <c r="J139" i="4" a="1"/>
  <c r="B134" i="4" a="1"/>
  <c r="E134" i="4" a="1"/>
  <c r="N134" i="4" a="1"/>
  <c r="O134" i="4" a="1"/>
  <c r="C134" i="4" a="1"/>
  <c r="J134" i="4" a="1"/>
  <c r="O128" i="4" a="1"/>
  <c r="B126" i="4" a="1"/>
  <c r="O126" i="4" a="1"/>
  <c r="C126" i="4" a="1"/>
  <c r="J126" i="4" a="1"/>
  <c r="K126" i="4" a="1"/>
  <c r="C120" i="4" a="1"/>
  <c r="N120" i="4" a="1"/>
  <c r="K120" i="4" a="1"/>
  <c r="E120" i="4" a="1"/>
  <c r="O120" i="4" a="1"/>
  <c r="N176" i="4" a="1"/>
  <c r="J176" i="4" a="1"/>
  <c r="E176" i="4" a="1"/>
  <c r="N174" i="4" a="1"/>
  <c r="J174" i="4" a="1"/>
  <c r="E174" i="4" a="1"/>
  <c r="N172" i="4" a="1"/>
  <c r="N170" i="4" a="1"/>
  <c r="N168" i="4" a="1"/>
  <c r="N166" i="4" a="1"/>
  <c r="N164" i="4" a="1"/>
  <c r="N162" i="4" a="1"/>
  <c r="N160" i="4" a="1"/>
  <c r="N158" i="4" a="1"/>
  <c r="N156" i="4" a="1"/>
  <c r="N154" i="4" a="1"/>
  <c r="N152" i="4" a="1"/>
  <c r="E151" i="4" a="1"/>
  <c r="K151" i="4" a="1"/>
  <c r="C150" i="4" a="1"/>
  <c r="J149" i="4" a="1"/>
  <c r="O149" i="4" a="1"/>
  <c r="J147" i="4" a="1"/>
  <c r="B147" i="4" a="1"/>
  <c r="N145" i="4" a="1"/>
  <c r="C145" i="4" a="1"/>
  <c r="N144" i="4" a="1"/>
  <c r="C144" i="4" a="1"/>
  <c r="J144" i="4" a="1"/>
  <c r="O142" i="4" a="1"/>
  <c r="E142" i="4" a="1"/>
  <c r="B141" i="4" a="1"/>
  <c r="E139" i="4" a="1"/>
  <c r="E124" i="4" a="1"/>
  <c r="K124" i="4" a="1"/>
  <c r="B124" i="4" a="1"/>
  <c r="O124" i="4" a="1"/>
  <c r="C124" i="4" a="1"/>
  <c r="J124" i="4" a="1"/>
  <c r="J122" i="4" a="1"/>
  <c r="O122" i="4" a="1"/>
  <c r="B122" i="4" a="1"/>
  <c r="C122" i="4" a="1"/>
  <c r="K122" i="4" a="1"/>
  <c r="E122" i="4" a="1"/>
  <c r="B120" i="4" a="1"/>
  <c r="B118" i="4" a="1"/>
  <c r="C118" i="4" a="1"/>
  <c r="J118" i="4" a="1"/>
  <c r="K118" i="4" a="1"/>
  <c r="E118" i="4" a="1"/>
  <c r="N118" i="4" a="1"/>
  <c r="B108" i="4" a="1"/>
  <c r="E108" i="4" a="1"/>
  <c r="J108" i="4" a="1"/>
  <c r="N108" i="4" a="1"/>
  <c r="C108" i="4" a="1"/>
  <c r="K108" i="4" a="1"/>
  <c r="O108" i="4" a="1"/>
  <c r="K140" i="4" a="1"/>
  <c r="C133" i="4" a="1"/>
  <c r="J133" i="4" a="1"/>
  <c r="J132" i="4" a="1"/>
  <c r="C132" i="4" a="1"/>
  <c r="N131" i="4" a="1"/>
  <c r="K130" i="4" a="1"/>
  <c r="C130" i="4" a="1"/>
  <c r="O129" i="4" a="1"/>
  <c r="O125" i="4" a="1"/>
  <c r="O123" i="4" a="1"/>
  <c r="J123" i="4" a="1"/>
  <c r="C121" i="4" a="1"/>
  <c r="E116" i="4" a="1"/>
  <c r="K116" i="4" a="1"/>
  <c r="N115" i="4" a="1"/>
  <c r="C115" i="4" a="1"/>
  <c r="J115" i="4" a="1"/>
  <c r="B104" i="4" a="1"/>
  <c r="E104" i="4" a="1"/>
  <c r="J104" i="4" a="1"/>
  <c r="N104" i="4" a="1"/>
  <c r="C104" i="4" a="1"/>
  <c r="K104" i="4" a="1"/>
  <c r="B100" i="4" a="1"/>
  <c r="E100" i="4" a="1"/>
  <c r="J100" i="4" a="1"/>
  <c r="N100" i="4" a="1"/>
  <c r="C100" i="4" a="1"/>
  <c r="K100" i="4" a="1"/>
  <c r="O132" i="4" a="1"/>
  <c r="B129" i="4" a="1"/>
  <c r="K129" i="4" a="1"/>
  <c r="C125" i="4" a="1"/>
  <c r="J125" i="4" a="1"/>
  <c r="N123" i="4" a="1"/>
  <c r="O121" i="4" a="1"/>
  <c r="O117" i="4" a="1"/>
  <c r="B113" i="4" a="1"/>
  <c r="K113" i="4" a="1"/>
  <c r="N113" i="4" a="1"/>
  <c r="B110" i="4" a="1"/>
  <c r="C110" i="4" a="1"/>
  <c r="N110" i="4" a="1"/>
  <c r="J110" i="4" a="1"/>
  <c r="O110" i="4" a="1"/>
  <c r="E132" i="4" a="1"/>
  <c r="K132" i="4" a="1"/>
  <c r="J130" i="4" a="1"/>
  <c r="O130" i="4" a="1"/>
  <c r="B121" i="4" a="1"/>
  <c r="K121" i="4" a="1"/>
  <c r="C117" i="4" a="1"/>
  <c r="J117" i="4" a="1"/>
  <c r="C105" i="4" a="1"/>
  <c r="K105" i="4" a="1"/>
  <c r="O105" i="4" a="1"/>
  <c r="J105" i="4" a="1"/>
  <c r="C101" i="4" a="1"/>
  <c r="K101" i="4" a="1"/>
  <c r="O101" i="4" a="1"/>
  <c r="J101" i="4" a="1"/>
  <c r="J97" i="4" a="1"/>
  <c r="O97" i="4" a="1"/>
  <c r="B97" i="4" a="1"/>
  <c r="C97" i="4" a="1"/>
  <c r="N97" i="4" a="1"/>
  <c r="E97" i="4" a="1"/>
  <c r="B96" i="4" a="1"/>
  <c r="K96" i="4" a="1"/>
  <c r="C96" i="4" a="1"/>
  <c r="J96" i="4" a="1"/>
  <c r="N96" i="4" a="1"/>
  <c r="E96" i="4" a="1"/>
  <c r="O96" i="4" a="1"/>
  <c r="O112" i="4" a="1"/>
  <c r="J112" i="4" a="1"/>
  <c r="O109" i="4" a="1"/>
  <c r="E109" i="4" a="1"/>
  <c r="B106" i="4" a="1"/>
  <c r="E106" i="4" a="1"/>
  <c r="J106" i="4" a="1"/>
  <c r="N106" i="4" a="1"/>
  <c r="B102" i="4" a="1"/>
  <c r="E102" i="4" a="1"/>
  <c r="J102" i="4" a="1"/>
  <c r="N102" i="4" a="1"/>
  <c r="C99" i="4" a="1"/>
  <c r="N99" i="4" a="1"/>
  <c r="K99" i="4" a="1"/>
  <c r="E99" i="4" a="1"/>
  <c r="O114" i="4" a="1"/>
  <c r="N112" i="4" a="1"/>
  <c r="J109" i="4" a="1"/>
  <c r="C107" i="4" a="1"/>
  <c r="K107" i="4" a="1"/>
  <c r="O107" i="4" a="1"/>
  <c r="J107" i="4" a="1"/>
  <c r="C103" i="4" a="1"/>
  <c r="K103" i="4" a="1"/>
  <c r="O103" i="4" a="1"/>
  <c r="J103" i="4" a="1"/>
  <c r="J99" i="4" a="1"/>
  <c r="K97" i="4" a="1"/>
  <c r="C91" i="4" a="1"/>
  <c r="N91" i="4" a="1"/>
  <c r="K91" i="4" a="1"/>
  <c r="O91" i="4" a="1"/>
  <c r="E91" i="4" a="1"/>
  <c r="J91" i="4" a="1"/>
  <c r="N93" i="4" a="1"/>
  <c r="B89" i="4" a="1"/>
  <c r="C89" i="4" a="1"/>
  <c r="J89" i="4" a="1"/>
  <c r="E89" i="4" a="1"/>
  <c r="N89" i="4" a="1"/>
  <c r="B84" i="4" a="1"/>
  <c r="K84" i="4" a="1"/>
  <c r="J84" i="4" a="1"/>
  <c r="O84" i="4" a="1"/>
  <c r="E84" i="4" a="1"/>
  <c r="N84" i="4" a="1"/>
  <c r="C95" i="4" a="1"/>
  <c r="N95" i="4" a="1"/>
  <c r="E95" i="4" a="1"/>
  <c r="K95" i="4" a="1"/>
  <c r="B93" i="4" a="1"/>
  <c r="J93" i="4" a="1"/>
  <c r="O93" i="4" a="1"/>
  <c r="C83" i="4" a="1"/>
  <c r="N83" i="4" a="1"/>
  <c r="E83" i="4" a="1"/>
  <c r="B83" i="4" a="1"/>
  <c r="J83" i="4" a="1"/>
  <c r="B81" i="4" a="1"/>
  <c r="C81" i="4" a="1"/>
  <c r="N81" i="4" a="1"/>
  <c r="J81" i="4" a="1"/>
  <c r="O81" i="4" a="1"/>
  <c r="B76" i="4" a="1"/>
  <c r="K76" i="4" a="1"/>
  <c r="N76" i="4" a="1"/>
  <c r="C76" i="4" a="1"/>
  <c r="E76" i="4" a="1"/>
  <c r="O76" i="4" a="1"/>
  <c r="J76" i="4" a="1"/>
  <c r="N94" i="4" a="1"/>
  <c r="E87" i="4" a="1"/>
  <c r="K87" i="4" a="1"/>
  <c r="J85" i="4" a="1"/>
  <c r="O85" i="4" a="1"/>
  <c r="O79" i="4" a="1"/>
  <c r="K78" i="4" a="1"/>
  <c r="J77" i="4" a="1"/>
  <c r="O77" i="4" a="1"/>
  <c r="E77" i="4" a="1"/>
  <c r="K77" i="4" a="1"/>
  <c r="N79" i="4" a="1"/>
  <c r="N78" i="4" a="1"/>
  <c r="C78" i="4" a="1"/>
  <c r="J78" i="4" a="1"/>
  <c r="B92" i="4" a="1"/>
  <c r="K92" i="4" a="1"/>
  <c r="C88" i="4" a="1"/>
  <c r="J88" i="4" a="1"/>
  <c r="N86" i="4" a="1"/>
  <c r="E79" i="4" a="1"/>
  <c r="K79" i="4" a="1"/>
  <c r="B79" i="4" a="1"/>
  <c r="C75" i="4" a="1"/>
  <c r="N75" i="4" a="1"/>
  <c r="J75" i="4" a="1"/>
  <c r="O75" i="4" a="1"/>
  <c r="J80" i="4" a="1"/>
  <c r="B74" i="4" a="1"/>
  <c r="E74" i="4" a="1"/>
  <c r="J74" i="4" a="1"/>
  <c r="N74" i="4" a="1"/>
  <c r="C69" i="4" a="1"/>
  <c r="K69" i="4" a="1"/>
  <c r="O69" i="4" a="1"/>
  <c r="B64" i="4" a="1"/>
  <c r="J64" i="4" a="1"/>
  <c r="E64" i="4" a="1"/>
  <c r="N64" i="4" a="1"/>
  <c r="B58" i="4" a="1"/>
  <c r="E58" i="4" a="1"/>
  <c r="J58" i="4" a="1"/>
  <c r="N58" i="4" a="1"/>
  <c r="O72" i="4" a="1"/>
  <c r="C71" i="4" a="1"/>
  <c r="K71" i="4" a="1"/>
  <c r="O71" i="4" a="1"/>
  <c r="N69" i="4" a="1"/>
  <c r="E69" i="4" a="1"/>
  <c r="E66" i="4" a="1"/>
  <c r="J66" i="4" a="1"/>
  <c r="B66" i="4" a="1"/>
  <c r="N66" i="4" a="1"/>
  <c r="J65" i="4" a="1"/>
  <c r="C63" i="4" a="1"/>
  <c r="K63" i="4" a="1"/>
  <c r="O63" i="4" a="1"/>
  <c r="B60" i="4" a="1"/>
  <c r="E60" i="4" a="1"/>
  <c r="J60" i="4" a="1"/>
  <c r="N60" i="4" a="1"/>
  <c r="K58" i="4" a="1"/>
  <c r="B72" i="4" a="1"/>
  <c r="J72" i="4" a="1"/>
  <c r="E72" i="4" a="1"/>
  <c r="N72" i="4" a="1"/>
  <c r="K72" i="4" a="1"/>
  <c r="N71" i="4" a="1"/>
  <c r="O68" i="4" a="1"/>
  <c r="E63" i="4" a="1"/>
  <c r="C52" i="4" a="1"/>
  <c r="K52" i="4" a="1"/>
  <c r="E52" i="4" a="1"/>
  <c r="N52" i="4" a="1"/>
  <c r="B52" i="4" a="1"/>
  <c r="J52" i="4" a="1"/>
  <c r="C48" i="4" a="1"/>
  <c r="K48" i="4" a="1"/>
  <c r="E48" i="4" a="1"/>
  <c r="N48" i="4" a="1"/>
  <c r="B48" i="4" a="1"/>
  <c r="J48" i="4" a="1"/>
  <c r="C73" i="4" a="1"/>
  <c r="K73" i="4" a="1"/>
  <c r="O73" i="4" a="1"/>
  <c r="C72" i="4" a="1"/>
  <c r="E71" i="4" a="1"/>
  <c r="B68" i="4" a="1"/>
  <c r="J68" i="4" a="1"/>
  <c r="E68" i="4" a="1"/>
  <c r="N68" i="4" a="1"/>
  <c r="O65" i="4" a="1"/>
  <c r="C65" i="4" a="1"/>
  <c r="K65" i="4" a="1"/>
  <c r="K64" i="4" a="1"/>
  <c r="C64" i="4" a="1"/>
  <c r="N73" i="4" a="1"/>
  <c r="E73" i="4" a="1"/>
  <c r="B70" i="4" a="1"/>
  <c r="N70" i="4" a="1"/>
  <c r="E70" i="4" a="1"/>
  <c r="J70" i="4" a="1"/>
  <c r="J69" i="4" a="1"/>
  <c r="B69" i="4" a="1"/>
  <c r="C67" i="4" a="1"/>
  <c r="K67" i="4" a="1"/>
  <c r="O67" i="4" a="1"/>
  <c r="K66" i="4" a="1"/>
  <c r="C66" i="4" a="1"/>
  <c r="N65" i="4" a="1"/>
  <c r="E65" i="4" a="1"/>
  <c r="B62" i="4" a="1"/>
  <c r="E62" i="4" a="1"/>
  <c r="J62" i="4" a="1"/>
  <c r="N62" i="4" a="1"/>
  <c r="C58" i="4" a="1"/>
  <c r="B56" i="4" a="1"/>
  <c r="E56" i="4" a="1"/>
  <c r="J56" i="4" a="1"/>
  <c r="N56" i="4" a="1"/>
  <c r="O59" i="4" a="1"/>
  <c r="K51" i="4" a="1"/>
  <c r="C51" i="4" a="1"/>
  <c r="N50" i="4" a="1"/>
  <c r="K47" i="4" a="1"/>
  <c r="C47" i="4" a="1"/>
  <c r="N46" i="4" a="1"/>
  <c r="E30" i="4" a="1"/>
  <c r="N30" i="4" a="1"/>
  <c r="B30" i="4" a="1"/>
  <c r="K30" i="4" a="1"/>
  <c r="C46" i="4" a="1"/>
  <c r="B46" i="4" a="1"/>
  <c r="B45" i="4" a="1"/>
  <c r="E45" i="4" a="1"/>
  <c r="J45" i="4" a="1"/>
  <c r="N45" i="4" a="1"/>
  <c r="O45" i="4" a="1"/>
  <c r="C44" i="4" a="1"/>
  <c r="K44" i="4" a="1"/>
  <c r="O44" i="4" a="1"/>
  <c r="B44" i="4" a="1"/>
  <c r="J44" i="4" a="1"/>
  <c r="B43" i="4" a="1"/>
  <c r="E43" i="4" a="1"/>
  <c r="J43" i="4" a="1"/>
  <c r="N43" i="4" a="1"/>
  <c r="O43" i="4" a="1"/>
  <c r="C42" i="4" a="1"/>
  <c r="K42" i="4" a="1"/>
  <c r="O42" i="4" a="1"/>
  <c r="B42" i="4" a="1"/>
  <c r="J42" i="4" a="1"/>
  <c r="B41" i="4" a="1"/>
  <c r="E41" i="4" a="1"/>
  <c r="J41" i="4" a="1"/>
  <c r="N41" i="4" a="1"/>
  <c r="O41" i="4" a="1"/>
  <c r="C40" i="4" a="1"/>
  <c r="K40" i="4" a="1"/>
  <c r="O40" i="4" a="1"/>
  <c r="B40" i="4" a="1"/>
  <c r="J40" i="4" a="1"/>
  <c r="B39" i="4" a="1"/>
  <c r="E39" i="4" a="1"/>
  <c r="J39" i="4" a="1"/>
  <c r="N39" i="4" a="1"/>
  <c r="O39" i="4" a="1"/>
  <c r="C38" i="4" a="1"/>
  <c r="K38" i="4" a="1"/>
  <c r="O38" i="4" a="1"/>
  <c r="B38" i="4" a="1"/>
  <c r="J38" i="4" a="1"/>
  <c r="B37" i="4" a="1"/>
  <c r="E37" i="4" a="1"/>
  <c r="J37" i="4" a="1"/>
  <c r="N37" i="4" a="1"/>
  <c r="O37" i="4" a="1"/>
  <c r="C36" i="4" a="1"/>
  <c r="K36" i="4" a="1"/>
  <c r="O36" i="4" a="1"/>
  <c r="B36" i="4" a="1"/>
  <c r="J36" i="4" a="1"/>
  <c r="B35" i="4" a="1"/>
  <c r="E35" i="4" a="1"/>
  <c r="J35" i="4" a="1"/>
  <c r="N35" i="4" a="1"/>
  <c r="O35" i="4" a="1"/>
  <c r="C34" i="4" a="1"/>
  <c r="K34" i="4" a="1"/>
  <c r="O34" i="4" a="1"/>
  <c r="B34" i="4" a="1"/>
  <c r="J34" i="4" a="1"/>
  <c r="B33" i="4" a="1"/>
  <c r="E33" i="4" a="1"/>
  <c r="J33" i="4" a="1"/>
  <c r="N33" i="4" a="1"/>
  <c r="O33" i="4" a="1"/>
  <c r="C32" i="4" a="1"/>
  <c r="K32" i="4" a="1"/>
  <c r="O32" i="4" a="1"/>
  <c r="B32" i="4" a="1"/>
  <c r="J32" i="4" a="1"/>
  <c r="O30" i="4" a="1"/>
  <c r="O61" i="4" a="1"/>
  <c r="K61" i="4" a="1"/>
  <c r="K59" i="4" a="1"/>
  <c r="O57" i="4" a="1"/>
  <c r="K57" i="4" a="1"/>
  <c r="O55" i="4" a="1"/>
  <c r="K55" i="4" a="1"/>
  <c r="N51" i="4" a="1"/>
  <c r="N47" i="4" a="1"/>
  <c r="O46" i="4" a="1"/>
  <c r="J30" i="4" a="1"/>
  <c r="B24" i="4" a="1"/>
  <c r="J24" i="4" a="1"/>
  <c r="E24" i="4" a="1"/>
  <c r="N24" i="4" a="1"/>
  <c r="E22" i="4" a="1"/>
  <c r="N22" i="4" a="1"/>
  <c r="B22" i="4" a="1"/>
  <c r="J22" i="4" a="1"/>
  <c r="E18" i="4" a="1"/>
  <c r="N18" i="4" a="1"/>
  <c r="B18" i="4" a="1"/>
  <c r="J18" i="4" a="1"/>
  <c r="C18" i="4" a="1"/>
  <c r="K18" i="4" a="1"/>
  <c r="C31" i="4" a="1"/>
  <c r="K31" i="4" a="1"/>
  <c r="K24" i="4" a="1"/>
  <c r="K22" i="4" a="1"/>
  <c r="B28" i="4" a="1"/>
  <c r="J28" i="4" a="1"/>
  <c r="E28" i="4" a="1"/>
  <c r="N28" i="4" a="1"/>
  <c r="E26" i="4" a="1"/>
  <c r="N26" i="4" a="1"/>
  <c r="B26" i="4" a="1"/>
  <c r="J26" i="4" a="1"/>
  <c r="B20" i="4" a="1"/>
  <c r="J20" i="4" a="1"/>
  <c r="E20" i="4" a="1"/>
  <c r="N20" i="4" a="1"/>
  <c r="O18" i="4" a="1"/>
  <c r="O31" i="4" a="1"/>
  <c r="E31" i="4" a="1"/>
  <c r="K28" i="4" a="1"/>
  <c r="K26" i="4" a="1"/>
  <c r="C24" i="4" a="1"/>
  <c r="C22" i="4" a="1"/>
  <c r="K20" i="4" a="1"/>
  <c r="N16" i="4" a="1"/>
  <c r="E16" i="4" a="1"/>
  <c r="J14" i="4" a="1"/>
  <c r="B14" i="4" a="1"/>
  <c r="K27" i="4" a="1"/>
  <c r="K23" i="4" a="1"/>
  <c r="K19" i="4" a="1"/>
  <c r="J16" i="4" a="1"/>
  <c r="K15" i="4" a="1"/>
  <c r="N14" i="4" a="1"/>
  <c r="B13" i="4" a="1"/>
  <c r="E13" i="4" a="1"/>
  <c r="J13" i="4" a="1"/>
  <c r="N13" i="4" a="1"/>
  <c r="C7" i="4" a="1"/>
  <c r="K7" i="4" a="1"/>
  <c r="O7" i="4" a="1"/>
  <c r="B7" i="4" a="1"/>
  <c r="E7" i="4" a="1"/>
  <c r="J7" i="4" a="1"/>
  <c r="N7" i="4" a="1"/>
  <c r="C9" i="4" a="1"/>
  <c r="K9" i="4" a="1"/>
  <c r="O9" i="4" a="1"/>
  <c r="B9" i="4" a="1"/>
  <c r="E9" i="4" a="1"/>
  <c r="J9" i="4" a="1"/>
  <c r="N9" i="4" a="1"/>
  <c r="C5" i="4" a="1"/>
  <c r="K5" i="4" a="1"/>
  <c r="O5" i="4" a="1"/>
  <c r="B5" i="4" a="1"/>
  <c r="E5" i="4" a="1"/>
  <c r="J5" i="4" a="1"/>
  <c r="N5" i="4" a="1"/>
  <c r="C11" i="4" a="1"/>
  <c r="K11" i="4" a="1"/>
  <c r="O11" i="4" a="1"/>
  <c r="B11" i="4" a="1"/>
  <c r="E11" i="4" a="1"/>
  <c r="J11" i="4" a="1"/>
  <c r="N11" i="4" a="1"/>
  <c r="C3" i="4" a="1"/>
  <c r="K3" i="4" a="1"/>
  <c r="O3" i="4" a="1"/>
  <c r="B3" i="4" a="1"/>
  <c r="E3" i="4" a="1"/>
  <c r="J3" i="4" a="1"/>
  <c r="N3" i="4" a="1"/>
  <c r="O12" i="4" a="1"/>
  <c r="K12" i="4" a="1"/>
  <c r="C12" i="4" a="1"/>
  <c r="O10" i="4" a="1"/>
  <c r="K10" i="4" a="1"/>
  <c r="C10" i="4" a="1"/>
  <c r="O8" i="4" a="1"/>
  <c r="K8" i="4" a="1"/>
  <c r="C8" i="4" a="1"/>
  <c r="O6" i="4" a="1"/>
  <c r="K6" i="4" a="1"/>
  <c r="C6" i="4" a="1"/>
  <c r="O4" i="4" a="1"/>
  <c r="K4" i="4" a="1"/>
  <c r="C4" i="4" a="1"/>
  <c r="N12" i="4" a="1"/>
  <c r="J12" i="4" a="1"/>
  <c r="E12" i="4" a="1"/>
  <c r="N10" i="4" a="1"/>
  <c r="J10" i="4" a="1"/>
  <c r="E10" i="4" a="1"/>
  <c r="N8" i="4" a="1"/>
  <c r="J8" i="4" a="1"/>
  <c r="E8" i="4" a="1"/>
  <c r="N6" i="4" a="1"/>
  <c r="J6" i="4" a="1"/>
  <c r="E6" i="4" a="1"/>
  <c r="N4" i="4" a="1"/>
  <c r="J4" i="4" a="1"/>
  <c r="E4" i="4" a="1"/>
  <c r="O2" i="4" a="1"/>
  <c r="E2" i="4" a="1"/>
  <c r="B192" i="3" a="1"/>
  <c r="E166" i="3" a="1"/>
  <c r="B166" i="3" a="1"/>
  <c r="E194" i="3" a="1"/>
  <c r="O157" i="3" a="1"/>
  <c r="C157" i="3" a="1"/>
  <c r="K157" i="3" a="1"/>
  <c r="J34" i="3" a="1"/>
  <c r="B34" i="3" a="1"/>
  <c r="J101" i="3" a="1"/>
  <c r="B101" i="3" a="1"/>
  <c r="C23" i="3" a="1"/>
  <c r="E23" i="3" a="1"/>
  <c r="B196" i="3" a="1"/>
  <c r="B158" i="3" a="1"/>
  <c r="E158" i="3" a="1"/>
  <c r="C148" i="3" a="1"/>
  <c r="B148" i="3" a="1"/>
  <c r="F148" i="3" a="1"/>
  <c r="B103" i="3" a="1"/>
  <c r="E103" i="3" a="1"/>
  <c r="J103" i="3" a="1"/>
  <c r="B78" i="3" a="1"/>
  <c r="F78" i="3" a="1"/>
  <c r="B72" i="3" a="1"/>
  <c r="E72" i="3" a="1"/>
  <c r="E44" i="3" a="1"/>
  <c r="B44" i="3" a="1"/>
  <c r="K33" i="3" a="1"/>
  <c r="C33" i="3" a="1"/>
  <c r="C25" i="3" a="1"/>
  <c r="B25" i="3" a="1"/>
  <c r="F25" i="3" a="1"/>
  <c r="F23" i="3" a="1"/>
  <c r="C19" i="3" a="1"/>
  <c r="K19" i="3" a="1"/>
  <c r="B11" i="3" a="1"/>
  <c r="B140" i="3" a="1"/>
  <c r="F140" i="3" a="1"/>
  <c r="O134" i="3" a="1"/>
  <c r="F134" i="3" a="1"/>
  <c r="J134" i="3" a="1"/>
  <c r="B68" i="3" a="1"/>
  <c r="C68" i="3" a="1"/>
  <c r="J68" i="3" a="1"/>
  <c r="K41" i="3" a="1"/>
  <c r="C31" i="3" a="1"/>
  <c r="C22" i="3" a="1"/>
  <c r="J22" i="3" a="1"/>
  <c r="F19" i="3" a="1"/>
  <c r="B209" i="3" a="1"/>
  <c r="J209" i="3" a="1"/>
  <c r="O148" i="3" a="1"/>
  <c r="F132" i="3" a="1"/>
  <c r="B132" i="3" a="1"/>
  <c r="O132" i="3" a="1"/>
  <c r="C132" i="3" a="1"/>
  <c r="C124" i="3" a="1"/>
  <c r="K124" i="3" a="1"/>
  <c r="C79" i="3" a="1"/>
  <c r="K79" i="3" a="1"/>
  <c r="K72" i="3" a="1"/>
  <c r="E46" i="3" a="1"/>
  <c r="B46" i="3" a="1"/>
  <c r="K23" i="3" a="1"/>
  <c r="E170" i="3" a="1"/>
  <c r="B170" i="3" a="1"/>
  <c r="J28" i="3" a="1"/>
  <c r="B28" i="3" a="1"/>
  <c r="C27" i="3" a="1"/>
  <c r="J27" i="3" a="1"/>
  <c r="B8" i="3" a="1"/>
  <c r="F8" i="3" a="1"/>
  <c r="E162" i="3" a="1"/>
  <c r="J127" i="3" a="1"/>
  <c r="E127" i="3" a="1"/>
  <c r="C80" i="3" a="1"/>
  <c r="J80" i="3" a="1"/>
  <c r="E64" i="3" a="1"/>
  <c r="B64" i="3" a="1"/>
  <c r="C64" i="3" a="1"/>
  <c r="E38" i="3" a="1"/>
  <c r="C35" i="3" a="1"/>
  <c r="J32" i="3" a="1"/>
  <c r="C29" i="3" a="1"/>
  <c r="F28" i="3" a="1"/>
  <c r="O27" i="3" a="1"/>
  <c r="E25" i="3" a="1"/>
  <c r="O23" i="3" a="1"/>
  <c r="B23" i="3" a="1"/>
  <c r="O19" i="3" a="1"/>
  <c r="E19" i="3" a="1"/>
  <c r="E18" i="3" a="1"/>
  <c r="F17" i="3" a="1"/>
  <c r="B9" i="3" a="1"/>
  <c r="F9" i="3" a="1"/>
  <c r="K9" i="3" a="1"/>
  <c r="E186" i="3" a="1"/>
  <c r="B186" i="3" a="1"/>
  <c r="B172" i="3" a="1"/>
  <c r="E144" i="3" a="1"/>
  <c r="B144" i="3" a="1"/>
  <c r="K144" i="3" a="1"/>
  <c r="C144" i="3" a="1"/>
  <c r="O127" i="3" a="1"/>
  <c r="E84" i="3" a="1"/>
  <c r="J84" i="3" a="1"/>
  <c r="O78" i="3" a="1"/>
  <c r="B75" i="3" a="1"/>
  <c r="F72" i="3" a="1"/>
  <c r="J64" i="3" a="1"/>
  <c r="J7" i="3" a="1"/>
  <c r="K146" i="3" a="1"/>
  <c r="O145" i="3" a="1"/>
  <c r="B40" i="3" a="1"/>
  <c r="E40" i="3" a="1"/>
  <c r="C181" i="3" a="1"/>
  <c r="K181" i="3" a="1"/>
  <c r="O181" i="3" a="1"/>
  <c r="E10" i="3" a="1"/>
  <c r="O10" i="3" a="1"/>
  <c r="B178" i="3" a="1"/>
  <c r="E178" i="3" a="1"/>
  <c r="O2" i="3" a="1"/>
  <c r="B2" i="3" a="1"/>
  <c r="C2" i="3" a="1"/>
  <c r="C165" i="3" a="1"/>
  <c r="K165" i="3" a="1"/>
  <c r="B130" i="3" a="1"/>
  <c r="F130" i="3" a="1"/>
  <c r="O130" i="3" a="1"/>
  <c r="C169" i="3" a="1"/>
  <c r="K169" i="3" a="1"/>
  <c r="J115" i="3" a="1"/>
  <c r="B115" i="3" a="1"/>
  <c r="E115" i="3" a="1"/>
  <c r="E113" i="3" a="1"/>
  <c r="C106" i="3" a="1"/>
  <c r="F106" i="3" a="1"/>
  <c r="K106" i="3" a="1"/>
  <c r="O106" i="3" a="1"/>
  <c r="B92" i="3" a="1"/>
  <c r="C92" i="3" a="1"/>
  <c r="O92" i="3" a="1"/>
  <c r="E92" i="3" a="1"/>
  <c r="F92" i="3" a="1"/>
  <c r="B60" i="3" a="1"/>
  <c r="B50" i="3" a="1"/>
  <c r="E50" i="3" a="1"/>
  <c r="C13" i="3" a="1"/>
  <c r="E13" i="3" a="1"/>
  <c r="E5" i="3" a="1"/>
  <c r="F5" i="3" a="1"/>
  <c r="K4" i="3" a="1"/>
  <c r="B4" i="3" a="1"/>
  <c r="O4" i="3" a="1"/>
  <c r="F116" i="3" a="1"/>
  <c r="C116" i="3" a="1"/>
  <c r="K116" i="3" a="1"/>
  <c r="O116" i="3" a="1"/>
  <c r="F88" i="3" a="1"/>
  <c r="E88" i="3" a="1"/>
  <c r="B88" i="3" a="1"/>
  <c r="K88" i="3" a="1"/>
  <c r="J2" i="3" a="1"/>
  <c r="E26" i="3" a="1"/>
  <c r="F26" i="3" a="1"/>
  <c r="O13" i="3" a="1"/>
  <c r="C11" i="3" a="1"/>
  <c r="J11" i="3" a="1"/>
  <c r="E11" i="3" a="1"/>
  <c r="K11" i="3" a="1"/>
  <c r="B190" i="3" a="1"/>
  <c r="E190" i="3" a="1"/>
  <c r="E2" i="3" a="1"/>
  <c r="K2" i="3" a="1"/>
  <c r="C36" i="3" a="1"/>
  <c r="E36" i="3" a="1"/>
  <c r="C34" i="3" a="1"/>
  <c r="E34" i="3" a="1"/>
  <c r="C32" i="3" a="1"/>
  <c r="E32" i="3" a="1"/>
  <c r="C30" i="3" a="1"/>
  <c r="E30" i="3" a="1"/>
  <c r="C21" i="3" a="1"/>
  <c r="O21" i="3" a="1"/>
  <c r="F21" i="3" a="1"/>
  <c r="B15" i="3" a="1"/>
  <c r="O15" i="3" a="1"/>
  <c r="C15" i="3" a="1"/>
  <c r="J13" i="3" a="1"/>
  <c r="F11" i="3" a="1"/>
  <c r="J4" i="3" a="1"/>
  <c r="B3" i="3" a="1"/>
  <c r="F3" i="3" a="1"/>
  <c r="E205" i="3" a="1"/>
  <c r="C173" i="3" a="1"/>
  <c r="B162" i="3" a="1"/>
  <c r="K161" i="3" a="1"/>
  <c r="C152" i="3" a="1"/>
  <c r="J152" i="3" a="1"/>
  <c r="E147" i="3" a="1"/>
  <c r="O147" i="3" a="1"/>
  <c r="B143" i="3" a="1"/>
  <c r="K141" i="3" a="1"/>
  <c r="B141" i="3" a="1"/>
  <c r="O141" i="3" a="1"/>
  <c r="F141" i="3" a="1"/>
  <c r="B135" i="3" a="1"/>
  <c r="C135" i="3" a="1"/>
  <c r="F135" i="3" a="1"/>
  <c r="F112" i="3" a="1"/>
  <c r="C112" i="3" a="1"/>
  <c r="K112" i="3" a="1"/>
  <c r="O112" i="3" a="1"/>
  <c r="B97" i="3" a="1"/>
  <c r="E97" i="3" a="1"/>
  <c r="B56" i="3" a="1"/>
  <c r="E56" i="3" a="1"/>
  <c r="E142" i="3" a="1"/>
  <c r="F142" i="3" a="1"/>
  <c r="O202" i="3" a="1"/>
  <c r="F2" i="3" a="1"/>
  <c r="K26" i="3" a="1"/>
  <c r="F13" i="3" a="1"/>
  <c r="E9" i="3" a="1"/>
  <c r="O9" i="3" a="1"/>
  <c r="F4" i="3" a="1"/>
  <c r="C210" i="3" a="1"/>
  <c r="O210" i="3" a="1"/>
  <c r="B207" i="3" a="1"/>
  <c r="C202" i="3" a="1"/>
  <c r="C189" i="3" a="1"/>
  <c r="B184" i="3" a="1"/>
  <c r="O177" i="3" a="1"/>
  <c r="C177" i="3" a="1"/>
  <c r="O165" i="3" a="1"/>
  <c r="C153" i="3" a="1"/>
  <c r="J153" i="3" a="1"/>
  <c r="C131" i="3" a="1"/>
  <c r="O131" i="3" a="1"/>
  <c r="J131" i="3" a="1"/>
  <c r="B125" i="3" a="1"/>
  <c r="J125" i="3" a="1"/>
  <c r="B117" i="3" a="1"/>
  <c r="J117" i="3" a="1"/>
  <c r="J111" i="3" a="1"/>
  <c r="B111" i="3" a="1"/>
  <c r="E111" i="3" a="1"/>
  <c r="O88" i="3" a="1"/>
  <c r="F70" i="3" a="1"/>
  <c r="B52" i="3" a="1"/>
  <c r="E52" i="3" a="1"/>
  <c r="C140" i="3" a="1"/>
  <c r="J140" i="3" a="1"/>
  <c r="O140" i="3" a="1"/>
  <c r="F137" i="3" a="1"/>
  <c r="O137" i="3" a="1"/>
  <c r="B93" i="3" a="1"/>
  <c r="E93" i="3" a="1"/>
  <c r="F75" i="3" a="1"/>
  <c r="K148" i="3" a="1"/>
  <c r="E148" i="3" a="1"/>
  <c r="O146" i="3" a="1"/>
  <c r="E146" i="3" a="1"/>
  <c r="E140" i="3" a="1"/>
  <c r="E136" i="3" a="1"/>
  <c r="K136" i="3" a="1"/>
  <c r="O114" i="3" a="1"/>
  <c r="O108" i="3" a="1"/>
  <c r="E90" i="3" a="1"/>
  <c r="K90" i="3" a="1"/>
  <c r="B84" i="3" a="1"/>
  <c r="F84" i="3" a="1"/>
  <c r="O84" i="3" a="1"/>
  <c r="K80" i="3" a="1"/>
  <c r="E75" i="3" a="1"/>
  <c r="C72" i="3" a="1"/>
  <c r="J72" i="3" a="1"/>
  <c r="O72" i="3" a="1"/>
  <c r="K68" i="3" a="1"/>
  <c r="E28" i="3" a="1"/>
  <c r="O25" i="3" a="1"/>
  <c r="J25" i="3" a="1"/>
  <c r="O7" i="3" a="1"/>
  <c r="J148" i="3" a="1"/>
  <c r="O144" i="3" a="1"/>
  <c r="K140" i="3" a="1"/>
  <c r="C137" i="3" a="1"/>
  <c r="E132" i="3" a="1"/>
  <c r="O122" i="3" a="1"/>
  <c r="K114" i="3" a="1"/>
  <c r="K108" i="3" a="1"/>
  <c r="O98" i="3" a="1"/>
  <c r="K93" i="3" a="1"/>
  <c r="O90" i="3" a="1"/>
  <c r="O86" i="3" a="1"/>
  <c r="B80" i="3" a="1"/>
  <c r="F80" i="3" a="1"/>
  <c r="O80" i="3" a="1"/>
  <c r="B77" i="3" a="1"/>
  <c r="F77" i="3" a="1"/>
  <c r="C75" i="3" a="1"/>
  <c r="F68" i="3" a="1"/>
  <c r="E68" i="3" a="1"/>
  <c r="O68" i="3" a="1"/>
  <c r="E42" i="3" a="1"/>
  <c r="B42" i="3" a="1"/>
  <c r="K64" i="3" a="1"/>
  <c r="B195" i="3" a="1"/>
  <c r="E195" i="3" a="1"/>
  <c r="J195" i="3" a="1"/>
  <c r="F195" i="3" a="1"/>
  <c r="K195" i="3" a="1"/>
  <c r="C195" i="3" a="1"/>
  <c r="O195" i="3" a="1"/>
  <c r="B187" i="3" a="1"/>
  <c r="E187" i="3" a="1"/>
  <c r="J187" i="3" a="1"/>
  <c r="F187" i="3" a="1"/>
  <c r="C187" i="3" a="1"/>
  <c r="K187" i="3" a="1"/>
  <c r="O187" i="3" a="1"/>
  <c r="B175" i="3" a="1"/>
  <c r="E175" i="3" a="1"/>
  <c r="J175" i="3" a="1"/>
  <c r="F175" i="3" a="1"/>
  <c r="C175" i="3" a="1"/>
  <c r="K175" i="3" a="1"/>
  <c r="O175" i="3" a="1"/>
  <c r="C211" i="3" a="1"/>
  <c r="F211" i="3" a="1"/>
  <c r="K211" i="3" a="1"/>
  <c r="O211" i="3" a="1"/>
  <c r="B201" i="3" a="1"/>
  <c r="E201" i="3" a="1"/>
  <c r="F201" i="3" a="1"/>
  <c r="K201" i="3" a="1"/>
  <c r="O201" i="3" a="1"/>
  <c r="C200" i="3" a="1"/>
  <c r="F200" i="3" a="1"/>
  <c r="K200" i="3" a="1"/>
  <c r="O200" i="3" a="1"/>
  <c r="J200" i="3" a="1"/>
  <c r="E200" i="3" a="1"/>
  <c r="B193" i="3" a="1"/>
  <c r="E193" i="3" a="1"/>
  <c r="J193" i="3" a="1"/>
  <c r="F193" i="3" a="1"/>
  <c r="O193" i="3" a="1"/>
  <c r="B191" i="3" a="1"/>
  <c r="E191" i="3" a="1"/>
  <c r="J191" i="3" a="1"/>
  <c r="F191" i="3" a="1"/>
  <c r="C191" i="3" a="1"/>
  <c r="K191" i="3" a="1"/>
  <c r="C180" i="3" a="1"/>
  <c r="F180" i="3" a="1"/>
  <c r="K180" i="3" a="1"/>
  <c r="O180" i="3" a="1"/>
  <c r="J180" i="3" a="1"/>
  <c r="E180" i="3" a="1"/>
  <c r="B171" i="3" a="1"/>
  <c r="E171" i="3" a="1"/>
  <c r="J171" i="3" a="1"/>
  <c r="F171" i="3" a="1"/>
  <c r="C171" i="3" a="1"/>
  <c r="K171" i="3" a="1"/>
  <c r="C164" i="3" a="1"/>
  <c r="F164" i="3" a="1"/>
  <c r="K164" i="3" a="1"/>
  <c r="O164" i="3" a="1"/>
  <c r="J164" i="3" a="1"/>
  <c r="B164" i="3" a="1"/>
  <c r="E164" i="3" a="1"/>
  <c r="B163" i="3" a="1"/>
  <c r="E163" i="3" a="1"/>
  <c r="J163" i="3" a="1"/>
  <c r="F163" i="3" a="1"/>
  <c r="O163" i="3" a="1"/>
  <c r="C163" i="3" a="1"/>
  <c r="K163" i="3" a="1"/>
  <c r="J151" i="3" a="1"/>
  <c r="O151" i="3" a="1"/>
  <c r="B151" i="3" a="1"/>
  <c r="C151" i="3" a="1"/>
  <c r="E151" i="3" a="1"/>
  <c r="F151" i="3" a="1"/>
  <c r="E211" i="3" a="1"/>
  <c r="C209" i="3" a="1"/>
  <c r="F209" i="3" a="1"/>
  <c r="K209" i="3" a="1"/>
  <c r="O209" i="3" a="1"/>
  <c r="B206" i="3" a="1"/>
  <c r="E206" i="3" a="1"/>
  <c r="J206" i="3" a="1"/>
  <c r="K206" i="3" a="1"/>
  <c r="B199" i="3" a="1"/>
  <c r="E199" i="3" a="1"/>
  <c r="J199" i="3" a="1"/>
  <c r="F199" i="3" a="1"/>
  <c r="K199" i="3" a="1"/>
  <c r="C198" i="3" a="1"/>
  <c r="F198" i="3" a="1"/>
  <c r="K198" i="3" a="1"/>
  <c r="O198" i="3" a="1"/>
  <c r="J198" i="3" a="1"/>
  <c r="B198" i="3" a="1"/>
  <c r="B185" i="3" a="1"/>
  <c r="E185" i="3" a="1"/>
  <c r="J185" i="3" a="1"/>
  <c r="F185" i="3" a="1"/>
  <c r="O185" i="3" a="1"/>
  <c r="B183" i="3" a="1"/>
  <c r="E183" i="3" a="1"/>
  <c r="J183" i="3" a="1"/>
  <c r="F183" i="3" a="1"/>
  <c r="C183" i="3" a="1"/>
  <c r="K183" i="3" a="1"/>
  <c r="C176" i="3" a="1"/>
  <c r="F176" i="3" a="1"/>
  <c r="K176" i="3" a="1"/>
  <c r="O176" i="3" a="1"/>
  <c r="J176" i="3" a="1"/>
  <c r="E176" i="3" a="1"/>
  <c r="C160" i="3" a="1"/>
  <c r="F160" i="3" a="1"/>
  <c r="K160" i="3" a="1"/>
  <c r="O160" i="3" a="1"/>
  <c r="J160" i="3" a="1"/>
  <c r="B160" i="3" a="1"/>
  <c r="E160" i="3" a="1"/>
  <c r="B159" i="3" a="1"/>
  <c r="E159" i="3" a="1"/>
  <c r="J159" i="3" a="1"/>
  <c r="F159" i="3" a="1"/>
  <c r="O159" i="3" a="1"/>
  <c r="C159" i="3" a="1"/>
  <c r="K159" i="3" a="1"/>
  <c r="B139" i="3" a="1"/>
  <c r="F139" i="3" a="1"/>
  <c r="K139" i="3" a="1"/>
  <c r="E139" i="3" a="1"/>
  <c r="C139" i="3" a="1"/>
  <c r="J139" i="3" a="1"/>
  <c r="B208" i="3" a="1"/>
  <c r="E208" i="3" a="1"/>
  <c r="J208" i="3" a="1"/>
  <c r="K208" i="3" a="1"/>
  <c r="C203" i="3" a="1"/>
  <c r="F203" i="3" a="1"/>
  <c r="K203" i="3" a="1"/>
  <c r="O203" i="3" a="1"/>
  <c r="C188" i="3" a="1"/>
  <c r="F188" i="3" a="1"/>
  <c r="K188" i="3" a="1"/>
  <c r="O188" i="3" a="1"/>
  <c r="J188" i="3" a="1"/>
  <c r="E188" i="3" a="1"/>
  <c r="B47" i="3" a="1"/>
  <c r="E47" i="3" a="1"/>
  <c r="J47" i="3" a="1"/>
  <c r="F47" i="3" a="1"/>
  <c r="C47" i="3" a="1"/>
  <c r="K47" i="3" a="1"/>
  <c r="O47" i="3" a="1"/>
  <c r="E209" i="3" a="1"/>
  <c r="C208" i="3" a="1"/>
  <c r="C207" i="3" a="1"/>
  <c r="F207" i="3" a="1"/>
  <c r="K207" i="3" a="1"/>
  <c r="O207" i="3" a="1"/>
  <c r="B204" i="3" a="1"/>
  <c r="E204" i="3" a="1"/>
  <c r="J204" i="3" a="1"/>
  <c r="K204" i="3" a="1"/>
  <c r="B197" i="3" a="1"/>
  <c r="E197" i="3" a="1"/>
  <c r="J197" i="3" a="1"/>
  <c r="F197" i="3" a="1"/>
  <c r="O197" i="3" a="1"/>
  <c r="C196" i="3" a="1"/>
  <c r="F196" i="3" a="1"/>
  <c r="K196" i="3" a="1"/>
  <c r="O196" i="3" a="1"/>
  <c r="J196" i="3" a="1"/>
  <c r="E196" i="3" a="1"/>
  <c r="C192" i="3" a="1"/>
  <c r="F192" i="3" a="1"/>
  <c r="K192" i="3" a="1"/>
  <c r="O192" i="3" a="1"/>
  <c r="J192" i="3" a="1"/>
  <c r="E192" i="3" a="1"/>
  <c r="B189" i="3" a="1"/>
  <c r="E189" i="3" a="1"/>
  <c r="J189" i="3" a="1"/>
  <c r="F189" i="3" a="1"/>
  <c r="O189" i="3" a="1"/>
  <c r="B179" i="3" a="1"/>
  <c r="E179" i="3" a="1"/>
  <c r="J179" i="3" a="1"/>
  <c r="F179" i="3" a="1"/>
  <c r="C179" i="3" a="1"/>
  <c r="K179" i="3" a="1"/>
  <c r="C172" i="3" a="1"/>
  <c r="F172" i="3" a="1"/>
  <c r="K172" i="3" a="1"/>
  <c r="O172" i="3" a="1"/>
  <c r="J172" i="3" a="1"/>
  <c r="E172" i="3" a="1"/>
  <c r="C156" i="3" a="1"/>
  <c r="F156" i="3" a="1"/>
  <c r="K156" i="3" a="1"/>
  <c r="O156" i="3" a="1"/>
  <c r="J156" i="3" a="1"/>
  <c r="B156" i="3" a="1"/>
  <c r="E156" i="3" a="1"/>
  <c r="B155" i="3" a="1"/>
  <c r="E155" i="3" a="1"/>
  <c r="J155" i="3" a="1"/>
  <c r="F155" i="3" a="1"/>
  <c r="O155" i="3" a="1"/>
  <c r="C155" i="3" a="1"/>
  <c r="K155" i="3" a="1"/>
  <c r="J211" i="3" a="1"/>
  <c r="B211" i="3" a="1"/>
  <c r="B210" i="3" a="1"/>
  <c r="E210" i="3" a="1"/>
  <c r="J210" i="3" a="1"/>
  <c r="K210" i="3" a="1"/>
  <c r="O208" i="3" a="1"/>
  <c r="E207" i="3" a="1"/>
  <c r="C206" i="3" a="1"/>
  <c r="C205" i="3" a="1"/>
  <c r="F205" i="3" a="1"/>
  <c r="K205" i="3" a="1"/>
  <c r="O205" i="3" a="1"/>
  <c r="J203" i="3" a="1"/>
  <c r="B203" i="3" a="1"/>
  <c r="B202" i="3" a="1"/>
  <c r="E202" i="3" a="1"/>
  <c r="J202" i="3" a="1"/>
  <c r="K202" i="3" a="1"/>
  <c r="C201" i="3" a="1"/>
  <c r="B200" i="3" a="1"/>
  <c r="O199" i="3" a="1"/>
  <c r="E198" i="3" a="1"/>
  <c r="C194" i="3" a="1"/>
  <c r="F194" i="3" a="1"/>
  <c r="K194" i="3" a="1"/>
  <c r="O194" i="3" a="1"/>
  <c r="J194" i="3" a="1"/>
  <c r="B194" i="3" a="1"/>
  <c r="K193" i="3" a="1"/>
  <c r="C193" i="3" a="1"/>
  <c r="B188" i="3" a="1"/>
  <c r="C184" i="3" a="1"/>
  <c r="F184" i="3" a="1"/>
  <c r="K184" i="3" a="1"/>
  <c r="O184" i="3" a="1"/>
  <c r="J184" i="3" a="1"/>
  <c r="E184" i="3" a="1"/>
  <c r="B180" i="3" a="1"/>
  <c r="C168" i="3" a="1"/>
  <c r="F168" i="3" a="1"/>
  <c r="K168" i="3" a="1"/>
  <c r="O168" i="3" a="1"/>
  <c r="J168" i="3" a="1"/>
  <c r="B168" i="3" a="1"/>
  <c r="E168" i="3" a="1"/>
  <c r="B167" i="3" a="1"/>
  <c r="E167" i="3" a="1"/>
  <c r="J167" i="3" a="1"/>
  <c r="F167" i="3" a="1"/>
  <c r="O167" i="3" a="1"/>
  <c r="C167" i="3" a="1"/>
  <c r="K167" i="3" a="1"/>
  <c r="K151" i="3" a="1"/>
  <c r="B181" i="3" a="1"/>
  <c r="E181" i="3" a="1"/>
  <c r="J181" i="3" a="1"/>
  <c r="F181" i="3" a="1"/>
  <c r="B177" i="3" a="1"/>
  <c r="E177" i="3" a="1"/>
  <c r="J177" i="3" a="1"/>
  <c r="F177" i="3" a="1"/>
  <c r="B173" i="3" a="1"/>
  <c r="E173" i="3" a="1"/>
  <c r="J173" i="3" a="1"/>
  <c r="F173" i="3" a="1"/>
  <c r="B169" i="3" a="1"/>
  <c r="E169" i="3" a="1"/>
  <c r="J169" i="3" a="1"/>
  <c r="F169" i="3" a="1"/>
  <c r="B165" i="3" a="1"/>
  <c r="E165" i="3" a="1"/>
  <c r="J165" i="3" a="1"/>
  <c r="F165" i="3" a="1"/>
  <c r="B161" i="3" a="1"/>
  <c r="E161" i="3" a="1"/>
  <c r="J161" i="3" a="1"/>
  <c r="F161" i="3" a="1"/>
  <c r="B157" i="3" a="1"/>
  <c r="E157" i="3" a="1"/>
  <c r="J157" i="3" a="1"/>
  <c r="F157" i="3" a="1"/>
  <c r="E153" i="3" a="1"/>
  <c r="K153" i="3" a="1"/>
  <c r="B153" i="3" a="1"/>
  <c r="O153" i="3" a="1"/>
  <c r="F152" i="3" a="1"/>
  <c r="E152" i="3" a="1"/>
  <c r="K152" i="3" a="1"/>
  <c r="F149" i="3" a="1"/>
  <c r="B147" i="3" a="1"/>
  <c r="F147" i="3" a="1"/>
  <c r="C147" i="3" a="1"/>
  <c r="J147" i="3" a="1"/>
  <c r="K147" i="3" a="1"/>
  <c r="E145" i="3" a="1"/>
  <c r="K145" i="3" a="1"/>
  <c r="C145" i="3" a="1"/>
  <c r="J145" i="3" a="1"/>
  <c r="F143" i="3" a="1"/>
  <c r="B142" i="3" a="1"/>
  <c r="K142" i="3" a="1"/>
  <c r="J142" i="3" a="1"/>
  <c r="O142" i="3" a="1"/>
  <c r="C142" i="3" a="1"/>
  <c r="C123" i="3" a="1"/>
  <c r="F123" i="3" a="1"/>
  <c r="K123" i="3" a="1"/>
  <c r="O123" i="3" a="1"/>
  <c r="B123" i="3" a="1"/>
  <c r="E123" i="3" a="1"/>
  <c r="B102" i="3" a="1"/>
  <c r="E102" i="3" a="1"/>
  <c r="J102" i="3" a="1"/>
  <c r="C102" i="3" a="1"/>
  <c r="K102" i="3" a="1"/>
  <c r="F102" i="3" a="1"/>
  <c r="O102" i="3" a="1"/>
  <c r="C190" i="3" a="1"/>
  <c r="F190" i="3" a="1"/>
  <c r="K190" i="3" a="1"/>
  <c r="O190" i="3" a="1"/>
  <c r="J190" i="3" a="1"/>
  <c r="C186" i="3" a="1"/>
  <c r="F186" i="3" a="1"/>
  <c r="K186" i="3" a="1"/>
  <c r="O186" i="3" a="1"/>
  <c r="J186" i="3" a="1"/>
  <c r="C182" i="3" a="1"/>
  <c r="F182" i="3" a="1"/>
  <c r="K182" i="3" a="1"/>
  <c r="O182" i="3" a="1"/>
  <c r="J182" i="3" a="1"/>
  <c r="C178" i="3" a="1"/>
  <c r="F178" i="3" a="1"/>
  <c r="K178" i="3" a="1"/>
  <c r="O178" i="3" a="1"/>
  <c r="J178" i="3" a="1"/>
  <c r="C174" i="3" a="1"/>
  <c r="F174" i="3" a="1"/>
  <c r="K174" i="3" a="1"/>
  <c r="O174" i="3" a="1"/>
  <c r="J174" i="3" a="1"/>
  <c r="C170" i="3" a="1"/>
  <c r="F170" i="3" a="1"/>
  <c r="K170" i="3" a="1"/>
  <c r="O170" i="3" a="1"/>
  <c r="J170" i="3" a="1"/>
  <c r="C166" i="3" a="1"/>
  <c r="F166" i="3" a="1"/>
  <c r="K166" i="3" a="1"/>
  <c r="O166" i="3" a="1"/>
  <c r="J166" i="3" a="1"/>
  <c r="C162" i="3" a="1"/>
  <c r="F162" i="3" a="1"/>
  <c r="K162" i="3" a="1"/>
  <c r="O162" i="3" a="1"/>
  <c r="J162" i="3" a="1"/>
  <c r="C158" i="3" a="1"/>
  <c r="F158" i="3" a="1"/>
  <c r="K158" i="3" a="1"/>
  <c r="O158" i="3" a="1"/>
  <c r="J158" i="3" a="1"/>
  <c r="C154" i="3" a="1"/>
  <c r="F154" i="3" a="1"/>
  <c r="K154" i="3" a="1"/>
  <c r="O154" i="3" a="1"/>
  <c r="J154" i="3" a="1"/>
  <c r="F153" i="3" a="1"/>
  <c r="O152" i="3" a="1"/>
  <c r="C138" i="3" a="1"/>
  <c r="J138" i="3" a="1"/>
  <c r="B138" i="3" a="1"/>
  <c r="F138" i="3" a="1"/>
  <c r="O138" i="3" a="1"/>
  <c r="B134" i="3" a="1"/>
  <c r="K134" i="3" a="1"/>
  <c r="C134" i="3" a="1"/>
  <c r="E134" i="3" a="1"/>
  <c r="B118" i="3" a="1"/>
  <c r="E118" i="3" a="1"/>
  <c r="J118" i="3" a="1"/>
  <c r="C118" i="3" a="1"/>
  <c r="K118" i="3" a="1"/>
  <c r="O118" i="3" a="1"/>
  <c r="F118" i="3" a="1"/>
  <c r="C149" i="3" a="1"/>
  <c r="K149" i="3" a="1"/>
  <c r="E149" i="3" a="1"/>
  <c r="J143" i="3" a="1"/>
  <c r="O143" i="3" a="1"/>
  <c r="C143" i="3" a="1"/>
  <c r="K143" i="3" a="1"/>
  <c r="E143" i="3" a="1"/>
  <c r="F136" i="3" a="1"/>
  <c r="B136" i="3" a="1"/>
  <c r="J136" i="3" a="1"/>
  <c r="O136" i="3" a="1"/>
  <c r="C136" i="3" a="1"/>
  <c r="C133" i="3" a="1"/>
  <c r="F133" i="3" a="1"/>
  <c r="O133" i="3" a="1"/>
  <c r="B133" i="3" a="1"/>
  <c r="J133" i="3" a="1"/>
  <c r="B110" i="3" a="1"/>
  <c r="E110" i="3" a="1"/>
  <c r="J110" i="3" a="1"/>
  <c r="C110" i="3" a="1"/>
  <c r="K110" i="3" a="1"/>
  <c r="F110" i="3" a="1"/>
  <c r="C130" i="3" a="1"/>
  <c r="J130" i="3" a="1"/>
  <c r="F128" i="3" a="1"/>
  <c r="C125" i="3" a="1"/>
  <c r="F125" i="3" a="1"/>
  <c r="K125" i="3" a="1"/>
  <c r="O125" i="3" a="1"/>
  <c r="E125" i="3" a="1"/>
  <c r="B124" i="3" a="1"/>
  <c r="E124" i="3" a="1"/>
  <c r="J124" i="3" a="1"/>
  <c r="C121" i="3" a="1"/>
  <c r="F121" i="3" a="1"/>
  <c r="K121" i="3" a="1"/>
  <c r="O121" i="3" a="1"/>
  <c r="B121" i="3" a="1"/>
  <c r="J121" i="3" a="1"/>
  <c r="B120" i="3" a="1"/>
  <c r="E120" i="3" a="1"/>
  <c r="J120" i="3" a="1"/>
  <c r="C109" i="3" a="1"/>
  <c r="F109" i="3" a="1"/>
  <c r="K109" i="3" a="1"/>
  <c r="O109" i="3" a="1"/>
  <c r="E109" i="3" a="1"/>
  <c r="B91" i="3" a="1"/>
  <c r="F91" i="3" a="1"/>
  <c r="C91" i="3" a="1"/>
  <c r="O91" i="3" a="1"/>
  <c r="E91" i="3" a="1"/>
  <c r="J91" i="3" a="1"/>
  <c r="E89" i="3" a="1"/>
  <c r="K89" i="3" a="1"/>
  <c r="B89" i="3" a="1"/>
  <c r="F89" i="3" a="1"/>
  <c r="C89" i="3" a="1"/>
  <c r="J89" i="3" a="1"/>
  <c r="O89" i="3" a="1"/>
  <c r="C141" i="3" a="1"/>
  <c r="E137" i="3" a="1"/>
  <c r="K137" i="3" a="1"/>
  <c r="J135" i="3" a="1"/>
  <c r="O135" i="3" a="1"/>
  <c r="B131" i="3" a="1"/>
  <c r="F131" i="3" a="1"/>
  <c r="K130" i="3" a="1"/>
  <c r="E130" i="3" a="1"/>
  <c r="K128" i="3" a="1"/>
  <c r="E128" i="3" a="1"/>
  <c r="B126" i="3" a="1"/>
  <c r="E126" i="3" a="1"/>
  <c r="J126" i="3" a="1"/>
  <c r="C126" i="3" a="1"/>
  <c r="K126" i="3" a="1"/>
  <c r="F124" i="3" a="1"/>
  <c r="F120" i="3" a="1"/>
  <c r="C115" i="3" a="1"/>
  <c r="F115" i="3" a="1"/>
  <c r="K115" i="3" a="1"/>
  <c r="O115" i="3" a="1"/>
  <c r="J109" i="3" a="1"/>
  <c r="C107" i="3" a="1"/>
  <c r="F107" i="3" a="1"/>
  <c r="K107" i="3" a="1"/>
  <c r="O107" i="3" a="1"/>
  <c r="B107" i="3" a="1"/>
  <c r="J107" i="3" a="1"/>
  <c r="C99" i="3" a="1"/>
  <c r="F99" i="3" a="1"/>
  <c r="K99" i="3" a="1"/>
  <c r="O99" i="3" a="1"/>
  <c r="B99" i="3" a="1"/>
  <c r="J99" i="3" a="1"/>
  <c r="E99" i="3" a="1"/>
  <c r="B94" i="3" a="1"/>
  <c r="K94" i="3" a="1"/>
  <c r="F94" i="3" a="1"/>
  <c r="C94" i="3" a="1"/>
  <c r="E94" i="3" a="1"/>
  <c r="O94" i="3" a="1"/>
  <c r="J94" i="3" a="1"/>
  <c r="B150" i="3" a="1"/>
  <c r="K150" i="3" a="1"/>
  <c r="C146" i="3" a="1"/>
  <c r="J146" i="3" a="1"/>
  <c r="F144" i="3" a="1"/>
  <c r="E141" i="3" a="1"/>
  <c r="E135" i="3" a="1"/>
  <c r="E131" i="3" a="1"/>
  <c r="E129" i="3" a="1"/>
  <c r="K129" i="3" a="1"/>
  <c r="C128" i="3" a="1"/>
  <c r="F126" i="3" a="1"/>
  <c r="O124" i="3" a="1"/>
  <c r="E121" i="3" a="1"/>
  <c r="O120" i="3" a="1"/>
  <c r="C120" i="3" a="1"/>
  <c r="C117" i="3" a="1"/>
  <c r="F117" i="3" a="1"/>
  <c r="K117" i="3" a="1"/>
  <c r="O117" i="3" a="1"/>
  <c r="E117" i="3" a="1"/>
  <c r="B116" i="3" a="1"/>
  <c r="E116" i="3" a="1"/>
  <c r="J116" i="3" a="1"/>
  <c r="C113" i="3" a="1"/>
  <c r="F113" i="3" a="1"/>
  <c r="K113" i="3" a="1"/>
  <c r="O113" i="3" a="1"/>
  <c r="B113" i="3" a="1"/>
  <c r="J113" i="3" a="1"/>
  <c r="B112" i="3" a="1"/>
  <c r="E112" i="3" a="1"/>
  <c r="J112" i="3" a="1"/>
  <c r="B104" i="3" a="1"/>
  <c r="E104" i="3" a="1"/>
  <c r="J104" i="3" a="1"/>
  <c r="C101" i="3" a="1"/>
  <c r="F101" i="3" a="1"/>
  <c r="K101" i="3" a="1"/>
  <c r="O101" i="3" a="1"/>
  <c r="B96" i="3" a="1"/>
  <c r="E96" i="3" a="1"/>
  <c r="J96" i="3" a="1"/>
  <c r="J95" i="3" a="1"/>
  <c r="E95" i="3" a="1"/>
  <c r="K95" i="3" a="1"/>
  <c r="O95" i="3" a="1"/>
  <c r="C127" i="3" a="1"/>
  <c r="F127" i="3" a="1"/>
  <c r="K127" i="3" a="1"/>
  <c r="B122" i="3" a="1"/>
  <c r="E122" i="3" a="1"/>
  <c r="J122" i="3" a="1"/>
  <c r="C119" i="3" a="1"/>
  <c r="F119" i="3" a="1"/>
  <c r="K119" i="3" a="1"/>
  <c r="O119" i="3" a="1"/>
  <c r="B114" i="3" a="1"/>
  <c r="E114" i="3" a="1"/>
  <c r="J114" i="3" a="1"/>
  <c r="C111" i="3" a="1"/>
  <c r="F111" i="3" a="1"/>
  <c r="K111" i="3" a="1"/>
  <c r="O111" i="3" a="1"/>
  <c r="B106" i="3" a="1"/>
  <c r="E106" i="3" a="1"/>
  <c r="J106" i="3" a="1"/>
  <c r="J105" i="3" a="1"/>
  <c r="C103" i="3" a="1"/>
  <c r="F103" i="3" a="1"/>
  <c r="K103" i="3" a="1"/>
  <c r="O103" i="3" a="1"/>
  <c r="E101" i="3" a="1"/>
  <c r="B98" i="3" a="1"/>
  <c r="E98" i="3" a="1"/>
  <c r="J98" i="3" a="1"/>
  <c r="J97" i="3" a="1"/>
  <c r="F95" i="3" a="1"/>
  <c r="J87" i="3" a="1"/>
  <c r="O87" i="3" a="1"/>
  <c r="E87" i="3" a="1"/>
  <c r="K87" i="3" a="1"/>
  <c r="B87" i="3" a="1"/>
  <c r="F87" i="3" a="1"/>
  <c r="C85" i="3" a="1"/>
  <c r="F85" i="3" a="1"/>
  <c r="O85" i="3" a="1"/>
  <c r="B85" i="3" a="1"/>
  <c r="J85" i="3" a="1"/>
  <c r="K85" i="3" a="1"/>
  <c r="C81" i="3" a="1"/>
  <c r="B81" i="3" a="1"/>
  <c r="J81" i="3" a="1"/>
  <c r="E81" i="3" a="1"/>
  <c r="O81" i="3" a="1"/>
  <c r="F81" i="3" a="1"/>
  <c r="C69" i="3" a="1"/>
  <c r="E69" i="3" a="1"/>
  <c r="K69" i="3" a="1"/>
  <c r="B69" i="3" a="1"/>
  <c r="O69" i="3" a="1"/>
  <c r="F69" i="3" a="1"/>
  <c r="J69" i="3" a="1"/>
  <c r="B108" i="3" a="1"/>
  <c r="E108" i="3" a="1"/>
  <c r="J108" i="3" a="1"/>
  <c r="C105" i="3" a="1"/>
  <c r="F105" i="3" a="1"/>
  <c r="K105" i="3" a="1"/>
  <c r="O105" i="3" a="1"/>
  <c r="K104" i="3" a="1"/>
  <c r="C104" i="3" a="1"/>
  <c r="B100" i="3" a="1"/>
  <c r="E100" i="3" a="1"/>
  <c r="J100" i="3" a="1"/>
  <c r="C97" i="3" a="1"/>
  <c r="F97" i="3" a="1"/>
  <c r="K97" i="3" a="1"/>
  <c r="O97" i="3" a="1"/>
  <c r="K96" i="3" a="1"/>
  <c r="C96" i="3" a="1"/>
  <c r="C95" i="3" a="1"/>
  <c r="C93" i="3" a="1"/>
  <c r="J93" i="3" a="1"/>
  <c r="O93" i="3" a="1"/>
  <c r="B83" i="3" a="1"/>
  <c r="F83" i="3" a="1"/>
  <c r="E83" i="3" a="1"/>
  <c r="O83" i="3" a="1"/>
  <c r="C83" i="3" a="1"/>
  <c r="J83" i="3" a="1"/>
  <c r="B86" i="3" a="1"/>
  <c r="K86" i="3" a="1"/>
  <c r="C82" i="3" a="1"/>
  <c r="J82" i="3" a="1"/>
  <c r="B79" i="3" a="1"/>
  <c r="F79" i="3" a="1"/>
  <c r="E79" i="3" a="1"/>
  <c r="O79" i="3" a="1"/>
  <c r="C74" i="3" a="1"/>
  <c r="J74" i="3" a="1"/>
  <c r="B74" i="3" a="1"/>
  <c r="K74" i="3" a="1"/>
  <c r="E74" i="3" a="1"/>
  <c r="F74" i="3" a="1"/>
  <c r="O74" i="3" a="1"/>
  <c r="C66" i="3" a="1"/>
  <c r="J66" i="3" a="1"/>
  <c r="B66" i="3" a="1"/>
  <c r="K66" i="3" a="1"/>
  <c r="E66" i="3" a="1"/>
  <c r="O66" i="3" a="1"/>
  <c r="F66" i="3" a="1"/>
  <c r="B49" i="3" a="1"/>
  <c r="E49" i="3" a="1"/>
  <c r="J49" i="3" a="1"/>
  <c r="F49" i="3" a="1"/>
  <c r="C49" i="3" a="1"/>
  <c r="K49" i="3" a="1"/>
  <c r="O49" i="3" a="1"/>
  <c r="K92" i="3" a="1"/>
  <c r="J88" i="3" a="1"/>
  <c r="C88" i="3" a="1"/>
  <c r="E86" i="3" a="1"/>
  <c r="K82" i="3" a="1"/>
  <c r="E82" i="3" a="1"/>
  <c r="J79" i="3" a="1"/>
  <c r="B67" i="3" a="1"/>
  <c r="F67" i="3" a="1"/>
  <c r="J67" i="3" a="1"/>
  <c r="O67" i="3" a="1"/>
  <c r="C67" i="3" a="1"/>
  <c r="E67" i="3" a="1"/>
  <c r="E65" i="3" a="1"/>
  <c r="K65" i="3" a="1"/>
  <c r="B65" i="3" a="1"/>
  <c r="F65" i="3" a="1"/>
  <c r="C65" i="3" a="1"/>
  <c r="J65" i="3" a="1"/>
  <c r="O65" i="3" a="1"/>
  <c r="C86" i="3" a="1"/>
  <c r="B45" i="3" a="1"/>
  <c r="E45" i="3" a="1"/>
  <c r="J45" i="3" a="1"/>
  <c r="F45" i="3" a="1"/>
  <c r="C45" i="3" a="1"/>
  <c r="O45" i="3" a="1"/>
  <c r="K45" i="3" a="1"/>
  <c r="C78" i="3" a="1"/>
  <c r="J78" i="3" a="1"/>
  <c r="F76" i="3" a="1"/>
  <c r="J71" i="3" a="1"/>
  <c r="O71" i="3" a="1"/>
  <c r="B71" i="3" a="1"/>
  <c r="F71" i="3" a="1"/>
  <c r="B70" i="3" a="1"/>
  <c r="K70" i="3" a="1"/>
  <c r="C70" i="3" a="1"/>
  <c r="J70" i="3" a="1"/>
  <c r="B51" i="3" a="1"/>
  <c r="E51" i="3" a="1"/>
  <c r="J51" i="3" a="1"/>
  <c r="F51" i="3" a="1"/>
  <c r="C51" i="3" a="1"/>
  <c r="K51" i="3" a="1"/>
  <c r="K78" i="3" a="1"/>
  <c r="E78" i="3" a="1"/>
  <c r="O77" i="3" a="1"/>
  <c r="K76" i="3" a="1"/>
  <c r="E76" i="3" a="1"/>
  <c r="C62" i="3" a="1"/>
  <c r="F62" i="3" a="1"/>
  <c r="K62" i="3" a="1"/>
  <c r="O62" i="3" a="1"/>
  <c r="J62" i="3" a="1"/>
  <c r="B62" i="3" a="1"/>
  <c r="E62" i="3" a="1"/>
  <c r="B61" i="3" a="1"/>
  <c r="E61" i="3" a="1"/>
  <c r="J61" i="3" a="1"/>
  <c r="F61" i="3" a="1"/>
  <c r="O61" i="3" a="1"/>
  <c r="C61" i="3" a="1"/>
  <c r="K61" i="3" a="1"/>
  <c r="C58" i="3" a="1"/>
  <c r="F58" i="3" a="1"/>
  <c r="K58" i="3" a="1"/>
  <c r="O58" i="3" a="1"/>
  <c r="J58" i="3" a="1"/>
  <c r="B58" i="3" a="1"/>
  <c r="E58" i="3" a="1"/>
  <c r="B57" i="3" a="1"/>
  <c r="E57" i="3" a="1"/>
  <c r="J57" i="3" a="1"/>
  <c r="F57" i="3" a="1"/>
  <c r="C57" i="3" a="1"/>
  <c r="O57" i="3" a="1"/>
  <c r="K57" i="3" a="1"/>
  <c r="B55" i="3" a="1"/>
  <c r="E55" i="3" a="1"/>
  <c r="J55" i="3" a="1"/>
  <c r="F55" i="3" a="1"/>
  <c r="C55" i="3" a="1"/>
  <c r="K55" i="3" a="1"/>
  <c r="O55" i="3" a="1"/>
  <c r="B53" i="3" a="1"/>
  <c r="E53" i="3" a="1"/>
  <c r="J53" i="3" a="1"/>
  <c r="F53" i="3" a="1"/>
  <c r="C53" i="3" a="1"/>
  <c r="O53" i="3" a="1"/>
  <c r="E77" i="3" a="1"/>
  <c r="K77" i="3" a="1"/>
  <c r="C76" i="3" a="1"/>
  <c r="J75" i="3" a="1"/>
  <c r="O75" i="3" a="1"/>
  <c r="E73" i="3" a="1"/>
  <c r="K73" i="3" a="1"/>
  <c r="C73" i="3" a="1"/>
  <c r="E71" i="3" a="1"/>
  <c r="O70" i="3" a="1"/>
  <c r="E70" i="3" a="1"/>
  <c r="B63" i="3" a="1"/>
  <c r="J63" i="3" a="1"/>
  <c r="O63" i="3" a="1"/>
  <c r="E63" i="3" a="1"/>
  <c r="K63" i="3" a="1"/>
  <c r="F63" i="3" a="1"/>
  <c r="B59" i="3" a="1"/>
  <c r="E59" i="3" a="1"/>
  <c r="J59" i="3" a="1"/>
  <c r="F59" i="3" a="1"/>
  <c r="K59" i="3" a="1"/>
  <c r="O59" i="3" a="1"/>
  <c r="O51" i="3" a="1"/>
  <c r="B43" i="3" a="1"/>
  <c r="E43" i="3" a="1"/>
  <c r="J43" i="3" a="1"/>
  <c r="F43" i="3" a="1"/>
  <c r="C43" i="3" a="1"/>
  <c r="K43" i="3" a="1"/>
  <c r="C60" i="3" a="1"/>
  <c r="F60" i="3" a="1"/>
  <c r="K60" i="3" a="1"/>
  <c r="O60" i="3" a="1"/>
  <c r="J60" i="3" a="1"/>
  <c r="E60" i="3" a="1"/>
  <c r="C56" i="3" a="1"/>
  <c r="F56" i="3" a="1"/>
  <c r="K56" i="3" a="1"/>
  <c r="O56" i="3" a="1"/>
  <c r="C54" i="3" a="1"/>
  <c r="F54" i="3" a="1"/>
  <c r="K54" i="3" a="1"/>
  <c r="O54" i="3" a="1"/>
  <c r="C52" i="3" a="1"/>
  <c r="F52" i="3" a="1"/>
  <c r="K52" i="3" a="1"/>
  <c r="O52" i="3" a="1"/>
  <c r="C50" i="3" a="1"/>
  <c r="F50" i="3" a="1"/>
  <c r="K50" i="3" a="1"/>
  <c r="O50" i="3" a="1"/>
  <c r="C48" i="3" a="1"/>
  <c r="F48" i="3" a="1"/>
  <c r="K48" i="3" a="1"/>
  <c r="O48" i="3" a="1"/>
  <c r="C46" i="3" a="1"/>
  <c r="F46" i="3" a="1"/>
  <c r="K46" i="3" a="1"/>
  <c r="O46" i="3" a="1"/>
  <c r="C44" i="3" a="1"/>
  <c r="F44" i="3" a="1"/>
  <c r="K44" i="3" a="1"/>
  <c r="O44" i="3" a="1"/>
  <c r="C42" i="3" a="1"/>
  <c r="F42" i="3" a="1"/>
  <c r="K42" i="3" a="1"/>
  <c r="O42" i="3" a="1"/>
  <c r="J56" i="3" a="1"/>
  <c r="J54" i="3" a="1"/>
  <c r="J52" i="3" a="1"/>
  <c r="J50" i="3" a="1"/>
  <c r="J48" i="3" a="1"/>
  <c r="J46" i="3" a="1"/>
  <c r="J44" i="3" a="1"/>
  <c r="J42" i="3" a="1"/>
  <c r="B24" i="3" a="1"/>
  <c r="F24" i="3" a="1"/>
  <c r="C24" i="3" a="1"/>
  <c r="J24" i="3" a="1"/>
  <c r="K24" i="3" a="1"/>
  <c r="O24" i="3" a="1"/>
  <c r="E24" i="3" a="1"/>
  <c r="C20" i="3" a="1"/>
  <c r="B20" i="3" a="1"/>
  <c r="J20" i="3" a="1"/>
  <c r="K20" i="3" a="1"/>
  <c r="O20" i="3" a="1"/>
  <c r="E20" i="3" a="1"/>
  <c r="F20" i="3" a="1"/>
  <c r="B37" i="3" a="1"/>
  <c r="E37" i="3" a="1"/>
  <c r="J37" i="3" a="1"/>
  <c r="O37" i="3" a="1"/>
  <c r="C12" i="3" a="1"/>
  <c r="K12" i="3" a="1"/>
  <c r="E12" i="3" a="1"/>
  <c r="C38" i="3" a="1"/>
  <c r="F38" i="3" a="1"/>
  <c r="K38" i="3" a="1"/>
  <c r="O38" i="3" a="1"/>
  <c r="C37" i="3" a="1"/>
  <c r="B35" i="3" a="1"/>
  <c r="E35" i="3" a="1"/>
  <c r="J35" i="3" a="1"/>
  <c r="B33" i="3" a="1"/>
  <c r="E33" i="3" a="1"/>
  <c r="J33" i="3" a="1"/>
  <c r="B31" i="3" a="1"/>
  <c r="E31" i="3" a="1"/>
  <c r="J31" i="3" a="1"/>
  <c r="B29" i="3" a="1"/>
  <c r="E29" i="3" a="1"/>
  <c r="J29" i="3" a="1"/>
  <c r="B41" i="3" a="1"/>
  <c r="E41" i="3" a="1"/>
  <c r="J41" i="3" a="1"/>
  <c r="B39" i="3" a="1"/>
  <c r="E39" i="3" a="1"/>
  <c r="J39" i="3" a="1"/>
  <c r="O39" i="3" a="1"/>
  <c r="J6" i="3" a="1"/>
  <c r="O6" i="3" a="1"/>
  <c r="C6" i="3" a="1"/>
  <c r="K6" i="3" a="1"/>
  <c r="E6" i="3" a="1"/>
  <c r="C41" i="3" a="1"/>
  <c r="C40" i="3" a="1"/>
  <c r="F40" i="3" a="1"/>
  <c r="K40" i="3" a="1"/>
  <c r="O40" i="3" a="1"/>
  <c r="C39" i="3" a="1"/>
  <c r="J14" i="3" a="1"/>
  <c r="O14" i="3" a="1"/>
  <c r="B14" i="3" a="1"/>
  <c r="C14" i="3" a="1"/>
  <c r="K14" i="3" a="1"/>
  <c r="J12" i="3" a="1"/>
  <c r="F41" i="3" a="1"/>
  <c r="J40" i="3" a="1"/>
  <c r="F39" i="3" a="1"/>
  <c r="J38" i="3" a="1"/>
  <c r="F37" i="3" a="1"/>
  <c r="O35" i="3" a="1"/>
  <c r="F35" i="3" a="1"/>
  <c r="O33" i="3" a="1"/>
  <c r="F33" i="3" a="1"/>
  <c r="O31" i="3" a="1"/>
  <c r="F31" i="3" a="1"/>
  <c r="O29" i="3" a="1"/>
  <c r="F29" i="3" a="1"/>
  <c r="C26" i="3" a="1"/>
  <c r="J26" i="3" a="1"/>
  <c r="O26" i="3" a="1"/>
  <c r="E16" i="3" a="1"/>
  <c r="C62" i="13" s="1"/>
  <c r="K16" i="3" a="1"/>
  <c r="B16" i="3" a="1"/>
  <c r="O16" i="3" a="1"/>
  <c r="C16" i="3" a="1"/>
  <c r="J16" i="3" a="1"/>
  <c r="F12" i="3" a="1"/>
  <c r="B10" i="3" a="1"/>
  <c r="F10" i="3" a="1"/>
  <c r="C10" i="3" a="1"/>
  <c r="J10" i="3" a="1"/>
  <c r="K10" i="3" a="1"/>
  <c r="E8" i="3" a="1"/>
  <c r="K8" i="3" a="1"/>
  <c r="C8" i="3" a="1"/>
  <c r="J8" i="3" a="1"/>
  <c r="F6" i="3" a="1"/>
  <c r="B5" i="3" a="1"/>
  <c r="K5" i="3" a="1"/>
  <c r="J5" i="3" a="1"/>
  <c r="O5" i="3" a="1"/>
  <c r="C5" i="3" a="1"/>
  <c r="B27" i="3" a="1"/>
  <c r="K27" i="3" a="1"/>
  <c r="F27" i="3" a="1"/>
  <c r="E22" i="3" a="1"/>
  <c r="K22" i="3" a="1"/>
  <c r="B22" i="3" a="1"/>
  <c r="F22" i="3" a="1"/>
  <c r="B18" i="3" a="1"/>
  <c r="F18" i="3" a="1"/>
  <c r="O18" i="3" a="1"/>
  <c r="J18" i="3" a="1"/>
  <c r="C18" i="3" a="1"/>
  <c r="F14" i="3" a="1"/>
  <c r="B12" i="3" a="1"/>
  <c r="B6" i="3" a="1"/>
  <c r="C4" i="3" a="1"/>
  <c r="B21" i="3" a="1"/>
  <c r="K21" i="3" a="1"/>
  <c r="C17" i="3" a="1"/>
  <c r="J17" i="3" a="1"/>
  <c r="F15" i="3" a="1"/>
  <c r="O36" i="3" a="1"/>
  <c r="K36" i="3" a="1"/>
  <c r="F36" i="3" a="1"/>
  <c r="O34" i="3" a="1"/>
  <c r="K34" i="3" a="1"/>
  <c r="F34" i="3" a="1"/>
  <c r="O32" i="3" a="1"/>
  <c r="K32" i="3" a="1"/>
  <c r="F32" i="3" a="1"/>
  <c r="O30" i="3" a="1"/>
  <c r="K30" i="3" a="1"/>
  <c r="F30" i="3" a="1"/>
  <c r="O28" i="3" a="1"/>
  <c r="J23" i="3" a="1"/>
  <c r="E21" i="3" a="1"/>
  <c r="K17" i="3" a="1"/>
  <c r="E17" i="3" a="1"/>
  <c r="K15" i="3" a="1"/>
  <c r="E15" i="3" a="1"/>
  <c r="B13" i="3" a="1"/>
  <c r="K13" i="3" a="1"/>
  <c r="C9" i="3" a="1"/>
  <c r="J9" i="3" a="1"/>
  <c r="F7" i="3" a="1"/>
  <c r="E4" i="3" a="1"/>
  <c r="U2" i="3" l="1"/>
  <c r="C121" i="14"/>
  <c r="C120" i="14"/>
  <c r="C119" i="14"/>
  <c r="C118" i="14"/>
  <c r="C117" i="14"/>
  <c r="C116" i="14"/>
  <c r="C115" i="14"/>
  <c r="C114" i="14"/>
  <c r="M114" i="14" s="1"/>
  <c r="C113" i="14"/>
  <c r="C112" i="14"/>
  <c r="M112" i="14" s="1"/>
  <c r="C111" i="14"/>
  <c r="C110" i="14"/>
  <c r="C109" i="14"/>
  <c r="C108" i="14"/>
  <c r="M108" i="14" s="1"/>
  <c r="C107" i="14"/>
  <c r="M107" i="14" s="1"/>
  <c r="C106" i="14"/>
  <c r="C105" i="14"/>
  <c r="C104" i="14"/>
  <c r="C103" i="14"/>
  <c r="C102" i="14"/>
  <c r="C101" i="14"/>
  <c r="M101" i="14" s="1"/>
  <c r="C100" i="14"/>
  <c r="C99" i="14"/>
  <c r="M99" i="14" s="1"/>
  <c r="C98" i="14"/>
  <c r="C97" i="14"/>
  <c r="C96" i="14"/>
  <c r="C95" i="14"/>
  <c r="C94" i="14"/>
  <c r="C93" i="14"/>
  <c r="C92" i="14"/>
  <c r="M92" i="14" s="1"/>
  <c r="C91" i="14"/>
  <c r="C90" i="14"/>
  <c r="M90" i="14" s="1"/>
  <c r="C89" i="14"/>
  <c r="C88" i="14"/>
  <c r="M88" i="14" s="1"/>
  <c r="C87" i="14"/>
  <c r="C86" i="14"/>
  <c r="C85" i="14"/>
  <c r="C84" i="14"/>
  <c r="M84" i="14" s="1"/>
  <c r="C83" i="14"/>
  <c r="C82" i="14"/>
  <c r="C81" i="14"/>
  <c r="M81" i="14" s="1"/>
  <c r="C80" i="14"/>
  <c r="C79" i="14"/>
  <c r="C78" i="14"/>
  <c r="M78" i="14" s="1"/>
  <c r="C77" i="14"/>
  <c r="C76" i="14"/>
  <c r="C75" i="14"/>
  <c r="C74" i="14"/>
  <c r="C73" i="14"/>
  <c r="M73" i="14" s="1"/>
  <c r="C72" i="14"/>
  <c r="C71" i="14"/>
  <c r="C70" i="14"/>
  <c r="C69" i="14"/>
  <c r="C68" i="14"/>
  <c r="M68" i="14" s="1"/>
  <c r="C67" i="14"/>
  <c r="C66" i="14"/>
  <c r="O59" i="14"/>
  <c r="B58" i="14"/>
  <c r="B57" i="14"/>
  <c r="N55" i="14"/>
  <c r="N53" i="14"/>
  <c r="L52" i="14"/>
  <c r="O51" i="14"/>
  <c r="L50" i="14"/>
  <c r="N49" i="14"/>
  <c r="L47" i="14"/>
  <c r="N44" i="14"/>
  <c r="P43" i="14"/>
  <c r="N42" i="14"/>
  <c r="J41" i="14"/>
  <c r="O40" i="14"/>
  <c r="O39" i="14"/>
  <c r="P38" i="14"/>
  <c r="N36" i="14"/>
  <c r="O35" i="14"/>
  <c r="P34" i="14"/>
  <c r="N32" i="14"/>
  <c r="O31" i="14"/>
  <c r="P30" i="14"/>
  <c r="N28" i="14"/>
  <c r="O27" i="14"/>
  <c r="P26" i="14"/>
  <c r="N24" i="14"/>
  <c r="O23" i="14"/>
  <c r="P22" i="14"/>
  <c r="N20" i="14"/>
  <c r="O19" i="14"/>
  <c r="N16" i="14"/>
  <c r="O15" i="14"/>
  <c r="N12" i="14"/>
  <c r="O11" i="14"/>
  <c r="N8" i="14"/>
  <c r="O7" i="14"/>
  <c r="N4" i="14"/>
  <c r="O3" i="14"/>
  <c r="AC121" i="13"/>
  <c r="AB121" i="13"/>
  <c r="Y121" i="13"/>
  <c r="X121" i="13"/>
  <c r="V121" i="13"/>
  <c r="U121" i="13"/>
  <c r="T121" i="13"/>
  <c r="R121" i="13"/>
  <c r="P121" i="13"/>
  <c r="O121" i="13"/>
  <c r="N121" i="13"/>
  <c r="M121" i="13"/>
  <c r="L121" i="13"/>
  <c r="K121" i="13"/>
  <c r="J121" i="13"/>
  <c r="H121" i="13"/>
  <c r="F121" i="13"/>
  <c r="B121" i="13"/>
  <c r="AC120" i="13"/>
  <c r="AB120" i="13"/>
  <c r="Y120" i="13"/>
  <c r="X120" i="13"/>
  <c r="V120" i="13"/>
  <c r="U120" i="13"/>
  <c r="T120" i="13"/>
  <c r="R120" i="13"/>
  <c r="P120" i="13"/>
  <c r="O120" i="13"/>
  <c r="N120" i="13"/>
  <c r="M120" i="13"/>
  <c r="L120" i="13"/>
  <c r="K120" i="13"/>
  <c r="J120" i="13"/>
  <c r="H120" i="13"/>
  <c r="F120" i="13"/>
  <c r="B120" i="13"/>
  <c r="AC119" i="13"/>
  <c r="AB119" i="13"/>
  <c r="Y119" i="13"/>
  <c r="X119" i="13"/>
  <c r="V119" i="13"/>
  <c r="U119" i="13"/>
  <c r="T119" i="13"/>
  <c r="R119" i="13"/>
  <c r="P119" i="13"/>
  <c r="O119" i="13"/>
  <c r="N119" i="13"/>
  <c r="M119" i="13"/>
  <c r="L119" i="13"/>
  <c r="K119" i="13"/>
  <c r="J119" i="13"/>
  <c r="H119" i="13"/>
  <c r="F119" i="13"/>
  <c r="B119" i="13"/>
  <c r="AC118" i="13"/>
  <c r="AB118" i="13"/>
  <c r="Y118" i="13"/>
  <c r="X118" i="13"/>
  <c r="V118" i="13"/>
  <c r="U118" i="13"/>
  <c r="T118" i="13"/>
  <c r="R118" i="13"/>
  <c r="P118" i="13"/>
  <c r="O118" i="13"/>
  <c r="N118" i="13"/>
  <c r="M118" i="13"/>
  <c r="L118" i="13"/>
  <c r="K118" i="13"/>
  <c r="J118" i="13"/>
  <c r="H118" i="13"/>
  <c r="F118" i="13"/>
  <c r="B118" i="13"/>
  <c r="AC117" i="13"/>
  <c r="AB117" i="13"/>
  <c r="Y117" i="13"/>
  <c r="X117" i="13"/>
  <c r="V117" i="13"/>
  <c r="U117" i="13"/>
  <c r="T117" i="13"/>
  <c r="R117" i="13"/>
  <c r="P117" i="13"/>
  <c r="O117" i="13"/>
  <c r="N117" i="13"/>
  <c r="M117" i="13"/>
  <c r="L117" i="13"/>
  <c r="K117" i="13"/>
  <c r="J117" i="13"/>
  <c r="H117" i="13"/>
  <c r="F117" i="13"/>
  <c r="B117" i="13"/>
  <c r="AC116" i="13"/>
  <c r="AB116" i="13"/>
  <c r="Y116" i="13"/>
  <c r="X116" i="13"/>
  <c r="V116" i="13"/>
  <c r="U116" i="13"/>
  <c r="T116" i="13"/>
  <c r="R116" i="13"/>
  <c r="P116" i="13"/>
  <c r="O116" i="13"/>
  <c r="N116" i="13"/>
  <c r="M116" i="13"/>
  <c r="L116" i="13"/>
  <c r="K116" i="13"/>
  <c r="J116" i="13"/>
  <c r="H116" i="13"/>
  <c r="F116" i="13"/>
  <c r="B116" i="13"/>
  <c r="AC115" i="13"/>
  <c r="AB115" i="13"/>
  <c r="Y115" i="13"/>
  <c r="X115" i="13"/>
  <c r="V115" i="13"/>
  <c r="U115" i="13"/>
  <c r="T115" i="13"/>
  <c r="R115" i="13"/>
  <c r="P115" i="13"/>
  <c r="O115" i="13"/>
  <c r="N115" i="13"/>
  <c r="M115" i="13"/>
  <c r="L115" i="13"/>
  <c r="K115" i="13"/>
  <c r="J115" i="13"/>
  <c r="H115" i="13"/>
  <c r="F115" i="13"/>
  <c r="B115" i="13"/>
  <c r="AC114" i="13"/>
  <c r="AB114" i="13"/>
  <c r="Y114" i="13"/>
  <c r="X114" i="13"/>
  <c r="V114" i="13"/>
  <c r="U114" i="13"/>
  <c r="T114" i="13"/>
  <c r="R114" i="13"/>
  <c r="P114" i="13"/>
  <c r="O114" i="13"/>
  <c r="N114" i="13"/>
  <c r="M114" i="13"/>
  <c r="L114" i="13"/>
  <c r="K114" i="13"/>
  <c r="J114" i="13"/>
  <c r="H114" i="13"/>
  <c r="F114" i="13"/>
  <c r="B114" i="13"/>
  <c r="AC113" i="13"/>
  <c r="AB113" i="13"/>
  <c r="Y113" i="13"/>
  <c r="X113" i="13"/>
  <c r="V113" i="13"/>
  <c r="U113" i="13"/>
  <c r="T113" i="13"/>
  <c r="R113" i="13"/>
  <c r="P113" i="13"/>
  <c r="O113" i="13"/>
  <c r="N113" i="13"/>
  <c r="M113" i="13"/>
  <c r="L113" i="13"/>
  <c r="K113" i="13"/>
  <c r="J113" i="13"/>
  <c r="H113" i="13"/>
  <c r="F113" i="13"/>
  <c r="B113" i="13"/>
  <c r="AC112" i="13"/>
  <c r="AB112" i="13"/>
  <c r="Y112" i="13"/>
  <c r="X112" i="13"/>
  <c r="V112" i="13"/>
  <c r="U112" i="13"/>
  <c r="T112" i="13"/>
  <c r="R112" i="13"/>
  <c r="P112" i="13"/>
  <c r="O112" i="13"/>
  <c r="N112" i="13"/>
  <c r="M112" i="13"/>
  <c r="L112" i="13"/>
  <c r="K112" i="13"/>
  <c r="J112" i="13"/>
  <c r="H112" i="13"/>
  <c r="F112" i="13"/>
  <c r="B112" i="13"/>
  <c r="AC111" i="13"/>
  <c r="AB111" i="13"/>
  <c r="Y111" i="13"/>
  <c r="X111" i="13"/>
  <c r="V111" i="13"/>
  <c r="U111" i="13"/>
  <c r="T111" i="13"/>
  <c r="R111" i="13"/>
  <c r="P111" i="13"/>
  <c r="O111" i="13"/>
  <c r="N111" i="13"/>
  <c r="M111" i="13"/>
  <c r="L111" i="13"/>
  <c r="K111" i="13"/>
  <c r="J111" i="13"/>
  <c r="H111" i="13"/>
  <c r="F111" i="13"/>
  <c r="B111" i="13"/>
  <c r="AC110" i="13"/>
  <c r="AB110" i="13"/>
  <c r="Y110" i="13"/>
  <c r="X110" i="13"/>
  <c r="V110" i="13"/>
  <c r="U110" i="13"/>
  <c r="T110" i="13"/>
  <c r="R110" i="13"/>
  <c r="P110" i="13"/>
  <c r="O110" i="13"/>
  <c r="N110" i="13"/>
  <c r="M110" i="13"/>
  <c r="L110" i="13"/>
  <c r="K110" i="13"/>
  <c r="J110" i="13"/>
  <c r="H110" i="13"/>
  <c r="F110" i="13"/>
  <c r="B110" i="13"/>
  <c r="AC109" i="13"/>
  <c r="AB109" i="13"/>
  <c r="Y109" i="13"/>
  <c r="X109" i="13"/>
  <c r="V109" i="13"/>
  <c r="U109" i="13"/>
  <c r="T109" i="13"/>
  <c r="R109" i="13"/>
  <c r="P109" i="13"/>
  <c r="O109" i="13"/>
  <c r="N109" i="13"/>
  <c r="M109" i="13"/>
  <c r="L109" i="13"/>
  <c r="K109" i="13"/>
  <c r="J109" i="13"/>
  <c r="H109" i="13"/>
  <c r="F109" i="13"/>
  <c r="B109" i="13"/>
  <c r="AC108" i="13"/>
  <c r="AB108" i="13"/>
  <c r="Y108" i="13"/>
  <c r="X108" i="13"/>
  <c r="V108" i="13"/>
  <c r="U108" i="13"/>
  <c r="T108" i="13"/>
  <c r="R108" i="13"/>
  <c r="P108" i="13"/>
  <c r="O108" i="13"/>
  <c r="N108" i="13"/>
  <c r="M108" i="13"/>
  <c r="L108" i="13"/>
  <c r="K108" i="13"/>
  <c r="J108" i="13"/>
  <c r="H108" i="13"/>
  <c r="F108" i="13"/>
  <c r="B108" i="13"/>
  <c r="AC107" i="13"/>
  <c r="AB107" i="13"/>
  <c r="Y107" i="13"/>
  <c r="X107" i="13"/>
  <c r="V107" i="13"/>
  <c r="U107" i="13"/>
  <c r="T107" i="13"/>
  <c r="R107" i="13"/>
  <c r="P107" i="13"/>
  <c r="O107" i="13"/>
  <c r="N107" i="13"/>
  <c r="M107" i="13"/>
  <c r="L107" i="13"/>
  <c r="K107" i="13"/>
  <c r="J107" i="13"/>
  <c r="H107" i="13"/>
  <c r="F107" i="13"/>
  <c r="B107" i="13"/>
  <c r="AC106" i="13"/>
  <c r="AB106" i="13"/>
  <c r="Y106" i="13"/>
  <c r="X106" i="13"/>
  <c r="V106" i="13"/>
  <c r="U106" i="13"/>
  <c r="T106" i="13"/>
  <c r="R106" i="13"/>
  <c r="P106" i="13"/>
  <c r="O106" i="13"/>
  <c r="N106" i="13"/>
  <c r="M106" i="13"/>
  <c r="L106" i="13"/>
  <c r="K106" i="13"/>
  <c r="J106" i="13"/>
  <c r="H106" i="13"/>
  <c r="F106" i="13"/>
  <c r="B106" i="13"/>
  <c r="AC105" i="13"/>
  <c r="AB105" i="13"/>
  <c r="Y105" i="13"/>
  <c r="X105" i="13"/>
  <c r="V105" i="13"/>
  <c r="U105" i="13"/>
  <c r="T105" i="13"/>
  <c r="R105" i="13"/>
  <c r="P105" i="13"/>
  <c r="O105" i="13"/>
  <c r="N105" i="13"/>
  <c r="M105" i="13"/>
  <c r="L105" i="13"/>
  <c r="K105" i="13"/>
  <c r="J105" i="13"/>
  <c r="H105" i="13"/>
  <c r="F105" i="13"/>
  <c r="B105" i="13"/>
  <c r="AC104" i="13"/>
  <c r="AB104" i="13"/>
  <c r="Y104" i="13"/>
  <c r="X104" i="13"/>
  <c r="V104" i="13"/>
  <c r="U104" i="13"/>
  <c r="T104" i="13"/>
  <c r="R104" i="13"/>
  <c r="P104" i="13"/>
  <c r="O104" i="13"/>
  <c r="N104" i="13"/>
  <c r="M104" i="13"/>
  <c r="L104" i="13"/>
  <c r="K104" i="13"/>
  <c r="J104" i="13"/>
  <c r="H104" i="13"/>
  <c r="F104" i="13"/>
  <c r="B104" i="13"/>
  <c r="AC103" i="13"/>
  <c r="AB103" i="13"/>
  <c r="Y103" i="13"/>
  <c r="X103" i="13"/>
  <c r="V103" i="13"/>
  <c r="U103" i="13"/>
  <c r="T103" i="13"/>
  <c r="R103" i="13"/>
  <c r="P103" i="13"/>
  <c r="O103" i="13"/>
  <c r="N103" i="13"/>
  <c r="M103" i="13"/>
  <c r="L103" i="13"/>
  <c r="K103" i="13"/>
  <c r="J103" i="13"/>
  <c r="H103" i="13"/>
  <c r="F103" i="13"/>
  <c r="B103" i="13"/>
  <c r="AC102" i="13"/>
  <c r="AB102" i="13"/>
  <c r="Y102" i="13"/>
  <c r="X102" i="13"/>
  <c r="V102" i="13"/>
  <c r="U102" i="13"/>
  <c r="T102" i="13"/>
  <c r="R102" i="13"/>
  <c r="P102" i="13"/>
  <c r="O102" i="13"/>
  <c r="N102" i="13"/>
  <c r="M102" i="13"/>
  <c r="L102" i="13"/>
  <c r="K102" i="13"/>
  <c r="J102" i="13"/>
  <c r="H102" i="13"/>
  <c r="F102" i="13"/>
  <c r="B102" i="13"/>
  <c r="AC101" i="13"/>
  <c r="AB101" i="13"/>
  <c r="Y101" i="13"/>
  <c r="X101" i="13"/>
  <c r="V101" i="13"/>
  <c r="U101" i="13"/>
  <c r="T101" i="13"/>
  <c r="R101" i="13"/>
  <c r="P101" i="13"/>
  <c r="O101" i="13"/>
  <c r="N101" i="13"/>
  <c r="M101" i="13"/>
  <c r="L101" i="13"/>
  <c r="K101" i="13"/>
  <c r="J101" i="13"/>
  <c r="H101" i="13"/>
  <c r="F101" i="13"/>
  <c r="B101" i="13"/>
  <c r="AC100" i="13"/>
  <c r="AB100" i="13"/>
  <c r="Y100" i="13"/>
  <c r="X100" i="13"/>
  <c r="V100" i="13"/>
  <c r="U100" i="13"/>
  <c r="T100" i="13"/>
  <c r="R100" i="13"/>
  <c r="P100" i="13"/>
  <c r="O100" i="13"/>
  <c r="N100" i="13"/>
  <c r="M100" i="13"/>
  <c r="L100" i="13"/>
  <c r="K100" i="13"/>
  <c r="J100" i="13"/>
  <c r="H100" i="13"/>
  <c r="F100" i="13"/>
  <c r="B100" i="13"/>
  <c r="AC99" i="13"/>
  <c r="AB99" i="13"/>
  <c r="Y99" i="13"/>
  <c r="X99" i="13"/>
  <c r="V99" i="13"/>
  <c r="U99" i="13"/>
  <c r="T99" i="13"/>
  <c r="R99" i="13"/>
  <c r="P99" i="13"/>
  <c r="O99" i="13"/>
  <c r="N99" i="13"/>
  <c r="M99" i="13"/>
  <c r="L99" i="13"/>
  <c r="K99" i="13"/>
  <c r="J99" i="13"/>
  <c r="H99" i="13"/>
  <c r="F99" i="13"/>
  <c r="B99" i="13"/>
  <c r="AC98" i="13"/>
  <c r="AB98" i="13"/>
  <c r="Y98" i="13"/>
  <c r="X98" i="13"/>
  <c r="V98" i="13"/>
  <c r="U98" i="13"/>
  <c r="T98" i="13"/>
  <c r="R98" i="13"/>
  <c r="P98" i="13"/>
  <c r="O98" i="13"/>
  <c r="N98" i="13"/>
  <c r="M98" i="13"/>
  <c r="L98" i="13"/>
  <c r="K98" i="13"/>
  <c r="J98" i="13"/>
  <c r="H98" i="13"/>
  <c r="F98" i="13"/>
  <c r="B98" i="13"/>
  <c r="AC97" i="13"/>
  <c r="AB97" i="13"/>
  <c r="Y97" i="13"/>
  <c r="X97" i="13"/>
  <c r="V97" i="13"/>
  <c r="U97" i="13"/>
  <c r="T97" i="13"/>
  <c r="R97" i="13"/>
  <c r="P97" i="13"/>
  <c r="O97" i="13"/>
  <c r="N97" i="13"/>
  <c r="M97" i="13"/>
  <c r="L97" i="13"/>
  <c r="K97" i="13"/>
  <c r="J97" i="13"/>
  <c r="H97" i="13"/>
  <c r="F97" i="13"/>
  <c r="B97" i="13"/>
  <c r="AC96" i="13"/>
  <c r="AB96" i="13"/>
  <c r="Y96" i="13"/>
  <c r="X96" i="13"/>
  <c r="V96" i="13"/>
  <c r="U96" i="13"/>
  <c r="T96" i="13"/>
  <c r="R96" i="13"/>
  <c r="P96" i="13"/>
  <c r="O96" i="13"/>
  <c r="N96" i="13"/>
  <c r="M96" i="13"/>
  <c r="L96" i="13"/>
  <c r="K96" i="13"/>
  <c r="J96" i="13"/>
  <c r="H96" i="13"/>
  <c r="F96" i="13"/>
  <c r="B96" i="13"/>
  <c r="AC95" i="13"/>
  <c r="AB95" i="13"/>
  <c r="Y95" i="13"/>
  <c r="X95" i="13"/>
  <c r="V95" i="13"/>
  <c r="U95" i="13"/>
  <c r="T95" i="13"/>
  <c r="R95" i="13"/>
  <c r="P95" i="13"/>
  <c r="O95" i="13"/>
  <c r="N95" i="13"/>
  <c r="M95" i="13"/>
  <c r="L95" i="13"/>
  <c r="K95" i="13"/>
  <c r="J95" i="13"/>
  <c r="H95" i="13"/>
  <c r="F95" i="13"/>
  <c r="B95" i="13"/>
  <c r="AC94" i="13"/>
  <c r="AB94" i="13"/>
  <c r="Y94" i="13"/>
  <c r="X94" i="13"/>
  <c r="V94" i="13"/>
  <c r="U94" i="13"/>
  <c r="T94" i="13"/>
  <c r="R94" i="13"/>
  <c r="P94" i="13"/>
  <c r="O94" i="13"/>
  <c r="N94" i="13"/>
  <c r="M94" i="13"/>
  <c r="L94" i="13"/>
  <c r="K94" i="13"/>
  <c r="J94" i="13"/>
  <c r="H94" i="13"/>
  <c r="F94" i="13"/>
  <c r="B94" i="13"/>
  <c r="AC93" i="13"/>
  <c r="AB93" i="13"/>
  <c r="Y93" i="13"/>
  <c r="X93" i="13"/>
  <c r="V93" i="13"/>
  <c r="U93" i="13"/>
  <c r="T93" i="13"/>
  <c r="R93" i="13"/>
  <c r="P93" i="13"/>
  <c r="O93" i="13"/>
  <c r="N93" i="13"/>
  <c r="M93" i="13"/>
  <c r="L93" i="13"/>
  <c r="K93" i="13"/>
  <c r="J93" i="13"/>
  <c r="H93" i="13"/>
  <c r="F93" i="13"/>
  <c r="B93" i="13"/>
  <c r="AC92" i="13"/>
  <c r="AB92" i="13"/>
  <c r="Y92" i="13"/>
  <c r="X92" i="13"/>
  <c r="V92" i="13"/>
  <c r="U92" i="13"/>
  <c r="T92" i="13"/>
  <c r="R92" i="13"/>
  <c r="P92" i="13"/>
  <c r="O92" i="13"/>
  <c r="N92" i="13"/>
  <c r="M92" i="13"/>
  <c r="L92" i="13"/>
  <c r="K92" i="13"/>
  <c r="J92" i="13"/>
  <c r="H92" i="13"/>
  <c r="F92" i="13"/>
  <c r="B92" i="13"/>
  <c r="AC91" i="13"/>
  <c r="AB91" i="13"/>
  <c r="Y91" i="13"/>
  <c r="X91" i="13"/>
  <c r="V91" i="13"/>
  <c r="U91" i="13"/>
  <c r="T91" i="13"/>
  <c r="R91" i="13"/>
  <c r="P91" i="13"/>
  <c r="O91" i="13"/>
  <c r="N91" i="13"/>
  <c r="M91" i="13"/>
  <c r="L91" i="13"/>
  <c r="K91" i="13"/>
  <c r="J91" i="13"/>
  <c r="H91" i="13"/>
  <c r="F91" i="13"/>
  <c r="B91" i="13"/>
  <c r="AC90" i="13"/>
  <c r="AB90" i="13"/>
  <c r="Y90" i="13"/>
  <c r="X90" i="13"/>
  <c r="V90" i="13"/>
  <c r="U90" i="13"/>
  <c r="T90" i="13"/>
  <c r="R90" i="13"/>
  <c r="P90" i="13"/>
  <c r="O90" i="13"/>
  <c r="N90" i="13"/>
  <c r="M90" i="13"/>
  <c r="L90" i="13"/>
  <c r="K90" i="13"/>
  <c r="J90" i="13"/>
  <c r="H90" i="13"/>
  <c r="F90" i="13"/>
  <c r="B90" i="13"/>
  <c r="AC89" i="13"/>
  <c r="AB89" i="13"/>
  <c r="Y89" i="13"/>
  <c r="X89" i="13"/>
  <c r="V89" i="13"/>
  <c r="U89" i="13"/>
  <c r="T89" i="13"/>
  <c r="R89" i="13"/>
  <c r="P89" i="13"/>
  <c r="O89" i="13"/>
  <c r="N89" i="13"/>
  <c r="M89" i="13"/>
  <c r="L89" i="13"/>
  <c r="K89" i="13"/>
  <c r="J89" i="13"/>
  <c r="H89" i="13"/>
  <c r="F89" i="13"/>
  <c r="B89" i="13"/>
  <c r="AC88" i="13"/>
  <c r="AB88" i="13"/>
  <c r="Y88" i="13"/>
  <c r="X88" i="13"/>
  <c r="V88" i="13"/>
  <c r="U88" i="13"/>
  <c r="T88" i="13"/>
  <c r="R88" i="13"/>
  <c r="P88" i="13"/>
  <c r="O88" i="13"/>
  <c r="N88" i="13"/>
  <c r="M88" i="13"/>
  <c r="L88" i="13"/>
  <c r="K88" i="13"/>
  <c r="J88" i="13"/>
  <c r="H88" i="13"/>
  <c r="F88" i="13"/>
  <c r="B88" i="13"/>
  <c r="AC87" i="13"/>
  <c r="AB87" i="13"/>
  <c r="Y87" i="13"/>
  <c r="X87" i="13"/>
  <c r="V87" i="13"/>
  <c r="U87" i="13"/>
  <c r="T87" i="13"/>
  <c r="R87" i="13"/>
  <c r="P87" i="13"/>
  <c r="O87" i="13"/>
  <c r="N87" i="13"/>
  <c r="M87" i="13"/>
  <c r="L87" i="13"/>
  <c r="K87" i="13"/>
  <c r="J87" i="13"/>
  <c r="H87" i="13"/>
  <c r="F87" i="13"/>
  <c r="B87" i="13"/>
  <c r="AC86" i="13"/>
  <c r="AB86" i="13"/>
  <c r="Y86" i="13"/>
  <c r="X86" i="13"/>
  <c r="V86" i="13"/>
  <c r="U86" i="13"/>
  <c r="T86" i="13"/>
  <c r="R86" i="13"/>
  <c r="P86" i="13"/>
  <c r="O86" i="13"/>
  <c r="N86" i="13"/>
  <c r="M86" i="13"/>
  <c r="L86" i="13"/>
  <c r="K86" i="13"/>
  <c r="J86" i="13"/>
  <c r="H86" i="13"/>
  <c r="F86" i="13"/>
  <c r="B86" i="13"/>
  <c r="AC85" i="13"/>
  <c r="AB85" i="13"/>
  <c r="Y85" i="13"/>
  <c r="X85" i="13"/>
  <c r="V85" i="13"/>
  <c r="U85" i="13"/>
  <c r="T85" i="13"/>
  <c r="R85" i="13"/>
  <c r="P85" i="13"/>
  <c r="O85" i="13"/>
  <c r="N85" i="13"/>
  <c r="M85" i="13"/>
  <c r="L85" i="13"/>
  <c r="K85" i="13"/>
  <c r="J85" i="13"/>
  <c r="H85" i="13"/>
  <c r="F85" i="13"/>
  <c r="B85" i="13"/>
  <c r="AC84" i="13"/>
  <c r="AB84" i="13"/>
  <c r="Y84" i="13"/>
  <c r="X84" i="13"/>
  <c r="V84" i="13"/>
  <c r="U84" i="13"/>
  <c r="T84" i="13"/>
  <c r="R84" i="13"/>
  <c r="P84" i="13"/>
  <c r="O84" i="13"/>
  <c r="N84" i="13"/>
  <c r="M84" i="13"/>
  <c r="L84" i="13"/>
  <c r="K84" i="13"/>
  <c r="J84" i="13"/>
  <c r="H84" i="13"/>
  <c r="F84" i="13"/>
  <c r="B84" i="13"/>
  <c r="AC83" i="13"/>
  <c r="AB83" i="13"/>
  <c r="Y83" i="13"/>
  <c r="X83" i="13"/>
  <c r="V83" i="13"/>
  <c r="U83" i="13"/>
  <c r="T83" i="13"/>
  <c r="R83" i="13"/>
  <c r="P83" i="13"/>
  <c r="O83" i="13"/>
  <c r="N83" i="13"/>
  <c r="M83" i="13"/>
  <c r="L83" i="13"/>
  <c r="K83" i="13"/>
  <c r="J83" i="13"/>
  <c r="H83" i="13"/>
  <c r="F83" i="13"/>
  <c r="B83" i="13"/>
  <c r="AC82" i="13"/>
  <c r="AB82" i="13"/>
  <c r="Y82" i="13"/>
  <c r="X82" i="13"/>
  <c r="V82" i="13"/>
  <c r="U82" i="13"/>
  <c r="T82" i="13"/>
  <c r="R82" i="13"/>
  <c r="P82" i="13"/>
  <c r="O82" i="13"/>
  <c r="N82" i="13"/>
  <c r="M82" i="13"/>
  <c r="L82" i="13"/>
  <c r="K82" i="13"/>
  <c r="J82" i="13"/>
  <c r="H82" i="13"/>
  <c r="F82" i="13"/>
  <c r="B82" i="13"/>
  <c r="AC81" i="13"/>
  <c r="AB81" i="13"/>
  <c r="Y81" i="13"/>
  <c r="X81" i="13"/>
  <c r="V81" i="13"/>
  <c r="U81" i="13"/>
  <c r="T81" i="13"/>
  <c r="R81" i="13"/>
  <c r="P81" i="13"/>
  <c r="O81" i="13"/>
  <c r="N81" i="13"/>
  <c r="M81" i="13"/>
  <c r="L81" i="13"/>
  <c r="K81" i="13"/>
  <c r="J81" i="13"/>
  <c r="H81" i="13"/>
  <c r="F81" i="13"/>
  <c r="B81" i="13"/>
  <c r="AC80" i="13"/>
  <c r="AB80" i="13"/>
  <c r="Y80" i="13"/>
  <c r="X80" i="13"/>
  <c r="V80" i="13"/>
  <c r="U80" i="13"/>
  <c r="T80" i="13"/>
  <c r="R80" i="13"/>
  <c r="P80" i="13"/>
  <c r="O80" i="13"/>
  <c r="N80" i="13"/>
  <c r="M80" i="13"/>
  <c r="L80" i="13"/>
  <c r="K80" i="13"/>
  <c r="J80" i="13"/>
  <c r="H80" i="13"/>
  <c r="F80" i="13"/>
  <c r="B80" i="13"/>
  <c r="AC79" i="13"/>
  <c r="AB79" i="13"/>
  <c r="Y79" i="13"/>
  <c r="X79" i="13"/>
  <c r="V79" i="13"/>
  <c r="U79" i="13"/>
  <c r="T79" i="13"/>
  <c r="R79" i="13"/>
  <c r="P79" i="13"/>
  <c r="O79" i="13"/>
  <c r="N79" i="13"/>
  <c r="M79" i="13"/>
  <c r="L79" i="13"/>
  <c r="K79" i="13"/>
  <c r="J79" i="13"/>
  <c r="H79" i="13"/>
  <c r="F79" i="13"/>
  <c r="B79" i="13"/>
  <c r="AC78" i="13"/>
  <c r="AB78" i="13"/>
  <c r="Y78" i="13"/>
  <c r="X78" i="13"/>
  <c r="V78" i="13"/>
  <c r="U78" i="13"/>
  <c r="T78" i="13"/>
  <c r="R78" i="13"/>
  <c r="P78" i="13"/>
  <c r="O78" i="13"/>
  <c r="N78" i="13"/>
  <c r="M78" i="13"/>
  <c r="L78" i="13"/>
  <c r="K78" i="13"/>
  <c r="J78" i="13"/>
  <c r="H78" i="13"/>
  <c r="F78" i="13"/>
  <c r="B78" i="13"/>
  <c r="AC77" i="13"/>
  <c r="AB77" i="13"/>
  <c r="Y77" i="13"/>
  <c r="X77" i="13"/>
  <c r="V77" i="13"/>
  <c r="U77" i="13"/>
  <c r="T77" i="13"/>
  <c r="R77" i="13"/>
  <c r="P77" i="13"/>
  <c r="O77" i="13"/>
  <c r="N77" i="13"/>
  <c r="M77" i="13"/>
  <c r="L77" i="13"/>
  <c r="K77" i="13"/>
  <c r="J77" i="13"/>
  <c r="H77" i="13"/>
  <c r="F77" i="13"/>
  <c r="B77" i="13"/>
  <c r="AC76" i="13"/>
  <c r="AB76" i="13"/>
  <c r="Y76" i="13"/>
  <c r="X76" i="13"/>
  <c r="V76" i="13"/>
  <c r="U76" i="13"/>
  <c r="T76" i="13"/>
  <c r="R76" i="13"/>
  <c r="P76" i="13"/>
  <c r="O76" i="13"/>
  <c r="N76" i="13"/>
  <c r="M76" i="13"/>
  <c r="L76" i="13"/>
  <c r="K76" i="13"/>
  <c r="J76" i="13"/>
  <c r="H76" i="13"/>
  <c r="F76" i="13"/>
  <c r="B76" i="13"/>
  <c r="AC75" i="13"/>
  <c r="AB75" i="13"/>
  <c r="Y75" i="13"/>
  <c r="X75" i="13"/>
  <c r="V75" i="13"/>
  <c r="U75" i="13"/>
  <c r="T75" i="13"/>
  <c r="R75" i="13"/>
  <c r="P75" i="13"/>
  <c r="O75" i="13"/>
  <c r="N75" i="13"/>
  <c r="M75" i="13"/>
  <c r="L75" i="13"/>
  <c r="K75" i="13"/>
  <c r="J75" i="13"/>
  <c r="H75" i="13"/>
  <c r="F75" i="13"/>
  <c r="B75" i="13"/>
  <c r="AC74" i="13"/>
  <c r="AB74" i="13"/>
  <c r="Y74" i="13"/>
  <c r="X74" i="13"/>
  <c r="V74" i="13"/>
  <c r="U74" i="13"/>
  <c r="T74" i="13"/>
  <c r="R74" i="13"/>
  <c r="P74" i="13"/>
  <c r="O74" i="13"/>
  <c r="N74" i="13"/>
  <c r="M74" i="13"/>
  <c r="L74" i="13"/>
  <c r="K74" i="13"/>
  <c r="J74" i="13"/>
  <c r="H74" i="13"/>
  <c r="F74" i="13"/>
  <c r="B74" i="13"/>
  <c r="AC73" i="13"/>
  <c r="AB73" i="13"/>
  <c r="Y73" i="13"/>
  <c r="X73" i="13"/>
  <c r="V73" i="13"/>
  <c r="U73" i="13"/>
  <c r="T73" i="13"/>
  <c r="R73" i="13"/>
  <c r="P73" i="13"/>
  <c r="O73" i="13"/>
  <c r="N73" i="13"/>
  <c r="M73" i="13"/>
  <c r="L73" i="13"/>
  <c r="K73" i="13"/>
  <c r="J73" i="13"/>
  <c r="H73" i="13"/>
  <c r="F73" i="13"/>
  <c r="B73" i="13"/>
  <c r="AC72" i="13"/>
  <c r="AB72" i="13"/>
  <c r="Y72" i="13"/>
  <c r="X72" i="13"/>
  <c r="V72" i="13"/>
  <c r="U72" i="13"/>
  <c r="T72" i="13"/>
  <c r="R72" i="13"/>
  <c r="P72" i="13"/>
  <c r="O72" i="13"/>
  <c r="N72" i="13"/>
  <c r="M72" i="13"/>
  <c r="L72" i="13"/>
  <c r="K72" i="13"/>
  <c r="J72" i="13"/>
  <c r="H72" i="13"/>
  <c r="F72" i="13"/>
  <c r="B72" i="13"/>
  <c r="AC71" i="13"/>
  <c r="AB71" i="13"/>
  <c r="Y71" i="13"/>
  <c r="X71" i="13"/>
  <c r="V71" i="13"/>
  <c r="U71" i="13"/>
  <c r="T71" i="13"/>
  <c r="R71" i="13"/>
  <c r="P71" i="13"/>
  <c r="O71" i="13"/>
  <c r="N71" i="13"/>
  <c r="M71" i="13"/>
  <c r="L71" i="13"/>
  <c r="K71" i="13"/>
  <c r="J71" i="13"/>
  <c r="H71" i="13"/>
  <c r="F71" i="13"/>
  <c r="B71" i="13"/>
  <c r="AC70" i="13"/>
  <c r="AB70" i="13"/>
  <c r="Y70" i="13"/>
  <c r="X70" i="13"/>
  <c r="V70" i="13"/>
  <c r="U70" i="13"/>
  <c r="T70" i="13"/>
  <c r="R70" i="13"/>
  <c r="P70" i="13"/>
  <c r="O70" i="13"/>
  <c r="N70" i="13"/>
  <c r="M70" i="13"/>
  <c r="L70" i="13"/>
  <c r="K70" i="13"/>
  <c r="J70" i="13"/>
  <c r="H70" i="13"/>
  <c r="F70" i="13"/>
  <c r="B70" i="13"/>
  <c r="AC69" i="13"/>
  <c r="AB69" i="13"/>
  <c r="Y69" i="13"/>
  <c r="X69" i="13"/>
  <c r="V69" i="13"/>
  <c r="U69" i="13"/>
  <c r="T69" i="13"/>
  <c r="R69" i="13"/>
  <c r="P69" i="13"/>
  <c r="O69" i="13"/>
  <c r="N69" i="13"/>
  <c r="M69" i="13"/>
  <c r="L69" i="13"/>
  <c r="K69" i="13"/>
  <c r="J69" i="13"/>
  <c r="H69" i="13"/>
  <c r="F69" i="13"/>
  <c r="B69" i="13"/>
  <c r="AC68" i="13"/>
  <c r="AB68" i="13"/>
  <c r="Y68" i="13"/>
  <c r="X68" i="13"/>
  <c r="V68" i="13"/>
  <c r="U68" i="13"/>
  <c r="T68" i="13"/>
  <c r="R68" i="13"/>
  <c r="P68" i="13"/>
  <c r="O68" i="13"/>
  <c r="N68" i="13"/>
  <c r="M68" i="13"/>
  <c r="L68" i="13"/>
  <c r="K68" i="13"/>
  <c r="J68" i="13"/>
  <c r="H68" i="13"/>
  <c r="F68" i="13"/>
  <c r="B68" i="13"/>
  <c r="AC67" i="13"/>
  <c r="AB67" i="13"/>
  <c r="Y67" i="13"/>
  <c r="X67" i="13"/>
  <c r="V67" i="13"/>
  <c r="U67" i="13"/>
  <c r="T67" i="13"/>
  <c r="R67" i="13"/>
  <c r="P67" i="13"/>
  <c r="O67" i="13"/>
  <c r="N67" i="13"/>
  <c r="M67" i="13"/>
  <c r="L67" i="13"/>
  <c r="K67" i="13"/>
  <c r="J67" i="13"/>
  <c r="H67" i="13"/>
  <c r="F67" i="13"/>
  <c r="B67" i="13"/>
  <c r="AC66" i="13"/>
  <c r="AB66" i="13"/>
  <c r="Y66" i="13"/>
  <c r="X66" i="13"/>
  <c r="V66" i="13"/>
  <c r="U66" i="13"/>
  <c r="T66" i="13"/>
  <c r="R66" i="13"/>
  <c r="P66" i="13"/>
  <c r="O66" i="13"/>
  <c r="N66" i="13"/>
  <c r="M66" i="13"/>
  <c r="L66" i="13"/>
  <c r="K66" i="13"/>
  <c r="J66" i="13"/>
  <c r="H66" i="13"/>
  <c r="F66" i="13"/>
  <c r="B66" i="13"/>
  <c r="AC65" i="13"/>
  <c r="AB65" i="13"/>
  <c r="Y65" i="13"/>
  <c r="X65" i="13"/>
  <c r="V65" i="13"/>
  <c r="U65" i="13"/>
  <c r="T65" i="13"/>
  <c r="R65" i="13"/>
  <c r="P65" i="13"/>
  <c r="O65" i="13"/>
  <c r="N65" i="13"/>
  <c r="M65" i="13"/>
  <c r="L65" i="13"/>
  <c r="K65" i="13"/>
  <c r="J65" i="13"/>
  <c r="H65" i="13"/>
  <c r="F65" i="13"/>
  <c r="B65" i="13"/>
  <c r="AC64" i="13"/>
  <c r="AB64" i="13"/>
  <c r="Y64" i="13"/>
  <c r="X64" i="13"/>
  <c r="V64" i="13"/>
  <c r="U64" i="13"/>
  <c r="T64" i="13"/>
  <c r="R64" i="13"/>
  <c r="P64" i="13"/>
  <c r="O64" i="13"/>
  <c r="N64" i="13"/>
  <c r="M64" i="13"/>
  <c r="L64" i="13"/>
  <c r="K64" i="13"/>
  <c r="J64" i="13"/>
  <c r="H64" i="13"/>
  <c r="F64" i="13"/>
  <c r="B64" i="13"/>
  <c r="AC63" i="13"/>
  <c r="AB63" i="13"/>
  <c r="Y63" i="13"/>
  <c r="X63" i="13"/>
  <c r="V63" i="13"/>
  <c r="U63" i="13"/>
  <c r="T63" i="13"/>
  <c r="R63" i="13"/>
  <c r="P63" i="13"/>
  <c r="O63" i="13"/>
  <c r="L63" i="13"/>
  <c r="K63" i="13"/>
  <c r="F63" i="13"/>
  <c r="B63" i="13"/>
  <c r="AC62" i="13"/>
  <c r="AB62" i="13"/>
  <c r="Y62" i="13"/>
  <c r="X62" i="13"/>
  <c r="V62" i="13"/>
  <c r="W62" i="13" s="1" a="1"/>
  <c r="U62" i="13"/>
  <c r="T62" i="13"/>
  <c r="R62" i="13"/>
  <c r="S62" i="13" s="1" a="1"/>
  <c r="P62" i="13"/>
  <c r="O62" i="13"/>
  <c r="L62" i="13"/>
  <c r="K62" i="13"/>
  <c r="F62" i="13"/>
  <c r="B62" i="13"/>
  <c r="AC61" i="13"/>
  <c r="AB61" i="13"/>
  <c r="Y61" i="13"/>
  <c r="X61" i="13"/>
  <c r="V61" i="13"/>
  <c r="U61" i="13"/>
  <c r="T61" i="13"/>
  <c r="R61" i="13"/>
  <c r="P61" i="13"/>
  <c r="O61" i="13"/>
  <c r="N61" i="13"/>
  <c r="M61" i="13"/>
  <c r="L61" i="13"/>
  <c r="K61" i="13"/>
  <c r="J61" i="13"/>
  <c r="H61" i="13"/>
  <c r="F61" i="13"/>
  <c r="B61" i="13"/>
  <c r="AC60" i="13"/>
  <c r="AB60" i="13"/>
  <c r="Y60" i="13"/>
  <c r="X60" i="13"/>
  <c r="V60" i="13"/>
  <c r="U60" i="13"/>
  <c r="T60" i="13"/>
  <c r="R60" i="13"/>
  <c r="P60" i="13"/>
  <c r="O60" i="13"/>
  <c r="N60" i="13"/>
  <c r="M60" i="13"/>
  <c r="L60" i="13"/>
  <c r="K60" i="13"/>
  <c r="J60" i="13"/>
  <c r="H60" i="13"/>
  <c r="F60" i="13"/>
  <c r="B60" i="13"/>
  <c r="AC59" i="13"/>
  <c r="AB59" i="13"/>
  <c r="Y59" i="13"/>
  <c r="X59" i="13"/>
  <c r="V59" i="13"/>
  <c r="U59" i="13"/>
  <c r="T59" i="13"/>
  <c r="R59" i="13"/>
  <c r="P59" i="13"/>
  <c r="O59" i="13"/>
  <c r="N59" i="13"/>
  <c r="M59" i="13"/>
  <c r="L59" i="13"/>
  <c r="K59" i="13"/>
  <c r="J59" i="13"/>
  <c r="H59" i="13"/>
  <c r="F59" i="13"/>
  <c r="B59" i="13"/>
  <c r="AC58" i="13"/>
  <c r="AB58" i="13"/>
  <c r="Y58" i="13"/>
  <c r="X58" i="13"/>
  <c r="V58" i="13"/>
  <c r="U58" i="13"/>
  <c r="T58" i="13"/>
  <c r="R58" i="13"/>
  <c r="P58" i="13"/>
  <c r="O58" i="13"/>
  <c r="N58" i="13"/>
  <c r="M58" i="13"/>
  <c r="L58" i="13"/>
  <c r="K58" i="13"/>
  <c r="J58" i="13"/>
  <c r="H58" i="13"/>
  <c r="F58" i="13"/>
  <c r="B58" i="13"/>
  <c r="AC57" i="13"/>
  <c r="AB57" i="13"/>
  <c r="Y57" i="13"/>
  <c r="X57" i="13"/>
  <c r="V57" i="13"/>
  <c r="U57" i="13"/>
  <c r="T57" i="13"/>
  <c r="R57" i="13"/>
  <c r="P57" i="13"/>
  <c r="O57" i="13"/>
  <c r="N57" i="13"/>
  <c r="M57" i="13"/>
  <c r="L57" i="13"/>
  <c r="K57" i="13"/>
  <c r="J57" i="13"/>
  <c r="H57" i="13"/>
  <c r="F57" i="13"/>
  <c r="B57" i="13"/>
  <c r="AC56" i="13"/>
  <c r="AB56" i="13"/>
  <c r="Y56" i="13"/>
  <c r="X56" i="13"/>
  <c r="V56" i="13"/>
  <c r="U56" i="13"/>
  <c r="T56" i="13"/>
  <c r="R56" i="13"/>
  <c r="P56" i="13"/>
  <c r="O56" i="13"/>
  <c r="N56" i="13"/>
  <c r="M56" i="13"/>
  <c r="L56" i="13"/>
  <c r="K56" i="13"/>
  <c r="J56" i="13"/>
  <c r="H56" i="13"/>
  <c r="F56" i="13"/>
  <c r="B56" i="13"/>
  <c r="AC55" i="13"/>
  <c r="AB55" i="13"/>
  <c r="Y55" i="13"/>
  <c r="X55" i="13"/>
  <c r="V55" i="13"/>
  <c r="U55" i="13"/>
  <c r="T55" i="13"/>
  <c r="R55" i="13"/>
  <c r="P55" i="13"/>
  <c r="O55" i="13"/>
  <c r="N55" i="13"/>
  <c r="M55" i="13"/>
  <c r="L55" i="13"/>
  <c r="K55" i="13"/>
  <c r="J55" i="13"/>
  <c r="H55" i="13"/>
  <c r="F55" i="13"/>
  <c r="B55" i="13"/>
  <c r="AC54" i="13"/>
  <c r="AB54" i="13"/>
  <c r="Y54" i="13"/>
  <c r="X54" i="13"/>
  <c r="V54" i="13"/>
  <c r="U54" i="13"/>
  <c r="T54" i="13"/>
  <c r="R54" i="13"/>
  <c r="P54" i="13"/>
  <c r="O54" i="13"/>
  <c r="N54" i="13"/>
  <c r="M54" i="13"/>
  <c r="L54" i="13"/>
  <c r="K54" i="13"/>
  <c r="J54" i="13"/>
  <c r="H54" i="13"/>
  <c r="F54" i="13"/>
  <c r="B54" i="13"/>
  <c r="AC53" i="13"/>
  <c r="AB53" i="13"/>
  <c r="Y53" i="13"/>
  <c r="X53" i="13"/>
  <c r="V53" i="13"/>
  <c r="U53" i="13"/>
  <c r="T53" i="13"/>
  <c r="R53" i="13"/>
  <c r="P53" i="13"/>
  <c r="O53" i="13"/>
  <c r="N53" i="13"/>
  <c r="M53" i="13"/>
  <c r="L53" i="13"/>
  <c r="K53" i="13"/>
  <c r="J53" i="13"/>
  <c r="H53" i="13"/>
  <c r="F53" i="13"/>
  <c r="B53" i="13"/>
  <c r="AC52" i="13"/>
  <c r="AB52" i="13"/>
  <c r="Y52" i="13"/>
  <c r="X52" i="13"/>
  <c r="V52" i="13"/>
  <c r="U52" i="13"/>
  <c r="T52" i="13"/>
  <c r="R52" i="13"/>
  <c r="P52" i="13"/>
  <c r="O52" i="13"/>
  <c r="N52" i="13"/>
  <c r="M52" i="13"/>
  <c r="L52" i="13"/>
  <c r="K52" i="13"/>
  <c r="J52" i="13"/>
  <c r="H52" i="13"/>
  <c r="F52" i="13"/>
  <c r="B52" i="13"/>
  <c r="AC51" i="13"/>
  <c r="AB51" i="13"/>
  <c r="Y51" i="13"/>
  <c r="X51" i="13"/>
  <c r="V51" i="13"/>
  <c r="U51" i="13"/>
  <c r="T51" i="13"/>
  <c r="R51" i="13"/>
  <c r="P51" i="13"/>
  <c r="O51" i="13"/>
  <c r="N51" i="13"/>
  <c r="M51" i="13"/>
  <c r="L51" i="13"/>
  <c r="K51" i="13"/>
  <c r="J51" i="13"/>
  <c r="H51" i="13"/>
  <c r="F51" i="13"/>
  <c r="B51" i="13"/>
  <c r="AC50" i="13"/>
  <c r="AB50" i="13"/>
  <c r="Y50" i="13"/>
  <c r="X50" i="13"/>
  <c r="V50" i="13"/>
  <c r="U50" i="13"/>
  <c r="T50" i="13"/>
  <c r="R50" i="13"/>
  <c r="P50" i="13"/>
  <c r="O50" i="13"/>
  <c r="N50" i="13"/>
  <c r="M50" i="13"/>
  <c r="L50" i="13"/>
  <c r="K50" i="13"/>
  <c r="J50" i="13"/>
  <c r="H50" i="13"/>
  <c r="F50" i="13"/>
  <c r="B50" i="13"/>
  <c r="AC49" i="13"/>
  <c r="AB49" i="13"/>
  <c r="Y49" i="13"/>
  <c r="X49" i="13"/>
  <c r="V49" i="13"/>
  <c r="U49" i="13"/>
  <c r="T49" i="13"/>
  <c r="R49" i="13"/>
  <c r="P49" i="13"/>
  <c r="O49" i="13"/>
  <c r="N49" i="13"/>
  <c r="M49" i="13"/>
  <c r="L49" i="13"/>
  <c r="K49" i="13"/>
  <c r="J49" i="13"/>
  <c r="H49" i="13"/>
  <c r="F49" i="13"/>
  <c r="B49" i="13"/>
  <c r="AC48" i="13"/>
  <c r="AB48" i="13"/>
  <c r="Y48" i="13"/>
  <c r="X48" i="13"/>
  <c r="V48" i="13"/>
  <c r="U48" i="13"/>
  <c r="T48" i="13"/>
  <c r="R48" i="13"/>
  <c r="P48" i="13"/>
  <c r="O48" i="13"/>
  <c r="N48" i="13"/>
  <c r="M48" i="13"/>
  <c r="L48" i="13"/>
  <c r="K48" i="13"/>
  <c r="J48" i="13"/>
  <c r="H48" i="13"/>
  <c r="F48" i="13"/>
  <c r="B48" i="13"/>
  <c r="AC47" i="13"/>
  <c r="AB47" i="13"/>
  <c r="Y47" i="13"/>
  <c r="X47" i="13"/>
  <c r="V47" i="13"/>
  <c r="U47" i="13"/>
  <c r="T47" i="13"/>
  <c r="R47" i="13"/>
  <c r="P47" i="13"/>
  <c r="O47" i="13"/>
  <c r="N47" i="13"/>
  <c r="M47" i="13"/>
  <c r="L47" i="13"/>
  <c r="K47" i="13"/>
  <c r="J47" i="13"/>
  <c r="H47" i="13"/>
  <c r="F47" i="13"/>
  <c r="B47" i="13"/>
  <c r="AC46" i="13"/>
  <c r="AB46" i="13"/>
  <c r="Y46" i="13"/>
  <c r="X46" i="13"/>
  <c r="V46" i="13"/>
  <c r="U46" i="13"/>
  <c r="T46" i="13"/>
  <c r="R46" i="13"/>
  <c r="P46" i="13"/>
  <c r="O46" i="13"/>
  <c r="N46" i="13"/>
  <c r="M46" i="13"/>
  <c r="L46" i="13"/>
  <c r="K46" i="13"/>
  <c r="J46" i="13"/>
  <c r="H46" i="13"/>
  <c r="F46" i="13"/>
  <c r="B46" i="13"/>
  <c r="AC45" i="13"/>
  <c r="AB45" i="13"/>
  <c r="Y45" i="13"/>
  <c r="X45" i="13"/>
  <c r="V45" i="13"/>
  <c r="U45" i="13"/>
  <c r="T45" i="13"/>
  <c r="R45" i="13"/>
  <c r="P45" i="13"/>
  <c r="O45" i="13"/>
  <c r="N45" i="13"/>
  <c r="M45" i="13"/>
  <c r="L45" i="13"/>
  <c r="K45" i="13"/>
  <c r="J45" i="13"/>
  <c r="H45" i="13"/>
  <c r="F45" i="13"/>
  <c r="B45" i="13"/>
  <c r="AC44" i="13"/>
  <c r="AB44" i="13"/>
  <c r="Y44" i="13"/>
  <c r="X44" i="13"/>
  <c r="V44" i="13"/>
  <c r="U44" i="13"/>
  <c r="T44" i="13"/>
  <c r="R44" i="13"/>
  <c r="P44" i="13"/>
  <c r="O44" i="13"/>
  <c r="N44" i="13"/>
  <c r="M44" i="13"/>
  <c r="L44" i="13"/>
  <c r="K44" i="13"/>
  <c r="J44" i="13"/>
  <c r="H44" i="13"/>
  <c r="F44" i="13"/>
  <c r="B44" i="13"/>
  <c r="AC43" i="13"/>
  <c r="AB43" i="13"/>
  <c r="Y43" i="13"/>
  <c r="X43" i="13"/>
  <c r="V43" i="13"/>
  <c r="U43" i="13"/>
  <c r="T43" i="13"/>
  <c r="R43" i="13"/>
  <c r="P43" i="13"/>
  <c r="O43" i="13"/>
  <c r="N43" i="13"/>
  <c r="M43" i="13"/>
  <c r="L43" i="13"/>
  <c r="K43" i="13"/>
  <c r="J43" i="13"/>
  <c r="H43" i="13"/>
  <c r="F43" i="13"/>
  <c r="B43" i="13"/>
  <c r="AC42" i="13"/>
  <c r="AB42" i="13"/>
  <c r="Y42" i="13"/>
  <c r="X42" i="13"/>
  <c r="V42" i="13"/>
  <c r="U42" i="13"/>
  <c r="T42" i="13"/>
  <c r="R42" i="13"/>
  <c r="P42" i="13"/>
  <c r="O42" i="13"/>
  <c r="N42" i="13"/>
  <c r="M42" i="13"/>
  <c r="L42" i="13"/>
  <c r="K42" i="13"/>
  <c r="J42" i="13"/>
  <c r="H42" i="13"/>
  <c r="F42" i="13"/>
  <c r="B42" i="13"/>
  <c r="AC41" i="13"/>
  <c r="AB41" i="13"/>
  <c r="Y41" i="13"/>
  <c r="X41" i="13"/>
  <c r="V41" i="13"/>
  <c r="U41" i="13"/>
  <c r="T41" i="13"/>
  <c r="R41" i="13"/>
  <c r="P41" i="13"/>
  <c r="O41" i="13"/>
  <c r="N41" i="13"/>
  <c r="M41" i="13"/>
  <c r="L41" i="13"/>
  <c r="K41" i="13"/>
  <c r="J41" i="13"/>
  <c r="H41" i="13"/>
  <c r="F41" i="13"/>
  <c r="B41" i="13"/>
  <c r="AC40" i="13"/>
  <c r="AB40" i="13"/>
  <c r="Y40" i="13"/>
  <c r="X40" i="13"/>
  <c r="V40" i="13"/>
  <c r="U40" i="13"/>
  <c r="T40" i="13"/>
  <c r="R40" i="13"/>
  <c r="P40" i="13"/>
  <c r="O40" i="13"/>
  <c r="N40" i="13"/>
  <c r="M40" i="13"/>
  <c r="L40" i="13"/>
  <c r="K40" i="13"/>
  <c r="J40" i="13"/>
  <c r="H40" i="13"/>
  <c r="F40" i="13"/>
  <c r="B40" i="13"/>
  <c r="AC39" i="13"/>
  <c r="AB39" i="13"/>
  <c r="Y39" i="13"/>
  <c r="X39" i="13"/>
  <c r="V39" i="13"/>
  <c r="U39" i="13"/>
  <c r="T39" i="13"/>
  <c r="R39" i="13"/>
  <c r="P39" i="13"/>
  <c r="O39" i="13"/>
  <c r="N39" i="13"/>
  <c r="M39" i="13"/>
  <c r="L39" i="13"/>
  <c r="K39" i="13"/>
  <c r="J39" i="13"/>
  <c r="H39" i="13"/>
  <c r="F39" i="13"/>
  <c r="B39" i="13"/>
  <c r="AC38" i="13"/>
  <c r="AB38" i="13"/>
  <c r="Y38" i="13"/>
  <c r="X38" i="13"/>
  <c r="V38" i="13"/>
  <c r="U38" i="13"/>
  <c r="T38" i="13"/>
  <c r="R38" i="13"/>
  <c r="P38" i="13"/>
  <c r="O38" i="13"/>
  <c r="N38" i="13"/>
  <c r="M38" i="13"/>
  <c r="L38" i="13"/>
  <c r="K38" i="13"/>
  <c r="J38" i="13"/>
  <c r="H38" i="13"/>
  <c r="F38" i="13"/>
  <c r="B38" i="13"/>
  <c r="AC37" i="13"/>
  <c r="AB37" i="13"/>
  <c r="Y37" i="13"/>
  <c r="X37" i="13"/>
  <c r="V37" i="13"/>
  <c r="U37" i="13"/>
  <c r="T37" i="13"/>
  <c r="R37" i="13"/>
  <c r="P37" i="13"/>
  <c r="O37" i="13"/>
  <c r="N37" i="13"/>
  <c r="M37" i="13"/>
  <c r="L37" i="13"/>
  <c r="K37" i="13"/>
  <c r="J37" i="13"/>
  <c r="H37" i="13"/>
  <c r="F37" i="13"/>
  <c r="B37" i="13"/>
  <c r="AC36" i="13"/>
  <c r="AB36" i="13"/>
  <c r="Y36" i="13"/>
  <c r="X36" i="13"/>
  <c r="V36" i="13"/>
  <c r="U36" i="13"/>
  <c r="T36" i="13"/>
  <c r="R36" i="13"/>
  <c r="P36" i="13"/>
  <c r="O36" i="13"/>
  <c r="N36" i="13"/>
  <c r="M36" i="13"/>
  <c r="L36" i="13"/>
  <c r="K36" i="13"/>
  <c r="J36" i="13"/>
  <c r="H36" i="13"/>
  <c r="F36" i="13"/>
  <c r="B36" i="13"/>
  <c r="AC35" i="13"/>
  <c r="AB35" i="13"/>
  <c r="Y35" i="13"/>
  <c r="X35" i="13"/>
  <c r="V35" i="13"/>
  <c r="U35" i="13"/>
  <c r="T35" i="13"/>
  <c r="R35" i="13"/>
  <c r="P35" i="13"/>
  <c r="O35" i="13"/>
  <c r="N35" i="13"/>
  <c r="M35" i="13"/>
  <c r="L35" i="13"/>
  <c r="K35" i="13"/>
  <c r="J35" i="13"/>
  <c r="H35" i="13"/>
  <c r="F35" i="13"/>
  <c r="B35" i="13"/>
  <c r="AC34" i="13"/>
  <c r="AB34" i="13"/>
  <c r="Y34" i="13"/>
  <c r="X34" i="13"/>
  <c r="V34" i="13"/>
  <c r="U34" i="13"/>
  <c r="T34" i="13"/>
  <c r="R34" i="13"/>
  <c r="P34" i="13"/>
  <c r="O34" i="13"/>
  <c r="N34" i="13"/>
  <c r="M34" i="13"/>
  <c r="L34" i="13"/>
  <c r="K34" i="13"/>
  <c r="J34" i="13"/>
  <c r="H34" i="13"/>
  <c r="F34" i="13"/>
  <c r="B34" i="13"/>
  <c r="AC33" i="13"/>
  <c r="AB33" i="13"/>
  <c r="Y33" i="13"/>
  <c r="X33" i="13"/>
  <c r="V33" i="13"/>
  <c r="U33" i="13"/>
  <c r="T33" i="13"/>
  <c r="R33" i="13"/>
  <c r="P33" i="13"/>
  <c r="O33" i="13"/>
  <c r="N33" i="13"/>
  <c r="M33" i="13"/>
  <c r="L33" i="13"/>
  <c r="K33" i="13"/>
  <c r="J33" i="13"/>
  <c r="H33" i="13"/>
  <c r="F33" i="13"/>
  <c r="B33" i="13"/>
  <c r="AC32" i="13"/>
  <c r="AB32" i="13"/>
  <c r="Y32" i="13"/>
  <c r="X32" i="13"/>
  <c r="V32" i="13"/>
  <c r="U32" i="13"/>
  <c r="T32" i="13"/>
  <c r="R32" i="13"/>
  <c r="P32" i="13"/>
  <c r="O32" i="13"/>
  <c r="N32" i="13"/>
  <c r="M32" i="13"/>
  <c r="L32" i="13"/>
  <c r="K32" i="13"/>
  <c r="J32" i="13"/>
  <c r="H32" i="13"/>
  <c r="F32" i="13"/>
  <c r="B32" i="13"/>
  <c r="AC31" i="13"/>
  <c r="AB31" i="13"/>
  <c r="Y31" i="13"/>
  <c r="X31" i="13"/>
  <c r="V31" i="13"/>
  <c r="U31" i="13"/>
  <c r="T31" i="13"/>
  <c r="R31" i="13"/>
  <c r="P31" i="13"/>
  <c r="O31" i="13"/>
  <c r="N31" i="13"/>
  <c r="M31" i="13"/>
  <c r="L31" i="13"/>
  <c r="K31" i="13"/>
  <c r="J31" i="13"/>
  <c r="H31" i="13"/>
  <c r="F31" i="13"/>
  <c r="B31" i="13"/>
  <c r="AC30" i="13"/>
  <c r="AB30" i="13"/>
  <c r="Y30" i="13"/>
  <c r="X30" i="13"/>
  <c r="V30" i="13"/>
  <c r="U30" i="13"/>
  <c r="T30" i="13"/>
  <c r="R30" i="13"/>
  <c r="P30" i="13"/>
  <c r="O30" i="13"/>
  <c r="N30" i="13"/>
  <c r="M30" i="13"/>
  <c r="L30" i="13"/>
  <c r="K30" i="13"/>
  <c r="J30" i="13"/>
  <c r="H30" i="13"/>
  <c r="F30" i="13"/>
  <c r="B30" i="13"/>
  <c r="AC29" i="13"/>
  <c r="AB29" i="13"/>
  <c r="Y29" i="13"/>
  <c r="X29" i="13"/>
  <c r="V29" i="13"/>
  <c r="U29" i="13"/>
  <c r="T29" i="13"/>
  <c r="R29" i="13"/>
  <c r="P29" i="13"/>
  <c r="O29" i="13"/>
  <c r="N29" i="13"/>
  <c r="M29" i="13"/>
  <c r="L29" i="13"/>
  <c r="K29" i="13"/>
  <c r="J29" i="13"/>
  <c r="H29" i="13"/>
  <c r="F29" i="13"/>
  <c r="B29" i="13"/>
  <c r="AC28" i="13"/>
  <c r="AB28" i="13"/>
  <c r="Y28" i="13"/>
  <c r="X28" i="13"/>
  <c r="V28" i="13"/>
  <c r="U28" i="13"/>
  <c r="T28" i="13"/>
  <c r="R28" i="13"/>
  <c r="P28" i="13"/>
  <c r="O28" i="13"/>
  <c r="N28" i="13"/>
  <c r="M28" i="13"/>
  <c r="L28" i="13"/>
  <c r="K28" i="13"/>
  <c r="J28" i="13"/>
  <c r="H28" i="13"/>
  <c r="F28" i="13"/>
  <c r="B28" i="13"/>
  <c r="AC27" i="13"/>
  <c r="AB27" i="13"/>
  <c r="Y27" i="13"/>
  <c r="X27" i="13"/>
  <c r="V27" i="13"/>
  <c r="U27" i="13"/>
  <c r="T27" i="13"/>
  <c r="R27" i="13"/>
  <c r="P27" i="13"/>
  <c r="O27" i="13"/>
  <c r="N27" i="13"/>
  <c r="M27" i="13"/>
  <c r="L27" i="13"/>
  <c r="K27" i="13"/>
  <c r="J27" i="13"/>
  <c r="H27" i="13"/>
  <c r="F27" i="13"/>
  <c r="B27" i="13"/>
  <c r="AC26" i="13"/>
  <c r="AB26" i="13"/>
  <c r="Y26" i="13"/>
  <c r="X26" i="13"/>
  <c r="V26" i="13"/>
  <c r="U26" i="13"/>
  <c r="T26" i="13"/>
  <c r="R26" i="13"/>
  <c r="P26" i="13"/>
  <c r="O26" i="13"/>
  <c r="N26" i="13"/>
  <c r="M26" i="13"/>
  <c r="L26" i="13"/>
  <c r="K26" i="13"/>
  <c r="J26" i="13"/>
  <c r="H26" i="13"/>
  <c r="F26" i="13"/>
  <c r="B26" i="13"/>
  <c r="AC25" i="13"/>
  <c r="AB25" i="13"/>
  <c r="Y25" i="13"/>
  <c r="X25" i="13"/>
  <c r="V25" i="13"/>
  <c r="U25" i="13"/>
  <c r="T25" i="13"/>
  <c r="R25" i="13"/>
  <c r="P25" i="13"/>
  <c r="O25" i="13"/>
  <c r="N25" i="13"/>
  <c r="M25" i="13"/>
  <c r="L25" i="13"/>
  <c r="K25" i="13"/>
  <c r="J25" i="13"/>
  <c r="H25" i="13"/>
  <c r="F25" i="13"/>
  <c r="B25" i="13"/>
  <c r="AC24" i="13"/>
  <c r="AB24" i="13"/>
  <c r="Y24" i="13"/>
  <c r="X24" i="13"/>
  <c r="V24" i="13"/>
  <c r="U24" i="13"/>
  <c r="T24" i="13"/>
  <c r="R24" i="13"/>
  <c r="P24" i="13"/>
  <c r="O24" i="13"/>
  <c r="N24" i="13"/>
  <c r="M24" i="13"/>
  <c r="L24" i="13"/>
  <c r="K24" i="13"/>
  <c r="J24" i="13"/>
  <c r="H24" i="13"/>
  <c r="F24" i="13"/>
  <c r="B24" i="13"/>
  <c r="AC23" i="13"/>
  <c r="AB23" i="13"/>
  <c r="Y23" i="13"/>
  <c r="X23" i="13"/>
  <c r="V23" i="13"/>
  <c r="U23" i="13"/>
  <c r="T23" i="13"/>
  <c r="R23" i="13"/>
  <c r="P23" i="13"/>
  <c r="O23" i="13"/>
  <c r="N23" i="13"/>
  <c r="M23" i="13"/>
  <c r="L23" i="13"/>
  <c r="K23" i="13"/>
  <c r="J23" i="13"/>
  <c r="H23" i="13"/>
  <c r="F23" i="13"/>
  <c r="B23" i="13"/>
  <c r="AC22" i="13"/>
  <c r="AB22" i="13"/>
  <c r="Y22" i="13"/>
  <c r="X22" i="13"/>
  <c r="V22" i="13"/>
  <c r="U22" i="13"/>
  <c r="T22" i="13"/>
  <c r="R22" i="13"/>
  <c r="P22" i="13"/>
  <c r="O22" i="13"/>
  <c r="N22" i="13"/>
  <c r="M22" i="13"/>
  <c r="L22" i="13"/>
  <c r="K22" i="13"/>
  <c r="J22" i="13"/>
  <c r="H22" i="13"/>
  <c r="F22" i="13"/>
  <c r="B22" i="13"/>
  <c r="AC21" i="13"/>
  <c r="AB21" i="13"/>
  <c r="Y21" i="13"/>
  <c r="X21" i="13"/>
  <c r="V21" i="13"/>
  <c r="U21" i="13"/>
  <c r="T21" i="13"/>
  <c r="R21" i="13"/>
  <c r="P21" i="13"/>
  <c r="O21" i="13"/>
  <c r="N21" i="13"/>
  <c r="M21" i="13"/>
  <c r="L21" i="13"/>
  <c r="K21" i="13"/>
  <c r="J21" i="13"/>
  <c r="H21" i="13"/>
  <c r="F21" i="13"/>
  <c r="B21" i="13"/>
  <c r="AC20" i="13"/>
  <c r="AB20" i="13"/>
  <c r="Y20" i="13"/>
  <c r="X20" i="13"/>
  <c r="V20" i="13"/>
  <c r="U20" i="13"/>
  <c r="T20" i="13"/>
  <c r="R20" i="13"/>
  <c r="P20" i="13"/>
  <c r="O20" i="13"/>
  <c r="N20" i="13"/>
  <c r="M20" i="13"/>
  <c r="L20" i="13"/>
  <c r="K20" i="13"/>
  <c r="J20" i="13"/>
  <c r="H20" i="13"/>
  <c r="F20" i="13"/>
  <c r="B20" i="13"/>
  <c r="AC19" i="13"/>
  <c r="AB19" i="13"/>
  <c r="Y19" i="13"/>
  <c r="X19" i="13"/>
  <c r="V19" i="13"/>
  <c r="U19" i="13"/>
  <c r="T19" i="13"/>
  <c r="R19" i="13"/>
  <c r="P19" i="13"/>
  <c r="O19" i="13"/>
  <c r="N19" i="13"/>
  <c r="M19" i="13"/>
  <c r="L19" i="13"/>
  <c r="K19" i="13"/>
  <c r="J19" i="13"/>
  <c r="H19" i="13"/>
  <c r="F19" i="13"/>
  <c r="B19" i="13"/>
  <c r="AC18" i="13"/>
  <c r="AB18" i="13"/>
  <c r="Y18" i="13"/>
  <c r="X18" i="13"/>
  <c r="V18" i="13"/>
  <c r="U18" i="13"/>
  <c r="T18" i="13"/>
  <c r="R18" i="13"/>
  <c r="P18" i="13"/>
  <c r="O18" i="13"/>
  <c r="N18" i="13"/>
  <c r="M18" i="13"/>
  <c r="L18" i="13"/>
  <c r="K18" i="13"/>
  <c r="J18" i="13"/>
  <c r="H18" i="13"/>
  <c r="F18" i="13"/>
  <c r="B18" i="13"/>
  <c r="AC17" i="13"/>
  <c r="AB17" i="13"/>
  <c r="Y17" i="13"/>
  <c r="X17" i="13"/>
  <c r="V17" i="13"/>
  <c r="U17" i="13"/>
  <c r="T17" i="13"/>
  <c r="R17" i="13"/>
  <c r="P17" i="13"/>
  <c r="O17" i="13"/>
  <c r="N17" i="13"/>
  <c r="M17" i="13"/>
  <c r="L17" i="13"/>
  <c r="K17" i="13"/>
  <c r="J17" i="13"/>
  <c r="H17" i="13"/>
  <c r="F17" i="13"/>
  <c r="B17" i="13"/>
  <c r="AC16" i="13"/>
  <c r="AB16" i="13"/>
  <c r="Y16" i="13"/>
  <c r="X16" i="13"/>
  <c r="V16" i="13"/>
  <c r="U16" i="13"/>
  <c r="T16" i="13"/>
  <c r="R16" i="13"/>
  <c r="P16" i="13"/>
  <c r="O16" i="13"/>
  <c r="N16" i="13"/>
  <c r="M16" i="13"/>
  <c r="L16" i="13"/>
  <c r="K16" i="13"/>
  <c r="J16" i="13"/>
  <c r="H16" i="13"/>
  <c r="F16" i="13"/>
  <c r="B16" i="13"/>
  <c r="AC15" i="13"/>
  <c r="AB15" i="13"/>
  <c r="Y15" i="13"/>
  <c r="X15" i="13"/>
  <c r="V15" i="13"/>
  <c r="U15" i="13"/>
  <c r="T15" i="13"/>
  <c r="R15" i="13"/>
  <c r="P15" i="13"/>
  <c r="O15" i="13"/>
  <c r="N15" i="13"/>
  <c r="M15" i="13"/>
  <c r="L15" i="13"/>
  <c r="K15" i="13"/>
  <c r="J15" i="13"/>
  <c r="H15" i="13"/>
  <c r="F15" i="13"/>
  <c r="B15" i="13"/>
  <c r="AC14" i="13"/>
  <c r="AB14" i="13"/>
  <c r="Y14" i="13"/>
  <c r="X14" i="13"/>
  <c r="V14" i="13"/>
  <c r="U14" i="13"/>
  <c r="T14" i="13"/>
  <c r="R14" i="13"/>
  <c r="P14" i="13"/>
  <c r="O14" i="13"/>
  <c r="N14" i="13"/>
  <c r="M14" i="13"/>
  <c r="L14" i="13"/>
  <c r="K14" i="13"/>
  <c r="J14" i="13"/>
  <c r="H14" i="13"/>
  <c r="F14" i="13"/>
  <c r="B14" i="13"/>
  <c r="AC13" i="13"/>
  <c r="AB13" i="13"/>
  <c r="Y13" i="13"/>
  <c r="X13" i="13"/>
  <c r="V13" i="13"/>
  <c r="U13" i="13"/>
  <c r="T13" i="13"/>
  <c r="R13" i="13"/>
  <c r="P13" i="13"/>
  <c r="O13" i="13"/>
  <c r="N13" i="13"/>
  <c r="M13" i="13"/>
  <c r="L13" i="13"/>
  <c r="K13" i="13"/>
  <c r="J13" i="13"/>
  <c r="H13" i="13"/>
  <c r="F13" i="13"/>
  <c r="B13" i="13"/>
  <c r="AC12" i="13"/>
  <c r="AB12" i="13"/>
  <c r="Y12" i="13"/>
  <c r="X12" i="13"/>
  <c r="V12" i="13"/>
  <c r="U12" i="13"/>
  <c r="T12" i="13"/>
  <c r="R12" i="13"/>
  <c r="P12" i="13"/>
  <c r="O12" i="13"/>
  <c r="N12" i="13"/>
  <c r="M12" i="13"/>
  <c r="L12" i="13"/>
  <c r="K12" i="13"/>
  <c r="J12" i="13"/>
  <c r="H12" i="13"/>
  <c r="F12" i="13"/>
  <c r="B12" i="13"/>
  <c r="AC11" i="13"/>
  <c r="AB11" i="13"/>
  <c r="Y11" i="13"/>
  <c r="X11" i="13"/>
  <c r="V11" i="13"/>
  <c r="U11" i="13"/>
  <c r="T11" i="13"/>
  <c r="R11" i="13"/>
  <c r="P11" i="13"/>
  <c r="O11" i="13"/>
  <c r="N11" i="13"/>
  <c r="M11" i="13"/>
  <c r="L11" i="13"/>
  <c r="K11" i="13"/>
  <c r="J11" i="13"/>
  <c r="H11" i="13"/>
  <c r="F11" i="13"/>
  <c r="B11" i="13"/>
  <c r="AC10" i="13"/>
  <c r="AB10" i="13"/>
  <c r="Y10" i="13"/>
  <c r="X10" i="13"/>
  <c r="V10" i="13"/>
  <c r="U10" i="13"/>
  <c r="T10" i="13"/>
  <c r="R10" i="13"/>
  <c r="P10" i="13"/>
  <c r="O10" i="13"/>
  <c r="N10" i="13"/>
  <c r="M10" i="13"/>
  <c r="L10" i="13"/>
  <c r="K10" i="13"/>
  <c r="J10" i="13"/>
  <c r="H10" i="13"/>
  <c r="F10" i="13"/>
  <c r="B10" i="13"/>
  <c r="AC9" i="13"/>
  <c r="AB9" i="13"/>
  <c r="Y9" i="13"/>
  <c r="X9" i="13"/>
  <c r="V9" i="13"/>
  <c r="U9" i="13"/>
  <c r="T9" i="13"/>
  <c r="R9" i="13"/>
  <c r="P9" i="13"/>
  <c r="O9" i="13"/>
  <c r="N9" i="13"/>
  <c r="M9" i="13"/>
  <c r="L9" i="13"/>
  <c r="K9" i="13"/>
  <c r="J9" i="13"/>
  <c r="H9" i="13"/>
  <c r="F9" i="13"/>
  <c r="B9" i="13"/>
  <c r="AC8" i="13"/>
  <c r="AB8" i="13"/>
  <c r="Y8" i="13"/>
  <c r="X8" i="13"/>
  <c r="V8" i="13"/>
  <c r="U8" i="13"/>
  <c r="T8" i="13"/>
  <c r="R8" i="13"/>
  <c r="P8" i="13"/>
  <c r="O8" i="13"/>
  <c r="N8" i="13"/>
  <c r="M8" i="13"/>
  <c r="L8" i="13"/>
  <c r="K8" i="13"/>
  <c r="J8" i="13"/>
  <c r="H8" i="13"/>
  <c r="F8" i="13"/>
  <c r="B8" i="13"/>
  <c r="AC7" i="13"/>
  <c r="AB7" i="13"/>
  <c r="Y7" i="13"/>
  <c r="X7" i="13"/>
  <c r="V7" i="13"/>
  <c r="U7" i="13"/>
  <c r="T7" i="13"/>
  <c r="R7" i="13"/>
  <c r="P7" i="13"/>
  <c r="O7" i="13"/>
  <c r="N7" i="13"/>
  <c r="M7" i="13"/>
  <c r="L7" i="13"/>
  <c r="K7" i="13"/>
  <c r="J7" i="13"/>
  <c r="H7" i="13"/>
  <c r="F7" i="13"/>
  <c r="B7" i="13"/>
  <c r="AC6" i="13"/>
  <c r="AB6" i="13"/>
  <c r="Y6" i="13"/>
  <c r="X6" i="13"/>
  <c r="V6" i="13"/>
  <c r="U6" i="13"/>
  <c r="T6" i="13"/>
  <c r="R6" i="13"/>
  <c r="P6" i="13"/>
  <c r="O6" i="13"/>
  <c r="N6" i="13"/>
  <c r="M6" i="13"/>
  <c r="L6" i="13"/>
  <c r="K6" i="13"/>
  <c r="J6" i="13"/>
  <c r="H6" i="13"/>
  <c r="F6" i="13"/>
  <c r="B6" i="13"/>
  <c r="AC5" i="13"/>
  <c r="AB5" i="13"/>
  <c r="Y5" i="13"/>
  <c r="X5" i="13"/>
  <c r="V5" i="13"/>
  <c r="U5" i="13"/>
  <c r="T5" i="13"/>
  <c r="R5" i="13"/>
  <c r="P5" i="13"/>
  <c r="O5" i="13"/>
  <c r="N5" i="13"/>
  <c r="M5" i="13"/>
  <c r="L5" i="13"/>
  <c r="K5" i="13"/>
  <c r="J5" i="13"/>
  <c r="H5" i="13"/>
  <c r="F5" i="13"/>
  <c r="B5" i="13"/>
  <c r="AC4" i="13"/>
  <c r="AB4" i="13"/>
  <c r="Y4" i="13"/>
  <c r="X4" i="13"/>
  <c r="V4" i="13"/>
  <c r="U4" i="13"/>
  <c r="T4" i="13"/>
  <c r="R4" i="13"/>
  <c r="P4" i="13"/>
  <c r="O4" i="13"/>
  <c r="N4" i="13"/>
  <c r="M4" i="13"/>
  <c r="L4" i="13"/>
  <c r="K4" i="13"/>
  <c r="J4" i="13"/>
  <c r="H4" i="13"/>
  <c r="F4" i="13"/>
  <c r="B4" i="13"/>
  <c r="AC3" i="13"/>
  <c r="AB3" i="13"/>
  <c r="Y3" i="13"/>
  <c r="X3" i="13"/>
  <c r="V3" i="13"/>
  <c r="U3" i="13"/>
  <c r="T3" i="13"/>
  <c r="R3" i="13"/>
  <c r="P3" i="13"/>
  <c r="O3" i="13"/>
  <c r="N3" i="13"/>
  <c r="M3" i="13"/>
  <c r="L3" i="13"/>
  <c r="K3" i="13"/>
  <c r="J3" i="13"/>
  <c r="H3" i="13"/>
  <c r="F3" i="13"/>
  <c r="B3" i="13"/>
  <c r="AC2" i="13"/>
  <c r="AB2" i="13"/>
  <c r="Y2" i="13"/>
  <c r="X2" i="13"/>
  <c r="V2" i="13"/>
  <c r="W2" i="13" s="1" a="1"/>
  <c r="U2" i="13"/>
  <c r="T2" i="13"/>
  <c r="R2" i="13"/>
  <c r="S2" i="13" s="1" a="1"/>
  <c r="P2" i="13"/>
  <c r="O2" i="13"/>
  <c r="L2" i="13"/>
  <c r="K2" i="13"/>
  <c r="F2" i="13"/>
  <c r="B2" i="13"/>
  <c r="A2" i="13" s="1"/>
  <c r="A2" i="12"/>
  <c r="A2" i="11"/>
  <c r="C64" i="10"/>
  <c r="V63" i="10"/>
  <c r="U63" i="10"/>
  <c r="W62" i="10"/>
  <c r="AD62" i="10" s="1" a="1"/>
  <c r="AD62" i="10" s="1"/>
  <c r="V62" i="10"/>
  <c r="U62" i="10"/>
  <c r="T62" i="10"/>
  <c r="O62" i="10"/>
  <c r="N62" i="10"/>
  <c r="I62" i="10"/>
  <c r="H62" i="10"/>
  <c r="W61" i="10"/>
  <c r="AD61" i="10" s="1" a="1"/>
  <c r="AD61" i="10" s="1"/>
  <c r="V61" i="10"/>
  <c r="U61" i="10"/>
  <c r="T61" i="10"/>
  <c r="O61" i="10"/>
  <c r="N61" i="10"/>
  <c r="I61" i="10"/>
  <c r="H61" i="10"/>
  <c r="W60" i="10"/>
  <c r="V60" i="10"/>
  <c r="U60" i="10"/>
  <c r="T60" i="10"/>
  <c r="O60" i="10"/>
  <c r="N60" i="10"/>
  <c r="I60" i="10"/>
  <c r="H60" i="10"/>
  <c r="W59" i="10"/>
  <c r="AD59" i="10" s="1" a="1"/>
  <c r="AD59" i="10" s="1"/>
  <c r="V59" i="10"/>
  <c r="U59" i="10"/>
  <c r="T59" i="10"/>
  <c r="O59" i="10"/>
  <c r="N59" i="10"/>
  <c r="I59" i="10"/>
  <c r="H59" i="10"/>
  <c r="W58" i="10"/>
  <c r="V58" i="10"/>
  <c r="U58" i="10"/>
  <c r="T58" i="10"/>
  <c r="O58" i="10"/>
  <c r="N58" i="10"/>
  <c r="I58" i="10"/>
  <c r="H58" i="10"/>
  <c r="W57" i="10"/>
  <c r="AD57" i="10" s="1" a="1"/>
  <c r="AD57" i="10" s="1"/>
  <c r="V57" i="10"/>
  <c r="U57" i="10"/>
  <c r="T57" i="10"/>
  <c r="O57" i="10"/>
  <c r="N57" i="10"/>
  <c r="I57" i="10"/>
  <c r="H57" i="10"/>
  <c r="W56" i="10"/>
  <c r="V56" i="10"/>
  <c r="U56" i="10"/>
  <c r="T56" i="10"/>
  <c r="O56" i="10"/>
  <c r="N56" i="10"/>
  <c r="I56" i="10"/>
  <c r="H56" i="10"/>
  <c r="W55" i="10"/>
  <c r="AD55" i="10" s="1" a="1"/>
  <c r="AD55" i="10" s="1"/>
  <c r="V55" i="10"/>
  <c r="U55" i="10"/>
  <c r="T55" i="10"/>
  <c r="O55" i="10"/>
  <c r="N55" i="10"/>
  <c r="I55" i="10"/>
  <c r="H55" i="10"/>
  <c r="W54" i="10"/>
  <c r="V54" i="10"/>
  <c r="U54" i="10"/>
  <c r="T54" i="10"/>
  <c r="O54" i="10"/>
  <c r="N54" i="10"/>
  <c r="I54" i="10"/>
  <c r="H54" i="10"/>
  <c r="W53" i="10"/>
  <c r="AD53" i="10" s="1" a="1"/>
  <c r="AD53" i="10" s="1"/>
  <c r="V53" i="10"/>
  <c r="U53" i="10"/>
  <c r="T53" i="10"/>
  <c r="O53" i="10"/>
  <c r="N53" i="10"/>
  <c r="I53" i="10"/>
  <c r="H53" i="10"/>
  <c r="W52" i="10"/>
  <c r="V52" i="10"/>
  <c r="U52" i="10"/>
  <c r="T52" i="10"/>
  <c r="O52" i="10"/>
  <c r="N52" i="10"/>
  <c r="I52" i="10"/>
  <c r="H52" i="10"/>
  <c r="W51" i="10"/>
  <c r="AD51" i="10" s="1" a="1"/>
  <c r="AD51" i="10" s="1"/>
  <c r="V51" i="10"/>
  <c r="U51" i="10"/>
  <c r="T51" i="10"/>
  <c r="O51" i="10"/>
  <c r="N51" i="10"/>
  <c r="I51" i="10"/>
  <c r="H51" i="10"/>
  <c r="W50" i="10"/>
  <c r="V50" i="10"/>
  <c r="U50" i="10"/>
  <c r="T50" i="10"/>
  <c r="O50" i="10"/>
  <c r="N50" i="10"/>
  <c r="I50" i="10"/>
  <c r="H50" i="10"/>
  <c r="W49" i="10"/>
  <c r="AD49" i="10" s="1" a="1"/>
  <c r="AD49" i="10" s="1"/>
  <c r="V49" i="10"/>
  <c r="U49" i="10"/>
  <c r="T49" i="10"/>
  <c r="O49" i="10"/>
  <c r="N49" i="10"/>
  <c r="I49" i="10"/>
  <c r="H49" i="10"/>
  <c r="W48" i="10"/>
  <c r="V48" i="10"/>
  <c r="U48" i="10"/>
  <c r="T48" i="10"/>
  <c r="O48" i="10"/>
  <c r="N48" i="10"/>
  <c r="I48" i="10"/>
  <c r="H48" i="10"/>
  <c r="W47" i="10"/>
  <c r="AD47" i="10" s="1" a="1"/>
  <c r="AD47" i="10" s="1"/>
  <c r="V47" i="10"/>
  <c r="U47" i="10"/>
  <c r="T47" i="10"/>
  <c r="O47" i="10"/>
  <c r="N47" i="10"/>
  <c r="I47" i="10"/>
  <c r="H47" i="10"/>
  <c r="W46" i="10"/>
  <c r="V46" i="10"/>
  <c r="U46" i="10"/>
  <c r="T46" i="10"/>
  <c r="O46" i="10"/>
  <c r="N46" i="10"/>
  <c r="I46" i="10"/>
  <c r="H46" i="10"/>
  <c r="W45" i="10"/>
  <c r="V45" i="10"/>
  <c r="U45" i="10"/>
  <c r="T45" i="10"/>
  <c r="O45" i="10"/>
  <c r="N45" i="10"/>
  <c r="I45" i="10"/>
  <c r="H45" i="10"/>
  <c r="W44" i="10"/>
  <c r="AD44" i="10" s="1" a="1"/>
  <c r="AD44" i="10" s="1"/>
  <c r="V44" i="10"/>
  <c r="U44" i="10"/>
  <c r="T44" i="10"/>
  <c r="O44" i="10"/>
  <c r="N44" i="10"/>
  <c r="I44" i="10"/>
  <c r="H44" i="10"/>
  <c r="W43" i="10"/>
  <c r="AD43" i="10" s="1" a="1"/>
  <c r="AD43" i="10" s="1"/>
  <c r="V43" i="10"/>
  <c r="U43" i="10"/>
  <c r="T43" i="10"/>
  <c r="O43" i="10"/>
  <c r="N43" i="10"/>
  <c r="I43" i="10"/>
  <c r="H43" i="10"/>
  <c r="W42" i="10"/>
  <c r="AD42" i="10" s="1" a="1"/>
  <c r="AD42" i="10" s="1"/>
  <c r="V42" i="10"/>
  <c r="U42" i="10"/>
  <c r="T42" i="10"/>
  <c r="O42" i="10"/>
  <c r="N42" i="10"/>
  <c r="I42" i="10"/>
  <c r="H42" i="10"/>
  <c r="W41" i="10"/>
  <c r="AD41" i="10" s="1" a="1"/>
  <c r="AD41" i="10" s="1"/>
  <c r="V41" i="10"/>
  <c r="U41" i="10"/>
  <c r="T41" i="10"/>
  <c r="O41" i="10"/>
  <c r="N41" i="10"/>
  <c r="I41" i="10"/>
  <c r="H41" i="10"/>
  <c r="W40" i="10"/>
  <c r="AD40" i="10" s="1" a="1"/>
  <c r="AD40" i="10" s="1"/>
  <c r="V40" i="10"/>
  <c r="U40" i="10"/>
  <c r="T40" i="10"/>
  <c r="O40" i="10"/>
  <c r="N40" i="10"/>
  <c r="I40" i="10"/>
  <c r="H40" i="10"/>
  <c r="W39" i="10"/>
  <c r="AD39" i="10" s="1" a="1"/>
  <c r="AD39" i="10" s="1"/>
  <c r="V39" i="10"/>
  <c r="U39" i="10"/>
  <c r="T39" i="10"/>
  <c r="O39" i="10"/>
  <c r="N39" i="10"/>
  <c r="I39" i="10"/>
  <c r="H39" i="10"/>
  <c r="W38" i="10"/>
  <c r="AD38" i="10" s="1" a="1"/>
  <c r="AD38" i="10" s="1"/>
  <c r="V38" i="10"/>
  <c r="U38" i="10"/>
  <c r="T38" i="10"/>
  <c r="O38" i="10"/>
  <c r="N38" i="10"/>
  <c r="I38" i="10"/>
  <c r="H38" i="10"/>
  <c r="W37" i="10"/>
  <c r="AD37" i="10" s="1" a="1"/>
  <c r="AD37" i="10" s="1"/>
  <c r="V37" i="10"/>
  <c r="U37" i="10"/>
  <c r="T37" i="10"/>
  <c r="O37" i="10"/>
  <c r="N37" i="10"/>
  <c r="I37" i="10"/>
  <c r="H37" i="10"/>
  <c r="W36" i="10"/>
  <c r="AD36" i="10" s="1" a="1"/>
  <c r="AD36" i="10" s="1"/>
  <c r="V36" i="10"/>
  <c r="U36" i="10"/>
  <c r="T36" i="10"/>
  <c r="O36" i="10"/>
  <c r="N36" i="10"/>
  <c r="I36" i="10"/>
  <c r="H36" i="10"/>
  <c r="W35" i="10"/>
  <c r="AD35" i="10" s="1" a="1"/>
  <c r="AD35" i="10" s="1"/>
  <c r="V35" i="10"/>
  <c r="U35" i="10"/>
  <c r="T35" i="10"/>
  <c r="O35" i="10"/>
  <c r="N35" i="10"/>
  <c r="I35" i="10"/>
  <c r="H35" i="10"/>
  <c r="W34" i="10"/>
  <c r="AD34" i="10" s="1" a="1"/>
  <c r="AD34" i="10" s="1"/>
  <c r="V34" i="10"/>
  <c r="U34" i="10"/>
  <c r="T34" i="10"/>
  <c r="O34" i="10"/>
  <c r="N34" i="10"/>
  <c r="I34" i="10"/>
  <c r="H34" i="10"/>
  <c r="W33" i="10"/>
  <c r="AD33" i="10" s="1" a="1"/>
  <c r="AD33" i="10" s="1"/>
  <c r="V33" i="10"/>
  <c r="U33" i="10"/>
  <c r="T33" i="10"/>
  <c r="O33" i="10"/>
  <c r="N33" i="10"/>
  <c r="I33" i="10"/>
  <c r="H33" i="10"/>
  <c r="W32" i="10"/>
  <c r="AD32" i="10" s="1" a="1"/>
  <c r="AD32" i="10" s="1"/>
  <c r="V32" i="10"/>
  <c r="U32" i="10"/>
  <c r="T32" i="10"/>
  <c r="O32" i="10"/>
  <c r="N32" i="10"/>
  <c r="I32" i="10"/>
  <c r="H32" i="10"/>
  <c r="W31" i="10"/>
  <c r="AD31" i="10" s="1" a="1"/>
  <c r="AD31" i="10" s="1"/>
  <c r="V31" i="10"/>
  <c r="U31" i="10"/>
  <c r="T31" i="10"/>
  <c r="O31" i="10"/>
  <c r="N31" i="10"/>
  <c r="I31" i="10"/>
  <c r="H31" i="10"/>
  <c r="W30" i="10"/>
  <c r="V30" i="10"/>
  <c r="U30" i="10"/>
  <c r="T30" i="10"/>
  <c r="O30" i="10"/>
  <c r="N30" i="10"/>
  <c r="I30" i="10"/>
  <c r="H30" i="10"/>
  <c r="W29" i="10"/>
  <c r="AD29" i="10" s="1" a="1"/>
  <c r="AD29" i="10" s="1"/>
  <c r="V29" i="10"/>
  <c r="U29" i="10"/>
  <c r="T29" i="10"/>
  <c r="O29" i="10"/>
  <c r="N29" i="10"/>
  <c r="I29" i="10"/>
  <c r="H29" i="10"/>
  <c r="W28" i="10"/>
  <c r="AD28" i="10" s="1" a="1"/>
  <c r="AD28" i="10" s="1"/>
  <c r="V28" i="10"/>
  <c r="U28" i="10"/>
  <c r="T28" i="10"/>
  <c r="O28" i="10"/>
  <c r="N28" i="10"/>
  <c r="I28" i="10"/>
  <c r="H28" i="10"/>
  <c r="W27" i="10"/>
  <c r="AD27" i="10" s="1" a="1"/>
  <c r="AD27" i="10" s="1"/>
  <c r="V27" i="10"/>
  <c r="U27" i="10"/>
  <c r="T27" i="10"/>
  <c r="O27" i="10"/>
  <c r="N27" i="10"/>
  <c r="I27" i="10"/>
  <c r="H27" i="10"/>
  <c r="AD26" i="10" a="1"/>
  <c r="AD26" i="10" s="1"/>
  <c r="W26" i="10"/>
  <c r="V26" i="10"/>
  <c r="U26" i="10"/>
  <c r="T26" i="10"/>
  <c r="O26" i="10"/>
  <c r="N26" i="10"/>
  <c r="I26" i="10"/>
  <c r="H26" i="10"/>
  <c r="W25" i="10"/>
  <c r="AD25" i="10" s="1" a="1"/>
  <c r="AD25" i="10" s="1"/>
  <c r="V25" i="10"/>
  <c r="U25" i="10"/>
  <c r="T25" i="10"/>
  <c r="O25" i="10"/>
  <c r="N25" i="10"/>
  <c r="I25" i="10"/>
  <c r="H25" i="10"/>
  <c r="W24" i="10"/>
  <c r="AD24" i="10" s="1" a="1"/>
  <c r="AD24" i="10" s="1"/>
  <c r="V24" i="10"/>
  <c r="U24" i="10"/>
  <c r="T24" i="10"/>
  <c r="O24" i="10"/>
  <c r="N24" i="10"/>
  <c r="I24" i="10"/>
  <c r="H24" i="10"/>
  <c r="W23" i="10"/>
  <c r="AD23" i="10" s="1" a="1"/>
  <c r="AD23" i="10" s="1"/>
  <c r="V23" i="10"/>
  <c r="U23" i="10"/>
  <c r="T23" i="10"/>
  <c r="O23" i="10"/>
  <c r="N23" i="10"/>
  <c r="I23" i="10"/>
  <c r="H23" i="10"/>
  <c r="W22" i="10"/>
  <c r="V22" i="10"/>
  <c r="U22" i="10"/>
  <c r="T22" i="10"/>
  <c r="O22" i="10"/>
  <c r="N22" i="10"/>
  <c r="I22" i="10"/>
  <c r="H22" i="10"/>
  <c r="W21" i="10"/>
  <c r="AD21" i="10" s="1" a="1"/>
  <c r="AD21" i="10" s="1"/>
  <c r="V21" i="10"/>
  <c r="U21" i="10"/>
  <c r="T21" i="10"/>
  <c r="O21" i="10"/>
  <c r="N21" i="10"/>
  <c r="I21" i="10"/>
  <c r="H21" i="10"/>
  <c r="W20" i="10"/>
  <c r="AD20" i="10" s="1" a="1"/>
  <c r="AD20" i="10" s="1"/>
  <c r="V20" i="10"/>
  <c r="U20" i="10"/>
  <c r="T20" i="10"/>
  <c r="O20" i="10"/>
  <c r="N20" i="10"/>
  <c r="I20" i="10"/>
  <c r="H20" i="10"/>
  <c r="W19" i="10"/>
  <c r="AD19" i="10" s="1" a="1"/>
  <c r="AD19" i="10" s="1"/>
  <c r="V19" i="10"/>
  <c r="U19" i="10"/>
  <c r="T19" i="10"/>
  <c r="O19" i="10"/>
  <c r="N19" i="10"/>
  <c r="I19" i="10"/>
  <c r="H19" i="10"/>
  <c r="W18" i="10"/>
  <c r="AD18" i="10" s="1" a="1"/>
  <c r="AD18" i="10" s="1"/>
  <c r="V18" i="10"/>
  <c r="U18" i="10"/>
  <c r="T18" i="10"/>
  <c r="O18" i="10"/>
  <c r="N18" i="10"/>
  <c r="I18" i="10"/>
  <c r="H18" i="10"/>
  <c r="W17" i="10"/>
  <c r="AD17" i="10" s="1" a="1"/>
  <c r="AD17" i="10" s="1"/>
  <c r="V17" i="10"/>
  <c r="U17" i="10"/>
  <c r="T17" i="10"/>
  <c r="O17" i="10"/>
  <c r="N17" i="10"/>
  <c r="I17" i="10"/>
  <c r="H17" i="10"/>
  <c r="W16" i="10"/>
  <c r="AD16" i="10" s="1" a="1"/>
  <c r="AD16" i="10" s="1"/>
  <c r="V16" i="10"/>
  <c r="U16" i="10"/>
  <c r="T16" i="10"/>
  <c r="O16" i="10"/>
  <c r="N16" i="10"/>
  <c r="I16" i="10"/>
  <c r="H16" i="10"/>
  <c r="W15" i="10"/>
  <c r="AD15" i="10" s="1" a="1"/>
  <c r="AD15" i="10" s="1"/>
  <c r="V15" i="10"/>
  <c r="U15" i="10"/>
  <c r="T15" i="10"/>
  <c r="O15" i="10"/>
  <c r="N15" i="10"/>
  <c r="I15" i="10"/>
  <c r="H15" i="10"/>
  <c r="W14" i="10"/>
  <c r="V14" i="10"/>
  <c r="U14" i="10"/>
  <c r="T14" i="10"/>
  <c r="O14" i="10"/>
  <c r="N14" i="10"/>
  <c r="I14" i="10"/>
  <c r="H14" i="10"/>
  <c r="W13" i="10"/>
  <c r="AD13" i="10" s="1" a="1"/>
  <c r="AD13" i="10" s="1"/>
  <c r="V13" i="10"/>
  <c r="U13" i="10"/>
  <c r="T13" i="10"/>
  <c r="O13" i="10"/>
  <c r="N13" i="10"/>
  <c r="I13" i="10"/>
  <c r="H13" i="10"/>
  <c r="W12" i="10"/>
  <c r="AD12" i="10" s="1" a="1"/>
  <c r="AD12" i="10" s="1"/>
  <c r="V12" i="10"/>
  <c r="U12" i="10"/>
  <c r="T12" i="10"/>
  <c r="O12" i="10"/>
  <c r="N12" i="10"/>
  <c r="I12" i="10"/>
  <c r="H12" i="10"/>
  <c r="W11" i="10"/>
  <c r="AD11" i="10" s="1" a="1"/>
  <c r="AD11" i="10" s="1"/>
  <c r="V11" i="10"/>
  <c r="U11" i="10"/>
  <c r="T11" i="10"/>
  <c r="O11" i="10"/>
  <c r="N11" i="10"/>
  <c r="I11" i="10"/>
  <c r="H11" i="10"/>
  <c r="W10" i="10"/>
  <c r="AD10" i="10" s="1" a="1"/>
  <c r="AD10" i="10" s="1"/>
  <c r="V10" i="10"/>
  <c r="U10" i="10"/>
  <c r="T10" i="10"/>
  <c r="O10" i="10"/>
  <c r="N10" i="10"/>
  <c r="I10" i="10"/>
  <c r="H10" i="10"/>
  <c r="W9" i="10"/>
  <c r="AD9" i="10" s="1" a="1"/>
  <c r="AD9" i="10" s="1"/>
  <c r="V9" i="10"/>
  <c r="U9" i="10"/>
  <c r="T9" i="10"/>
  <c r="O9" i="10"/>
  <c r="N9" i="10"/>
  <c r="I9" i="10"/>
  <c r="H9" i="10"/>
  <c r="W8" i="10"/>
  <c r="AD8" i="10" s="1" a="1"/>
  <c r="AD8" i="10" s="1"/>
  <c r="V8" i="10"/>
  <c r="U8" i="10"/>
  <c r="T8" i="10"/>
  <c r="O8" i="10"/>
  <c r="N8" i="10"/>
  <c r="I8" i="10"/>
  <c r="H8" i="10"/>
  <c r="W7" i="10"/>
  <c r="AD7" i="10" s="1" a="1"/>
  <c r="AD7" i="10" s="1"/>
  <c r="V7" i="10"/>
  <c r="U7" i="10"/>
  <c r="T7" i="10"/>
  <c r="O7" i="10"/>
  <c r="N7" i="10"/>
  <c r="I7" i="10"/>
  <c r="H7" i="10"/>
  <c r="W6" i="10"/>
  <c r="V6" i="10"/>
  <c r="U6" i="10"/>
  <c r="T6" i="10"/>
  <c r="O6" i="10"/>
  <c r="N6" i="10"/>
  <c r="I6" i="10"/>
  <c r="H6" i="10"/>
  <c r="W5" i="10"/>
  <c r="V5" i="10"/>
  <c r="U5" i="10"/>
  <c r="T5" i="10"/>
  <c r="O5" i="10"/>
  <c r="N5" i="10"/>
  <c r="I5" i="10"/>
  <c r="H5" i="10"/>
  <c r="W4" i="10"/>
  <c r="V4" i="10"/>
  <c r="U4" i="10"/>
  <c r="T4" i="10"/>
  <c r="O4" i="10"/>
  <c r="N4" i="10"/>
  <c r="I4" i="10"/>
  <c r="H4" i="10"/>
  <c r="W3" i="10"/>
  <c r="V3" i="10"/>
  <c r="U3" i="10"/>
  <c r="T3" i="10"/>
  <c r="O3" i="10"/>
  <c r="N3" i="10"/>
  <c r="I3" i="10"/>
  <c r="H3" i="10"/>
  <c r="M65" i="9"/>
  <c r="C64" i="9"/>
  <c r="V63" i="9"/>
  <c r="U63" i="9"/>
  <c r="W62" i="9"/>
  <c r="AD62" i="9" s="1" a="1"/>
  <c r="AD62" i="9" s="1"/>
  <c r="V62" i="9"/>
  <c r="U62" i="9"/>
  <c r="T62" i="9"/>
  <c r="O62" i="9"/>
  <c r="N62" i="9"/>
  <c r="I62" i="9"/>
  <c r="H62" i="9"/>
  <c r="W61" i="9"/>
  <c r="V61" i="9"/>
  <c r="U61" i="9"/>
  <c r="T61" i="9"/>
  <c r="O61" i="9"/>
  <c r="N61" i="9"/>
  <c r="I61" i="9"/>
  <c r="H61" i="9"/>
  <c r="W60" i="9"/>
  <c r="AD60" i="9" s="1" a="1"/>
  <c r="AD60" i="9" s="1"/>
  <c r="V60" i="9"/>
  <c r="U60" i="9"/>
  <c r="T60" i="9"/>
  <c r="O60" i="9"/>
  <c r="N60" i="9"/>
  <c r="I60" i="9"/>
  <c r="H60" i="9"/>
  <c r="W59" i="9"/>
  <c r="V59" i="9"/>
  <c r="U59" i="9"/>
  <c r="T59" i="9"/>
  <c r="O59" i="9"/>
  <c r="N59" i="9"/>
  <c r="I59" i="9"/>
  <c r="H59" i="9"/>
  <c r="W58" i="9"/>
  <c r="AD58" i="9" s="1" a="1"/>
  <c r="AD58" i="9" s="1"/>
  <c r="V58" i="9"/>
  <c r="U58" i="9"/>
  <c r="T58" i="9"/>
  <c r="O58" i="9"/>
  <c r="N58" i="9"/>
  <c r="I58" i="9"/>
  <c r="H58" i="9"/>
  <c r="W57" i="9"/>
  <c r="V57" i="9"/>
  <c r="U57" i="9"/>
  <c r="T57" i="9"/>
  <c r="O57" i="9"/>
  <c r="N57" i="9"/>
  <c r="I57" i="9"/>
  <c r="H57" i="9"/>
  <c r="W56" i="9"/>
  <c r="AD56" i="9" s="1" a="1"/>
  <c r="AD56" i="9" s="1"/>
  <c r="V56" i="9"/>
  <c r="U56" i="9"/>
  <c r="T56" i="9"/>
  <c r="O56" i="9"/>
  <c r="N56" i="9"/>
  <c r="I56" i="9"/>
  <c r="H56" i="9"/>
  <c r="W55" i="9"/>
  <c r="V55" i="9"/>
  <c r="U55" i="9"/>
  <c r="T55" i="9"/>
  <c r="O55" i="9"/>
  <c r="N55" i="9"/>
  <c r="I55" i="9"/>
  <c r="H55" i="9"/>
  <c r="W54" i="9"/>
  <c r="AD54" i="9" s="1" a="1"/>
  <c r="AD54" i="9" s="1"/>
  <c r="V54" i="9"/>
  <c r="U54" i="9"/>
  <c r="T54" i="9"/>
  <c r="O54" i="9"/>
  <c r="N54" i="9"/>
  <c r="I54" i="9"/>
  <c r="H54" i="9"/>
  <c r="W53" i="9"/>
  <c r="V53" i="9"/>
  <c r="U53" i="9"/>
  <c r="T53" i="9"/>
  <c r="O53" i="9"/>
  <c r="N53" i="9"/>
  <c r="I53" i="9"/>
  <c r="H53" i="9"/>
  <c r="W52" i="9"/>
  <c r="AD52" i="9" s="1" a="1"/>
  <c r="AD52" i="9" s="1"/>
  <c r="V52" i="9"/>
  <c r="U52" i="9"/>
  <c r="T52" i="9"/>
  <c r="O52" i="9"/>
  <c r="N52" i="9"/>
  <c r="I52" i="9"/>
  <c r="H52" i="9"/>
  <c r="W51" i="9"/>
  <c r="V51" i="9"/>
  <c r="U51" i="9"/>
  <c r="T51" i="9"/>
  <c r="O51" i="9"/>
  <c r="N51" i="9"/>
  <c r="I51" i="9"/>
  <c r="H51" i="9"/>
  <c r="W50" i="9"/>
  <c r="AD50" i="9" s="1" a="1"/>
  <c r="AD50" i="9" s="1"/>
  <c r="V50" i="9"/>
  <c r="U50" i="9"/>
  <c r="T50" i="9"/>
  <c r="O50" i="9"/>
  <c r="N50" i="9"/>
  <c r="I50" i="9"/>
  <c r="H50" i="9"/>
  <c r="W49" i="9"/>
  <c r="V49" i="9"/>
  <c r="U49" i="9"/>
  <c r="T49" i="9"/>
  <c r="O49" i="9"/>
  <c r="N49" i="9"/>
  <c r="I49" i="9"/>
  <c r="H49" i="9"/>
  <c r="W48" i="9"/>
  <c r="AD48" i="9" s="1" a="1"/>
  <c r="AD48" i="9" s="1"/>
  <c r="V48" i="9"/>
  <c r="U48" i="9"/>
  <c r="T48" i="9"/>
  <c r="O48" i="9"/>
  <c r="N48" i="9"/>
  <c r="I48" i="9"/>
  <c r="H48" i="9"/>
  <c r="W47" i="9"/>
  <c r="V47" i="9"/>
  <c r="U47" i="9"/>
  <c r="T47" i="9"/>
  <c r="O47" i="9"/>
  <c r="N47" i="9"/>
  <c r="I47" i="9"/>
  <c r="H47" i="9"/>
  <c r="W46" i="9"/>
  <c r="AD46" i="9" s="1" a="1"/>
  <c r="AD46" i="9" s="1"/>
  <c r="V46" i="9"/>
  <c r="U46" i="9"/>
  <c r="T46" i="9"/>
  <c r="O46" i="9"/>
  <c r="N46" i="9"/>
  <c r="I46" i="9"/>
  <c r="H46" i="9"/>
  <c r="W45" i="9"/>
  <c r="V45" i="9"/>
  <c r="U45" i="9"/>
  <c r="T45" i="9"/>
  <c r="O45" i="9"/>
  <c r="N45" i="9"/>
  <c r="I45" i="9"/>
  <c r="H45" i="9"/>
  <c r="W44" i="9"/>
  <c r="AD44" i="9" s="1" a="1"/>
  <c r="AD44" i="9" s="1"/>
  <c r="V44" i="9"/>
  <c r="U44" i="9"/>
  <c r="T44" i="9"/>
  <c r="O44" i="9"/>
  <c r="N44" i="9"/>
  <c r="I44" i="9"/>
  <c r="H44" i="9"/>
  <c r="W43" i="9"/>
  <c r="V43" i="9"/>
  <c r="U43" i="9"/>
  <c r="T43" i="9"/>
  <c r="O43" i="9"/>
  <c r="N43" i="9"/>
  <c r="I43" i="9"/>
  <c r="H43" i="9"/>
  <c r="W42" i="9"/>
  <c r="AD42" i="9" s="1" a="1"/>
  <c r="AD42" i="9" s="1"/>
  <c r="V42" i="9"/>
  <c r="U42" i="9"/>
  <c r="T42" i="9"/>
  <c r="O42" i="9"/>
  <c r="N42" i="9"/>
  <c r="I42" i="9"/>
  <c r="H42" i="9"/>
  <c r="W41" i="9"/>
  <c r="V41" i="9"/>
  <c r="U41" i="9"/>
  <c r="T41" i="9"/>
  <c r="O41" i="9"/>
  <c r="N41" i="9"/>
  <c r="I41" i="9"/>
  <c r="H41" i="9"/>
  <c r="W40" i="9"/>
  <c r="AD40" i="9" s="1" a="1"/>
  <c r="AD40" i="9" s="1"/>
  <c r="V40" i="9"/>
  <c r="U40" i="9"/>
  <c r="T40" i="9"/>
  <c r="O40" i="9"/>
  <c r="N40" i="9"/>
  <c r="I40" i="9"/>
  <c r="H40" i="9"/>
  <c r="W39" i="9"/>
  <c r="V39" i="9"/>
  <c r="U39" i="9"/>
  <c r="T39" i="9"/>
  <c r="O39" i="9"/>
  <c r="N39" i="9"/>
  <c r="I39" i="9"/>
  <c r="H39" i="9"/>
  <c r="W38" i="9"/>
  <c r="AD38" i="9" s="1" a="1"/>
  <c r="AD38" i="9" s="1"/>
  <c r="V38" i="9"/>
  <c r="U38" i="9"/>
  <c r="T38" i="9"/>
  <c r="O38" i="9"/>
  <c r="N38" i="9"/>
  <c r="I38" i="9"/>
  <c r="H38" i="9"/>
  <c r="W37" i="9"/>
  <c r="V37" i="9"/>
  <c r="U37" i="9"/>
  <c r="T37" i="9"/>
  <c r="O37" i="9"/>
  <c r="N37" i="9"/>
  <c r="I37" i="9"/>
  <c r="H37" i="9"/>
  <c r="W36" i="9"/>
  <c r="AD36" i="9" s="1" a="1"/>
  <c r="AD36" i="9" s="1"/>
  <c r="V36" i="9"/>
  <c r="U36" i="9"/>
  <c r="T36" i="9"/>
  <c r="O36" i="9"/>
  <c r="N36" i="9"/>
  <c r="I36" i="9"/>
  <c r="H36" i="9"/>
  <c r="W35" i="9"/>
  <c r="V35" i="9"/>
  <c r="U35" i="9"/>
  <c r="T35" i="9"/>
  <c r="O35" i="9"/>
  <c r="N35" i="9"/>
  <c r="I35" i="9"/>
  <c r="H35" i="9"/>
  <c r="W34" i="9"/>
  <c r="AD34" i="9" s="1" a="1"/>
  <c r="AD34" i="9" s="1"/>
  <c r="V34" i="9"/>
  <c r="U34" i="9"/>
  <c r="T34" i="9"/>
  <c r="O34" i="9"/>
  <c r="N34" i="9"/>
  <c r="I34" i="9"/>
  <c r="H34" i="9"/>
  <c r="W33" i="9"/>
  <c r="V33" i="9"/>
  <c r="U33" i="9"/>
  <c r="T33" i="9"/>
  <c r="O33" i="9"/>
  <c r="N33" i="9"/>
  <c r="I33" i="9"/>
  <c r="H33" i="9"/>
  <c r="W32" i="9"/>
  <c r="AD32" i="9" s="1" a="1"/>
  <c r="AD32" i="9" s="1"/>
  <c r="V32" i="9"/>
  <c r="U32" i="9"/>
  <c r="T32" i="9"/>
  <c r="O32" i="9"/>
  <c r="N32" i="9"/>
  <c r="I32" i="9"/>
  <c r="H32" i="9"/>
  <c r="W31" i="9"/>
  <c r="V31" i="9"/>
  <c r="U31" i="9"/>
  <c r="T31" i="9"/>
  <c r="O31" i="9"/>
  <c r="N31" i="9"/>
  <c r="I31" i="9"/>
  <c r="H31" i="9"/>
  <c r="W30" i="9"/>
  <c r="AD30" i="9" s="1" a="1"/>
  <c r="AD30" i="9" s="1"/>
  <c r="V30" i="9"/>
  <c r="U30" i="9"/>
  <c r="T30" i="9"/>
  <c r="O30" i="9"/>
  <c r="N30" i="9"/>
  <c r="I30" i="9"/>
  <c r="H30" i="9"/>
  <c r="W29" i="9"/>
  <c r="V29" i="9"/>
  <c r="U29" i="9"/>
  <c r="T29" i="9"/>
  <c r="O29" i="9"/>
  <c r="N29" i="9"/>
  <c r="I29" i="9"/>
  <c r="H29" i="9"/>
  <c r="W28" i="9"/>
  <c r="AD28" i="9" s="1" a="1"/>
  <c r="AD28" i="9" s="1"/>
  <c r="V28" i="9"/>
  <c r="U28" i="9"/>
  <c r="T28" i="9"/>
  <c r="O28" i="9"/>
  <c r="N28" i="9"/>
  <c r="I28" i="9"/>
  <c r="H28" i="9"/>
  <c r="W27" i="9"/>
  <c r="V27" i="9"/>
  <c r="U27" i="9"/>
  <c r="T27" i="9"/>
  <c r="O27" i="9"/>
  <c r="N27" i="9"/>
  <c r="I27" i="9"/>
  <c r="H27" i="9"/>
  <c r="W26" i="9"/>
  <c r="AD26" i="9" s="1" a="1"/>
  <c r="AD26" i="9" s="1"/>
  <c r="V26" i="9"/>
  <c r="U26" i="9"/>
  <c r="T26" i="9"/>
  <c r="O26" i="9"/>
  <c r="N26" i="9"/>
  <c r="I26" i="9"/>
  <c r="H26" i="9"/>
  <c r="W25" i="9"/>
  <c r="V25" i="9"/>
  <c r="U25" i="9"/>
  <c r="T25" i="9"/>
  <c r="O25" i="9"/>
  <c r="N25" i="9"/>
  <c r="I25" i="9"/>
  <c r="H25" i="9"/>
  <c r="W24" i="9"/>
  <c r="AD24" i="9" s="1" a="1"/>
  <c r="AD24" i="9" s="1"/>
  <c r="V24" i="9"/>
  <c r="U24" i="9"/>
  <c r="T24" i="9"/>
  <c r="O24" i="9"/>
  <c r="N24" i="9"/>
  <c r="I24" i="9"/>
  <c r="H24" i="9"/>
  <c r="W23" i="9"/>
  <c r="V23" i="9"/>
  <c r="U23" i="9"/>
  <c r="T23" i="9"/>
  <c r="O23" i="9"/>
  <c r="N23" i="9"/>
  <c r="I23" i="9"/>
  <c r="H23" i="9"/>
  <c r="W22" i="9"/>
  <c r="AD22" i="9" s="1" a="1"/>
  <c r="AD22" i="9" s="1"/>
  <c r="V22" i="9"/>
  <c r="U22" i="9"/>
  <c r="T22" i="9"/>
  <c r="O22" i="9"/>
  <c r="N22" i="9"/>
  <c r="I22" i="9"/>
  <c r="H22" i="9"/>
  <c r="W21" i="9"/>
  <c r="V21" i="9"/>
  <c r="U21" i="9"/>
  <c r="T21" i="9"/>
  <c r="O21" i="9"/>
  <c r="N21" i="9"/>
  <c r="I21" i="9"/>
  <c r="H21" i="9"/>
  <c r="W20" i="9"/>
  <c r="AD20" i="9" s="1" a="1"/>
  <c r="AD20" i="9" s="1"/>
  <c r="V20" i="9"/>
  <c r="U20" i="9"/>
  <c r="T20" i="9"/>
  <c r="O20" i="9"/>
  <c r="N20" i="9"/>
  <c r="I20" i="9"/>
  <c r="H20" i="9"/>
  <c r="W19" i="9"/>
  <c r="V19" i="9"/>
  <c r="U19" i="9"/>
  <c r="T19" i="9"/>
  <c r="O19" i="9"/>
  <c r="N19" i="9"/>
  <c r="I19" i="9"/>
  <c r="H19" i="9"/>
  <c r="W18" i="9"/>
  <c r="AD18" i="9" s="1" a="1"/>
  <c r="AD18" i="9" s="1"/>
  <c r="V18" i="9"/>
  <c r="U18" i="9"/>
  <c r="T18" i="9"/>
  <c r="O18" i="9"/>
  <c r="N18" i="9"/>
  <c r="I18" i="9"/>
  <c r="H18" i="9"/>
  <c r="W17" i="9"/>
  <c r="AD17" i="9" s="1" a="1"/>
  <c r="AD17" i="9" s="1"/>
  <c r="V17" i="9"/>
  <c r="U17" i="9"/>
  <c r="T17" i="9"/>
  <c r="O17" i="9"/>
  <c r="N17" i="9"/>
  <c r="I17" i="9"/>
  <c r="H17" i="9"/>
  <c r="W16" i="9"/>
  <c r="AD16" i="9" s="1" a="1"/>
  <c r="AD16" i="9" s="1"/>
  <c r="V16" i="9"/>
  <c r="U16" i="9"/>
  <c r="T16" i="9"/>
  <c r="O16" i="9"/>
  <c r="N16" i="9"/>
  <c r="I16" i="9"/>
  <c r="H16" i="9"/>
  <c r="W15" i="9"/>
  <c r="V15" i="9"/>
  <c r="U15" i="9"/>
  <c r="T15" i="9"/>
  <c r="O15" i="9"/>
  <c r="N15" i="9"/>
  <c r="I15" i="9"/>
  <c r="H15" i="9"/>
  <c r="W14" i="9"/>
  <c r="AD14" i="9" s="1" a="1"/>
  <c r="AD14" i="9" s="1"/>
  <c r="V14" i="9"/>
  <c r="U14" i="9"/>
  <c r="T14" i="9"/>
  <c r="O14" i="9"/>
  <c r="N14" i="9"/>
  <c r="I14" i="9"/>
  <c r="H14" i="9"/>
  <c r="W13" i="9"/>
  <c r="AD13" i="9" s="1" a="1"/>
  <c r="AD13" i="9" s="1"/>
  <c r="V13" i="9"/>
  <c r="U13" i="9"/>
  <c r="T13" i="9"/>
  <c r="O13" i="9"/>
  <c r="N13" i="9"/>
  <c r="I13" i="9"/>
  <c r="H13" i="9"/>
  <c r="W12" i="9"/>
  <c r="AD12" i="9" s="1" a="1"/>
  <c r="AD12" i="9" s="1"/>
  <c r="V12" i="9"/>
  <c r="U12" i="9"/>
  <c r="T12" i="9"/>
  <c r="O12" i="9"/>
  <c r="N12" i="9"/>
  <c r="I12" i="9"/>
  <c r="H12" i="9"/>
  <c r="W11" i="9"/>
  <c r="AD11" i="9" s="1" a="1"/>
  <c r="AD11" i="9" s="1"/>
  <c r="V11" i="9"/>
  <c r="U11" i="9"/>
  <c r="T11" i="9"/>
  <c r="O11" i="9"/>
  <c r="N11" i="9"/>
  <c r="I11" i="9"/>
  <c r="H11" i="9"/>
  <c r="W10" i="9"/>
  <c r="AD10" i="9" s="1" a="1"/>
  <c r="AD10" i="9" s="1"/>
  <c r="V10" i="9"/>
  <c r="U10" i="9"/>
  <c r="T10" i="9"/>
  <c r="O10" i="9"/>
  <c r="N10" i="9"/>
  <c r="I10" i="9"/>
  <c r="H10" i="9"/>
  <c r="W9" i="9"/>
  <c r="V9" i="9"/>
  <c r="U9" i="9"/>
  <c r="T9" i="9"/>
  <c r="O9" i="9"/>
  <c r="N9" i="9"/>
  <c r="I9" i="9"/>
  <c r="H9" i="9"/>
  <c r="W8" i="9"/>
  <c r="AD8" i="9" s="1" a="1"/>
  <c r="AD8" i="9" s="1"/>
  <c r="V8" i="9"/>
  <c r="U8" i="9"/>
  <c r="T8" i="9"/>
  <c r="O8" i="9"/>
  <c r="N8" i="9"/>
  <c r="I8" i="9"/>
  <c r="H8" i="9"/>
  <c r="W7" i="9"/>
  <c r="V7" i="9"/>
  <c r="U7" i="9"/>
  <c r="T7" i="9"/>
  <c r="O7" i="9"/>
  <c r="N7" i="9"/>
  <c r="I7" i="9"/>
  <c r="H7" i="9"/>
  <c r="W6" i="9"/>
  <c r="AD6" i="9" s="1" a="1"/>
  <c r="AD6" i="9" s="1"/>
  <c r="V6" i="9"/>
  <c r="U6" i="9"/>
  <c r="T6" i="9"/>
  <c r="O6" i="9"/>
  <c r="N6" i="9"/>
  <c r="I6" i="9"/>
  <c r="H6" i="9"/>
  <c r="W5" i="9"/>
  <c r="AD5" i="9" s="1" a="1"/>
  <c r="AD5" i="9" s="1"/>
  <c r="V5" i="9"/>
  <c r="U5" i="9"/>
  <c r="T5" i="9"/>
  <c r="O5" i="9"/>
  <c r="N5" i="9"/>
  <c r="I5" i="9"/>
  <c r="H5" i="9"/>
  <c r="W4" i="9"/>
  <c r="AD4" i="9" s="1" a="1"/>
  <c r="AD4" i="9" s="1"/>
  <c r="V4" i="9"/>
  <c r="U4" i="9"/>
  <c r="T4" i="9"/>
  <c r="O4" i="9"/>
  <c r="N4" i="9"/>
  <c r="I4" i="9"/>
  <c r="H4" i="9"/>
  <c r="W3" i="9"/>
  <c r="Z3" i="9" s="1"/>
  <c r="V3" i="9"/>
  <c r="U3" i="9"/>
  <c r="T3" i="9"/>
  <c r="O3" i="9"/>
  <c r="N3" i="9"/>
  <c r="I3" i="9"/>
  <c r="H3" i="9"/>
  <c r="U177" i="4"/>
  <c r="T177" i="4"/>
  <c r="S177" i="4"/>
  <c r="R177" i="4"/>
  <c r="Q177" i="4"/>
  <c r="P177" i="4"/>
  <c r="U176" i="4"/>
  <c r="T176" i="4"/>
  <c r="S176" i="4"/>
  <c r="R176" i="4"/>
  <c r="Q176" i="4"/>
  <c r="P176" i="4"/>
  <c r="U175" i="4"/>
  <c r="T175" i="4"/>
  <c r="S175" i="4"/>
  <c r="R175" i="4"/>
  <c r="Q175" i="4"/>
  <c r="P175" i="4"/>
  <c r="U174" i="4"/>
  <c r="T174" i="4"/>
  <c r="S174" i="4"/>
  <c r="R174" i="4"/>
  <c r="Q174" i="4"/>
  <c r="P174" i="4"/>
  <c r="U173" i="4"/>
  <c r="T173" i="4"/>
  <c r="S173" i="4"/>
  <c r="R173" i="4"/>
  <c r="Q173" i="4"/>
  <c r="P173" i="4"/>
  <c r="U172" i="4"/>
  <c r="T172" i="4"/>
  <c r="S172" i="4"/>
  <c r="R172" i="4"/>
  <c r="Q172" i="4"/>
  <c r="P172" i="4"/>
  <c r="U171" i="4"/>
  <c r="T171" i="4"/>
  <c r="S171" i="4"/>
  <c r="R171" i="4"/>
  <c r="Q171" i="4"/>
  <c r="P171" i="4"/>
  <c r="U170" i="4"/>
  <c r="T170" i="4"/>
  <c r="S170" i="4"/>
  <c r="R170" i="4"/>
  <c r="Q170" i="4"/>
  <c r="P170" i="4"/>
  <c r="U169" i="4"/>
  <c r="T169" i="4"/>
  <c r="S169" i="4"/>
  <c r="R169" i="4"/>
  <c r="Q169" i="4"/>
  <c r="P169" i="4"/>
  <c r="U168" i="4"/>
  <c r="T168" i="4"/>
  <c r="S168" i="4"/>
  <c r="R168" i="4"/>
  <c r="Q168" i="4"/>
  <c r="P168" i="4"/>
  <c r="U167" i="4"/>
  <c r="T167" i="4"/>
  <c r="S167" i="4"/>
  <c r="R167" i="4"/>
  <c r="Q167" i="4"/>
  <c r="P167" i="4"/>
  <c r="U166" i="4"/>
  <c r="T166" i="4"/>
  <c r="S166" i="4"/>
  <c r="R166" i="4"/>
  <c r="Q166" i="4"/>
  <c r="P166" i="4"/>
  <c r="U165" i="4"/>
  <c r="T165" i="4"/>
  <c r="S165" i="4"/>
  <c r="R165" i="4"/>
  <c r="Q165" i="4"/>
  <c r="P165" i="4"/>
  <c r="U164" i="4"/>
  <c r="T164" i="4"/>
  <c r="S164" i="4"/>
  <c r="R164" i="4"/>
  <c r="Q164" i="4"/>
  <c r="P164" i="4"/>
  <c r="U163" i="4"/>
  <c r="T163" i="4"/>
  <c r="S163" i="4"/>
  <c r="R163" i="4"/>
  <c r="Q163" i="4"/>
  <c r="P163" i="4"/>
  <c r="U162" i="4"/>
  <c r="T162" i="4"/>
  <c r="S162" i="4"/>
  <c r="R162" i="4"/>
  <c r="Q162" i="4"/>
  <c r="P162" i="4"/>
  <c r="U161" i="4"/>
  <c r="T161" i="4"/>
  <c r="S161" i="4"/>
  <c r="R161" i="4"/>
  <c r="Q161" i="4"/>
  <c r="P161" i="4"/>
  <c r="U160" i="4"/>
  <c r="T160" i="4"/>
  <c r="S160" i="4"/>
  <c r="R160" i="4"/>
  <c r="Q160" i="4"/>
  <c r="P160" i="4"/>
  <c r="U159" i="4"/>
  <c r="T159" i="4"/>
  <c r="S159" i="4"/>
  <c r="R159" i="4"/>
  <c r="Q159" i="4"/>
  <c r="P159" i="4"/>
  <c r="U158" i="4"/>
  <c r="T158" i="4"/>
  <c r="S158" i="4"/>
  <c r="R158" i="4"/>
  <c r="Q158" i="4"/>
  <c r="P158" i="4"/>
  <c r="U157" i="4"/>
  <c r="T157" i="4"/>
  <c r="S157" i="4"/>
  <c r="R157" i="4"/>
  <c r="Q157" i="4"/>
  <c r="P157" i="4"/>
  <c r="U156" i="4"/>
  <c r="T156" i="4"/>
  <c r="S156" i="4"/>
  <c r="R156" i="4"/>
  <c r="Q156" i="4"/>
  <c r="P156" i="4"/>
  <c r="U155" i="4"/>
  <c r="T155" i="4"/>
  <c r="S155" i="4"/>
  <c r="R155" i="4"/>
  <c r="Q155" i="4"/>
  <c r="P155" i="4"/>
  <c r="U154" i="4"/>
  <c r="T154" i="4"/>
  <c r="S154" i="4"/>
  <c r="R154" i="4"/>
  <c r="Q154" i="4"/>
  <c r="P154" i="4"/>
  <c r="U153" i="4"/>
  <c r="T153" i="4"/>
  <c r="S153" i="4"/>
  <c r="R153" i="4"/>
  <c r="Q153" i="4"/>
  <c r="P153" i="4"/>
  <c r="U152" i="4"/>
  <c r="T152" i="4"/>
  <c r="S152" i="4"/>
  <c r="R152" i="4"/>
  <c r="Q152" i="4"/>
  <c r="P152" i="4"/>
  <c r="U151" i="4"/>
  <c r="T151" i="4"/>
  <c r="S151" i="4"/>
  <c r="R151" i="4"/>
  <c r="Q151" i="4"/>
  <c r="P151" i="4"/>
  <c r="U150" i="4"/>
  <c r="T150" i="4"/>
  <c r="S150" i="4"/>
  <c r="R150" i="4"/>
  <c r="Q150" i="4"/>
  <c r="P150" i="4"/>
  <c r="U149" i="4"/>
  <c r="T149" i="4"/>
  <c r="S149" i="4"/>
  <c r="R149" i="4"/>
  <c r="Q149" i="4"/>
  <c r="P149" i="4"/>
  <c r="U148" i="4"/>
  <c r="T148" i="4"/>
  <c r="S148" i="4"/>
  <c r="R148" i="4"/>
  <c r="Q148" i="4"/>
  <c r="P148" i="4"/>
  <c r="U147" i="4"/>
  <c r="T147" i="4"/>
  <c r="S147" i="4"/>
  <c r="R147" i="4"/>
  <c r="Q147" i="4"/>
  <c r="P147" i="4"/>
  <c r="U146" i="4"/>
  <c r="T146" i="4"/>
  <c r="S146" i="4"/>
  <c r="R146" i="4"/>
  <c r="Q146" i="4"/>
  <c r="P146" i="4"/>
  <c r="U145" i="4"/>
  <c r="T145" i="4"/>
  <c r="S145" i="4"/>
  <c r="R145" i="4"/>
  <c r="Q145" i="4"/>
  <c r="P145" i="4"/>
  <c r="U144" i="4"/>
  <c r="T144" i="4"/>
  <c r="S144" i="4"/>
  <c r="R144" i="4"/>
  <c r="Q144" i="4"/>
  <c r="P144" i="4"/>
  <c r="U143" i="4"/>
  <c r="T143" i="4"/>
  <c r="S143" i="4"/>
  <c r="R143" i="4"/>
  <c r="Q143" i="4"/>
  <c r="P143" i="4"/>
  <c r="U142" i="4"/>
  <c r="T142" i="4"/>
  <c r="S142" i="4"/>
  <c r="R142" i="4"/>
  <c r="Q142" i="4"/>
  <c r="P142" i="4"/>
  <c r="U141" i="4"/>
  <c r="T141" i="4"/>
  <c r="S141" i="4"/>
  <c r="R141" i="4"/>
  <c r="Q141" i="4"/>
  <c r="P141" i="4"/>
  <c r="U140" i="4"/>
  <c r="T140" i="4"/>
  <c r="S140" i="4"/>
  <c r="R140" i="4"/>
  <c r="Q140" i="4"/>
  <c r="P140" i="4"/>
  <c r="U139" i="4"/>
  <c r="T139" i="4"/>
  <c r="S139" i="4"/>
  <c r="R139" i="4"/>
  <c r="Q139" i="4"/>
  <c r="P139" i="4"/>
  <c r="U138" i="4"/>
  <c r="T138" i="4"/>
  <c r="S138" i="4"/>
  <c r="R138" i="4"/>
  <c r="Q138" i="4"/>
  <c r="P138" i="4"/>
  <c r="U137" i="4"/>
  <c r="T137" i="4"/>
  <c r="S137" i="4"/>
  <c r="R137" i="4"/>
  <c r="Q137" i="4"/>
  <c r="P137" i="4"/>
  <c r="U136" i="4"/>
  <c r="T136" i="4"/>
  <c r="S136" i="4"/>
  <c r="R136" i="4"/>
  <c r="Q136" i="4"/>
  <c r="P136" i="4"/>
  <c r="U135" i="4"/>
  <c r="T135" i="4"/>
  <c r="S135" i="4"/>
  <c r="R135" i="4"/>
  <c r="Q135" i="4"/>
  <c r="P135" i="4"/>
  <c r="U134" i="4"/>
  <c r="T134" i="4"/>
  <c r="S134" i="4"/>
  <c r="R134" i="4"/>
  <c r="Q134" i="4"/>
  <c r="P134" i="4"/>
  <c r="U133" i="4"/>
  <c r="T133" i="4"/>
  <c r="S133" i="4"/>
  <c r="R133" i="4"/>
  <c r="Q133" i="4"/>
  <c r="P133" i="4"/>
  <c r="U132" i="4"/>
  <c r="T132" i="4"/>
  <c r="S132" i="4"/>
  <c r="R132" i="4"/>
  <c r="Q132" i="4"/>
  <c r="P132" i="4"/>
  <c r="U131" i="4"/>
  <c r="T131" i="4"/>
  <c r="S131" i="4"/>
  <c r="R131" i="4"/>
  <c r="Q131" i="4"/>
  <c r="P131" i="4"/>
  <c r="U130" i="4"/>
  <c r="T130" i="4"/>
  <c r="S130" i="4"/>
  <c r="R130" i="4"/>
  <c r="Q130" i="4"/>
  <c r="P130" i="4"/>
  <c r="U129" i="4"/>
  <c r="T129" i="4"/>
  <c r="S129" i="4"/>
  <c r="R129" i="4"/>
  <c r="Q129" i="4"/>
  <c r="P129" i="4"/>
  <c r="U128" i="4"/>
  <c r="T128" i="4"/>
  <c r="S128" i="4"/>
  <c r="R128" i="4"/>
  <c r="Q128" i="4"/>
  <c r="P128" i="4"/>
  <c r="U127" i="4"/>
  <c r="T127" i="4"/>
  <c r="S127" i="4"/>
  <c r="R127" i="4"/>
  <c r="Q127" i="4"/>
  <c r="P127" i="4"/>
  <c r="U126" i="4"/>
  <c r="T126" i="4"/>
  <c r="S126" i="4"/>
  <c r="R126" i="4"/>
  <c r="Q126" i="4"/>
  <c r="P126" i="4"/>
  <c r="U125" i="4"/>
  <c r="T125" i="4"/>
  <c r="S125" i="4"/>
  <c r="R125" i="4"/>
  <c r="Q125" i="4"/>
  <c r="P125" i="4"/>
  <c r="U124" i="4"/>
  <c r="T124" i="4"/>
  <c r="S124" i="4"/>
  <c r="R124" i="4"/>
  <c r="Q124" i="4"/>
  <c r="P124" i="4"/>
  <c r="U123" i="4"/>
  <c r="T123" i="4"/>
  <c r="S123" i="4"/>
  <c r="R123" i="4"/>
  <c r="Q123" i="4"/>
  <c r="P123" i="4"/>
  <c r="U122" i="4"/>
  <c r="T122" i="4"/>
  <c r="S122" i="4"/>
  <c r="R122" i="4"/>
  <c r="Q122" i="4"/>
  <c r="P122" i="4"/>
  <c r="U121" i="4"/>
  <c r="T121" i="4"/>
  <c r="S121" i="4"/>
  <c r="R121" i="4"/>
  <c r="Q121" i="4"/>
  <c r="P121" i="4"/>
  <c r="U120" i="4"/>
  <c r="T120" i="4"/>
  <c r="S120" i="4"/>
  <c r="R120" i="4"/>
  <c r="Q120" i="4"/>
  <c r="P120" i="4"/>
  <c r="U119" i="4"/>
  <c r="T119" i="4"/>
  <c r="S119" i="4"/>
  <c r="R119" i="4"/>
  <c r="Q119" i="4"/>
  <c r="P119" i="4"/>
  <c r="U118" i="4"/>
  <c r="T118" i="4"/>
  <c r="S118" i="4"/>
  <c r="R118" i="4"/>
  <c r="Q118" i="4"/>
  <c r="P118" i="4"/>
  <c r="U117" i="4"/>
  <c r="T117" i="4"/>
  <c r="S117" i="4"/>
  <c r="R117" i="4"/>
  <c r="Q117" i="4"/>
  <c r="P117" i="4"/>
  <c r="U116" i="4"/>
  <c r="T116" i="4"/>
  <c r="S116" i="4"/>
  <c r="R116" i="4"/>
  <c r="Q116" i="4"/>
  <c r="P116" i="4"/>
  <c r="U115" i="4"/>
  <c r="T115" i="4"/>
  <c r="S115" i="4"/>
  <c r="R115" i="4"/>
  <c r="Q115" i="4"/>
  <c r="P115" i="4"/>
  <c r="U114" i="4"/>
  <c r="T114" i="4"/>
  <c r="S114" i="4"/>
  <c r="R114" i="4"/>
  <c r="Q114" i="4"/>
  <c r="P114" i="4"/>
  <c r="U113" i="4"/>
  <c r="T113" i="4"/>
  <c r="S113" i="4"/>
  <c r="R113" i="4"/>
  <c r="Q113" i="4"/>
  <c r="P113" i="4"/>
  <c r="U112" i="4"/>
  <c r="T112" i="4"/>
  <c r="S112" i="4"/>
  <c r="R112" i="4"/>
  <c r="Q112" i="4"/>
  <c r="P112" i="4"/>
  <c r="U111" i="4"/>
  <c r="T111" i="4"/>
  <c r="S111" i="4"/>
  <c r="R111" i="4"/>
  <c r="Q111" i="4"/>
  <c r="P111" i="4"/>
  <c r="U110" i="4"/>
  <c r="T110" i="4"/>
  <c r="S110" i="4"/>
  <c r="R110" i="4"/>
  <c r="Q110" i="4"/>
  <c r="P110" i="4"/>
  <c r="U109" i="4"/>
  <c r="T109" i="4"/>
  <c r="S109" i="4"/>
  <c r="R109" i="4"/>
  <c r="Q109" i="4"/>
  <c r="P109" i="4"/>
  <c r="U108" i="4"/>
  <c r="T108" i="4"/>
  <c r="S108" i="4"/>
  <c r="R108" i="4"/>
  <c r="Q108" i="4"/>
  <c r="P108" i="4"/>
  <c r="U107" i="4"/>
  <c r="T107" i="4"/>
  <c r="S107" i="4"/>
  <c r="R107" i="4"/>
  <c r="Q107" i="4"/>
  <c r="P107" i="4"/>
  <c r="U106" i="4"/>
  <c r="T106" i="4"/>
  <c r="S106" i="4"/>
  <c r="R106" i="4"/>
  <c r="Q106" i="4"/>
  <c r="P106" i="4"/>
  <c r="U105" i="4"/>
  <c r="T105" i="4"/>
  <c r="S105" i="4"/>
  <c r="R105" i="4"/>
  <c r="Q105" i="4"/>
  <c r="P105" i="4"/>
  <c r="U104" i="4"/>
  <c r="T104" i="4"/>
  <c r="S104" i="4"/>
  <c r="R104" i="4"/>
  <c r="Q104" i="4"/>
  <c r="P104" i="4"/>
  <c r="U103" i="4"/>
  <c r="T103" i="4"/>
  <c r="S103" i="4"/>
  <c r="R103" i="4"/>
  <c r="Q103" i="4"/>
  <c r="P103" i="4"/>
  <c r="U102" i="4"/>
  <c r="T102" i="4"/>
  <c r="S102" i="4"/>
  <c r="R102" i="4"/>
  <c r="Q102" i="4"/>
  <c r="P102" i="4"/>
  <c r="U101" i="4"/>
  <c r="T101" i="4"/>
  <c r="S101" i="4"/>
  <c r="R101" i="4"/>
  <c r="Q101" i="4"/>
  <c r="P101" i="4"/>
  <c r="U100" i="4"/>
  <c r="T100" i="4"/>
  <c r="S100" i="4"/>
  <c r="R100" i="4"/>
  <c r="Q100" i="4"/>
  <c r="P100" i="4"/>
  <c r="U99" i="4"/>
  <c r="T99" i="4"/>
  <c r="S99" i="4"/>
  <c r="R99" i="4"/>
  <c r="Q99" i="4"/>
  <c r="P99" i="4"/>
  <c r="U98" i="4"/>
  <c r="T98" i="4"/>
  <c r="S98" i="4"/>
  <c r="R98" i="4"/>
  <c r="Q98" i="4"/>
  <c r="P98" i="4"/>
  <c r="U97" i="4"/>
  <c r="T97" i="4"/>
  <c r="S97" i="4"/>
  <c r="R97" i="4"/>
  <c r="Q97" i="4"/>
  <c r="P97" i="4"/>
  <c r="U96" i="4"/>
  <c r="T96" i="4"/>
  <c r="S96" i="4"/>
  <c r="R96" i="4"/>
  <c r="Q96" i="4"/>
  <c r="P96" i="4"/>
  <c r="U95" i="4"/>
  <c r="T95" i="4"/>
  <c r="S95" i="4"/>
  <c r="R95" i="4"/>
  <c r="Q95" i="4"/>
  <c r="P95" i="4"/>
  <c r="U94" i="4"/>
  <c r="T94" i="4"/>
  <c r="S94" i="4"/>
  <c r="R94" i="4"/>
  <c r="Q94" i="4"/>
  <c r="P94" i="4"/>
  <c r="U93" i="4"/>
  <c r="T93" i="4"/>
  <c r="S93" i="4"/>
  <c r="R93" i="4"/>
  <c r="Q93" i="4"/>
  <c r="P93" i="4"/>
  <c r="U92" i="4"/>
  <c r="T92" i="4"/>
  <c r="S92" i="4"/>
  <c r="R92" i="4"/>
  <c r="Q92" i="4"/>
  <c r="P92" i="4"/>
  <c r="U91" i="4"/>
  <c r="T91" i="4"/>
  <c r="S91" i="4"/>
  <c r="R91" i="4"/>
  <c r="Q91" i="4"/>
  <c r="P91" i="4"/>
  <c r="U90" i="4"/>
  <c r="T90" i="4"/>
  <c r="S90" i="4"/>
  <c r="R90" i="4"/>
  <c r="Q90" i="4"/>
  <c r="P90" i="4"/>
  <c r="U89" i="4"/>
  <c r="T89" i="4"/>
  <c r="S89" i="4"/>
  <c r="R89" i="4"/>
  <c r="Q89" i="4"/>
  <c r="P89" i="4"/>
  <c r="U88" i="4"/>
  <c r="T88" i="4"/>
  <c r="S88" i="4"/>
  <c r="R88" i="4"/>
  <c r="Q88" i="4"/>
  <c r="P88" i="4"/>
  <c r="U87" i="4"/>
  <c r="T87" i="4"/>
  <c r="S87" i="4"/>
  <c r="R87" i="4"/>
  <c r="Q87" i="4"/>
  <c r="P87" i="4"/>
  <c r="U86" i="4"/>
  <c r="T86" i="4"/>
  <c r="S86" i="4"/>
  <c r="R86" i="4"/>
  <c r="Q86" i="4"/>
  <c r="P86" i="4"/>
  <c r="U85" i="4"/>
  <c r="T85" i="4"/>
  <c r="S85" i="4"/>
  <c r="R85" i="4"/>
  <c r="Q85" i="4"/>
  <c r="P85" i="4"/>
  <c r="U84" i="4"/>
  <c r="T84" i="4"/>
  <c r="S84" i="4"/>
  <c r="R84" i="4"/>
  <c r="Q84" i="4"/>
  <c r="P84" i="4"/>
  <c r="U83" i="4"/>
  <c r="T83" i="4"/>
  <c r="S83" i="4"/>
  <c r="R83" i="4"/>
  <c r="Q83" i="4"/>
  <c r="P83" i="4"/>
  <c r="U82" i="4"/>
  <c r="T82" i="4"/>
  <c r="S82" i="4"/>
  <c r="R82" i="4"/>
  <c r="Q82" i="4"/>
  <c r="P82" i="4"/>
  <c r="U81" i="4"/>
  <c r="T81" i="4"/>
  <c r="S81" i="4"/>
  <c r="R81" i="4"/>
  <c r="Q81" i="4"/>
  <c r="P81" i="4"/>
  <c r="U80" i="4"/>
  <c r="T80" i="4"/>
  <c r="S80" i="4"/>
  <c r="R80" i="4"/>
  <c r="Q80" i="4"/>
  <c r="P80" i="4"/>
  <c r="U79" i="4"/>
  <c r="T79" i="4"/>
  <c r="S79" i="4"/>
  <c r="R79" i="4"/>
  <c r="Q79" i="4"/>
  <c r="P79" i="4"/>
  <c r="U78" i="4"/>
  <c r="T78" i="4"/>
  <c r="S78" i="4"/>
  <c r="R78" i="4"/>
  <c r="Q78" i="4"/>
  <c r="P78" i="4"/>
  <c r="U77" i="4"/>
  <c r="T77" i="4"/>
  <c r="S77" i="4"/>
  <c r="R77" i="4"/>
  <c r="Q77" i="4"/>
  <c r="P77" i="4"/>
  <c r="U76" i="4"/>
  <c r="T76" i="4"/>
  <c r="S76" i="4"/>
  <c r="R76" i="4"/>
  <c r="Q76" i="4"/>
  <c r="P76" i="4"/>
  <c r="U75" i="4"/>
  <c r="T75" i="4"/>
  <c r="S75" i="4"/>
  <c r="R75" i="4"/>
  <c r="Q75" i="4"/>
  <c r="P75" i="4"/>
  <c r="U74" i="4"/>
  <c r="T74" i="4"/>
  <c r="S74" i="4"/>
  <c r="R74" i="4"/>
  <c r="Q74" i="4"/>
  <c r="P74" i="4"/>
  <c r="U73" i="4"/>
  <c r="T73" i="4"/>
  <c r="S73" i="4"/>
  <c r="R73" i="4"/>
  <c r="Q73" i="4"/>
  <c r="P73" i="4"/>
  <c r="U72" i="4"/>
  <c r="T72" i="4"/>
  <c r="S72" i="4"/>
  <c r="R72" i="4"/>
  <c r="Q72" i="4"/>
  <c r="P72" i="4"/>
  <c r="U71" i="4"/>
  <c r="T71" i="4"/>
  <c r="S71" i="4"/>
  <c r="R71" i="4"/>
  <c r="Q71" i="4"/>
  <c r="P71" i="4"/>
  <c r="U70" i="4"/>
  <c r="T70" i="4"/>
  <c r="S70" i="4"/>
  <c r="R70" i="4"/>
  <c r="Q70" i="4"/>
  <c r="P70" i="4"/>
  <c r="U69" i="4"/>
  <c r="T69" i="4"/>
  <c r="S69" i="4"/>
  <c r="R69" i="4"/>
  <c r="Q69" i="4"/>
  <c r="P69" i="4"/>
  <c r="U68" i="4"/>
  <c r="T68" i="4"/>
  <c r="S68" i="4"/>
  <c r="R68" i="4"/>
  <c r="Q68" i="4"/>
  <c r="P68" i="4"/>
  <c r="U67" i="4"/>
  <c r="T67" i="4"/>
  <c r="S67" i="4"/>
  <c r="R67" i="4"/>
  <c r="Q67" i="4"/>
  <c r="P67" i="4"/>
  <c r="U66" i="4"/>
  <c r="T66" i="4"/>
  <c r="S66" i="4"/>
  <c r="R66" i="4"/>
  <c r="Q66" i="4"/>
  <c r="P66" i="4"/>
  <c r="U65" i="4"/>
  <c r="T65" i="4"/>
  <c r="S65" i="4"/>
  <c r="R65" i="4"/>
  <c r="Q65" i="4"/>
  <c r="P65" i="4"/>
  <c r="U64" i="4"/>
  <c r="T64" i="4"/>
  <c r="S64" i="4"/>
  <c r="R64" i="4"/>
  <c r="Q64" i="4"/>
  <c r="P64" i="4"/>
  <c r="U63" i="4"/>
  <c r="T63" i="4"/>
  <c r="S63" i="4"/>
  <c r="R63" i="4"/>
  <c r="Q63" i="4"/>
  <c r="P63" i="4"/>
  <c r="U62" i="4"/>
  <c r="T62" i="4"/>
  <c r="S62" i="4"/>
  <c r="R62" i="4"/>
  <c r="Q62" i="4"/>
  <c r="P62" i="4"/>
  <c r="U61" i="4"/>
  <c r="T61" i="4"/>
  <c r="S61" i="4"/>
  <c r="R61" i="4"/>
  <c r="Q61" i="4"/>
  <c r="P61" i="4"/>
  <c r="U60" i="4"/>
  <c r="T60" i="4"/>
  <c r="S60" i="4"/>
  <c r="R60" i="4"/>
  <c r="Q60" i="4"/>
  <c r="P60" i="4"/>
  <c r="U59" i="4"/>
  <c r="T59" i="4"/>
  <c r="S59" i="4"/>
  <c r="R59" i="4"/>
  <c r="Q59" i="4"/>
  <c r="P59" i="4"/>
  <c r="U58" i="4"/>
  <c r="T58" i="4"/>
  <c r="S58" i="4"/>
  <c r="R58" i="4"/>
  <c r="Q58" i="4"/>
  <c r="P58" i="4"/>
  <c r="U57" i="4"/>
  <c r="T57" i="4"/>
  <c r="S57" i="4"/>
  <c r="R57" i="4"/>
  <c r="Q57" i="4"/>
  <c r="P57" i="4"/>
  <c r="U56" i="4"/>
  <c r="T56" i="4"/>
  <c r="S56" i="4"/>
  <c r="R56" i="4"/>
  <c r="Q56" i="4"/>
  <c r="P56" i="4"/>
  <c r="U55" i="4"/>
  <c r="T55" i="4"/>
  <c r="S55" i="4"/>
  <c r="R55" i="4"/>
  <c r="Q55" i="4"/>
  <c r="P55" i="4"/>
  <c r="U54" i="4"/>
  <c r="T54" i="4"/>
  <c r="S54" i="4"/>
  <c r="R54" i="4"/>
  <c r="Q54" i="4"/>
  <c r="P54" i="4"/>
  <c r="U53" i="4"/>
  <c r="T53" i="4"/>
  <c r="S53" i="4"/>
  <c r="R53" i="4"/>
  <c r="Q53" i="4"/>
  <c r="P53" i="4"/>
  <c r="U52" i="4"/>
  <c r="T52" i="4"/>
  <c r="S52" i="4"/>
  <c r="R52" i="4"/>
  <c r="Q52" i="4"/>
  <c r="P52" i="4"/>
  <c r="U51" i="4"/>
  <c r="T51" i="4"/>
  <c r="S51" i="4"/>
  <c r="R51" i="4"/>
  <c r="Q51" i="4"/>
  <c r="P51" i="4"/>
  <c r="U50" i="4"/>
  <c r="T50" i="4"/>
  <c r="S50" i="4"/>
  <c r="R50" i="4"/>
  <c r="Q50" i="4"/>
  <c r="P50" i="4"/>
  <c r="U49" i="4"/>
  <c r="T49" i="4"/>
  <c r="S49" i="4"/>
  <c r="R49" i="4"/>
  <c r="Q49" i="4"/>
  <c r="P49" i="4"/>
  <c r="U48" i="4"/>
  <c r="T48" i="4"/>
  <c r="S48" i="4"/>
  <c r="R48" i="4"/>
  <c r="Q48" i="4"/>
  <c r="P48" i="4"/>
  <c r="U47" i="4"/>
  <c r="T47" i="4"/>
  <c r="S47" i="4"/>
  <c r="R47" i="4"/>
  <c r="Q47" i="4"/>
  <c r="P47" i="4"/>
  <c r="U46" i="4"/>
  <c r="T46" i="4"/>
  <c r="S46" i="4"/>
  <c r="R46" i="4"/>
  <c r="Q46" i="4"/>
  <c r="P46" i="4"/>
  <c r="U45" i="4"/>
  <c r="T45" i="4"/>
  <c r="S45" i="4"/>
  <c r="R45" i="4"/>
  <c r="Q45" i="4"/>
  <c r="P45" i="4"/>
  <c r="U44" i="4"/>
  <c r="T44" i="4"/>
  <c r="S44" i="4"/>
  <c r="R44" i="4"/>
  <c r="Q44" i="4"/>
  <c r="P44" i="4"/>
  <c r="U43" i="4"/>
  <c r="T43" i="4"/>
  <c r="S43" i="4"/>
  <c r="R43" i="4"/>
  <c r="Q43" i="4"/>
  <c r="P43" i="4"/>
  <c r="U42" i="4"/>
  <c r="T42" i="4"/>
  <c r="S42" i="4"/>
  <c r="R42" i="4"/>
  <c r="Q42" i="4"/>
  <c r="P42" i="4"/>
  <c r="U41" i="4"/>
  <c r="T41" i="4"/>
  <c r="S41" i="4"/>
  <c r="R41" i="4"/>
  <c r="Q41" i="4"/>
  <c r="P41" i="4"/>
  <c r="U40" i="4"/>
  <c r="T40" i="4"/>
  <c r="S40" i="4"/>
  <c r="R40" i="4"/>
  <c r="Q40" i="4"/>
  <c r="P40" i="4"/>
  <c r="U39" i="4"/>
  <c r="T39" i="4"/>
  <c r="S39" i="4"/>
  <c r="R39" i="4"/>
  <c r="Q39" i="4"/>
  <c r="P39" i="4"/>
  <c r="U38" i="4"/>
  <c r="T38" i="4"/>
  <c r="S38" i="4"/>
  <c r="R38" i="4"/>
  <c r="Q38" i="4"/>
  <c r="P38" i="4"/>
  <c r="U37" i="4"/>
  <c r="T37" i="4"/>
  <c r="S37" i="4"/>
  <c r="R37" i="4"/>
  <c r="Q37" i="4"/>
  <c r="P37" i="4"/>
  <c r="U36" i="4"/>
  <c r="T36" i="4"/>
  <c r="S36" i="4"/>
  <c r="R36" i="4"/>
  <c r="Q36" i="4"/>
  <c r="P36" i="4"/>
  <c r="U35" i="4"/>
  <c r="T35" i="4"/>
  <c r="S35" i="4"/>
  <c r="R35" i="4"/>
  <c r="Q35" i="4"/>
  <c r="P35" i="4"/>
  <c r="U34" i="4"/>
  <c r="T34" i="4"/>
  <c r="S34" i="4"/>
  <c r="R34" i="4"/>
  <c r="Q34" i="4"/>
  <c r="P34" i="4"/>
  <c r="U33" i="4"/>
  <c r="T33" i="4"/>
  <c r="S33" i="4"/>
  <c r="R33" i="4"/>
  <c r="Q33" i="4"/>
  <c r="P33" i="4"/>
  <c r="U32" i="4"/>
  <c r="T32" i="4"/>
  <c r="S32" i="4"/>
  <c r="R32" i="4"/>
  <c r="Q32" i="4"/>
  <c r="P32" i="4"/>
  <c r="U31" i="4"/>
  <c r="T31" i="4"/>
  <c r="S31" i="4"/>
  <c r="R31" i="4"/>
  <c r="Q31" i="4"/>
  <c r="P31" i="4"/>
  <c r="U30" i="4"/>
  <c r="T30" i="4"/>
  <c r="S30" i="4"/>
  <c r="R30" i="4"/>
  <c r="Q30" i="4"/>
  <c r="P30" i="4"/>
  <c r="U29" i="4"/>
  <c r="T29" i="4"/>
  <c r="S29" i="4"/>
  <c r="R29" i="4"/>
  <c r="Q29" i="4"/>
  <c r="P29" i="4"/>
  <c r="U28" i="4"/>
  <c r="T28" i="4"/>
  <c r="S28" i="4"/>
  <c r="R28" i="4"/>
  <c r="Q28" i="4"/>
  <c r="P28" i="4"/>
  <c r="U27" i="4"/>
  <c r="T27" i="4"/>
  <c r="S27" i="4"/>
  <c r="R27" i="4"/>
  <c r="Q27" i="4"/>
  <c r="P27" i="4"/>
  <c r="U26" i="4"/>
  <c r="T26" i="4"/>
  <c r="S26" i="4"/>
  <c r="R26" i="4"/>
  <c r="Q26" i="4"/>
  <c r="P26" i="4"/>
  <c r="U25" i="4"/>
  <c r="T25" i="4"/>
  <c r="S25" i="4"/>
  <c r="R25" i="4"/>
  <c r="Q25" i="4"/>
  <c r="P25" i="4"/>
  <c r="U24" i="4"/>
  <c r="T24" i="4"/>
  <c r="S24" i="4"/>
  <c r="R24" i="4"/>
  <c r="Q24" i="4"/>
  <c r="P24" i="4"/>
  <c r="U23" i="4"/>
  <c r="T23" i="4"/>
  <c r="S23" i="4"/>
  <c r="R23" i="4"/>
  <c r="Q23" i="4"/>
  <c r="P23" i="4"/>
  <c r="U22" i="4"/>
  <c r="T22" i="4"/>
  <c r="S22" i="4"/>
  <c r="R22" i="4"/>
  <c r="Q22" i="4"/>
  <c r="P22" i="4"/>
  <c r="U21" i="4"/>
  <c r="T21" i="4"/>
  <c r="S21" i="4"/>
  <c r="R21" i="4"/>
  <c r="Q21" i="4"/>
  <c r="P21" i="4"/>
  <c r="U20" i="4"/>
  <c r="T20" i="4"/>
  <c r="S20" i="4"/>
  <c r="R20" i="4"/>
  <c r="Q20" i="4"/>
  <c r="P20" i="4"/>
  <c r="U19" i="4"/>
  <c r="T19" i="4"/>
  <c r="S19" i="4"/>
  <c r="R19" i="4"/>
  <c r="Q19" i="4"/>
  <c r="P19" i="4"/>
  <c r="U18" i="4"/>
  <c r="T18" i="4"/>
  <c r="S18" i="4"/>
  <c r="R18" i="4"/>
  <c r="Q18" i="4"/>
  <c r="P18" i="4"/>
  <c r="U17" i="4"/>
  <c r="T17" i="4"/>
  <c r="S17" i="4"/>
  <c r="R17" i="4"/>
  <c r="Q17" i="4"/>
  <c r="P17" i="4"/>
  <c r="U16" i="4"/>
  <c r="T16" i="4"/>
  <c r="S16" i="4"/>
  <c r="R16" i="4"/>
  <c r="Q16" i="4"/>
  <c r="P16" i="4"/>
  <c r="U15" i="4"/>
  <c r="T15" i="4"/>
  <c r="S15" i="4"/>
  <c r="R15" i="4"/>
  <c r="Q15" i="4"/>
  <c r="P15" i="4"/>
  <c r="U14" i="4"/>
  <c r="T14" i="4"/>
  <c r="S14" i="4"/>
  <c r="R14" i="4"/>
  <c r="Q14" i="4"/>
  <c r="P14" i="4"/>
  <c r="U13" i="4"/>
  <c r="T13" i="4"/>
  <c r="S13" i="4"/>
  <c r="R13" i="4"/>
  <c r="Q13" i="4"/>
  <c r="P13" i="4"/>
  <c r="U12" i="4"/>
  <c r="T12" i="4"/>
  <c r="S12" i="4"/>
  <c r="R12" i="4"/>
  <c r="Q12" i="4"/>
  <c r="P12" i="4"/>
  <c r="U11" i="4"/>
  <c r="T11" i="4"/>
  <c r="S11" i="4"/>
  <c r="R11" i="4"/>
  <c r="Q11" i="4"/>
  <c r="P11" i="4"/>
  <c r="U10" i="4"/>
  <c r="T10" i="4"/>
  <c r="S10" i="4"/>
  <c r="R10" i="4"/>
  <c r="Q10" i="4"/>
  <c r="P10" i="4"/>
  <c r="U9" i="4"/>
  <c r="T9" i="4"/>
  <c r="S9" i="4"/>
  <c r="R9" i="4"/>
  <c r="Q9" i="4"/>
  <c r="P9" i="4"/>
  <c r="U8" i="4"/>
  <c r="T8" i="4"/>
  <c r="S8" i="4"/>
  <c r="R8" i="4"/>
  <c r="Q8" i="4"/>
  <c r="P8" i="4"/>
  <c r="U7" i="4"/>
  <c r="T7" i="4"/>
  <c r="S7" i="4"/>
  <c r="R7" i="4"/>
  <c r="Q7" i="4"/>
  <c r="P7" i="4"/>
  <c r="U6" i="4"/>
  <c r="T6" i="4"/>
  <c r="S6" i="4"/>
  <c r="R6" i="4"/>
  <c r="Q6" i="4"/>
  <c r="P6" i="4"/>
  <c r="U5" i="4"/>
  <c r="T5" i="4"/>
  <c r="S5" i="4"/>
  <c r="R5" i="4"/>
  <c r="Q5" i="4"/>
  <c r="P5" i="4"/>
  <c r="U4" i="4"/>
  <c r="T4" i="4"/>
  <c r="S4" i="4"/>
  <c r="R4" i="4"/>
  <c r="Q4" i="4"/>
  <c r="P4" i="4"/>
  <c r="U3" i="4"/>
  <c r="T3" i="4"/>
  <c r="S3" i="4"/>
  <c r="R3" i="4"/>
  <c r="Q3" i="4"/>
  <c r="P3" i="4"/>
  <c r="U2" i="4"/>
  <c r="T2" i="4"/>
  <c r="S2" i="4"/>
  <c r="R2" i="4"/>
  <c r="Q2" i="4"/>
  <c r="P2" i="4"/>
  <c r="U211" i="3"/>
  <c r="T211" i="3"/>
  <c r="S211" i="3"/>
  <c r="R211" i="3"/>
  <c r="Q211" i="3"/>
  <c r="P211" i="3"/>
  <c r="U210" i="3"/>
  <c r="T210" i="3"/>
  <c r="S210" i="3"/>
  <c r="R210" i="3"/>
  <c r="Q210" i="3"/>
  <c r="P210" i="3"/>
  <c r="U209" i="3"/>
  <c r="T209" i="3"/>
  <c r="S209" i="3"/>
  <c r="R209" i="3"/>
  <c r="Q209" i="3"/>
  <c r="P209" i="3"/>
  <c r="U208" i="3"/>
  <c r="T208" i="3"/>
  <c r="S208" i="3"/>
  <c r="R208" i="3"/>
  <c r="Q208" i="3"/>
  <c r="P208" i="3"/>
  <c r="U207" i="3"/>
  <c r="T207" i="3"/>
  <c r="S207" i="3"/>
  <c r="R207" i="3"/>
  <c r="Q207" i="3"/>
  <c r="P207" i="3"/>
  <c r="U206" i="3"/>
  <c r="T206" i="3"/>
  <c r="S206" i="3"/>
  <c r="R206" i="3"/>
  <c r="Q206" i="3"/>
  <c r="P206" i="3"/>
  <c r="U205" i="3"/>
  <c r="T205" i="3"/>
  <c r="S205" i="3"/>
  <c r="R205" i="3"/>
  <c r="Q205" i="3"/>
  <c r="P205" i="3"/>
  <c r="U204" i="3"/>
  <c r="T204" i="3"/>
  <c r="S204" i="3"/>
  <c r="R204" i="3"/>
  <c r="Q204" i="3"/>
  <c r="P204" i="3"/>
  <c r="U203" i="3"/>
  <c r="T203" i="3"/>
  <c r="S203" i="3"/>
  <c r="R203" i="3"/>
  <c r="Q203" i="3"/>
  <c r="P203" i="3"/>
  <c r="U202" i="3"/>
  <c r="T202" i="3"/>
  <c r="S202" i="3"/>
  <c r="R202" i="3"/>
  <c r="Q202" i="3"/>
  <c r="P202" i="3"/>
  <c r="U201" i="3"/>
  <c r="T201" i="3"/>
  <c r="S201" i="3"/>
  <c r="R201" i="3"/>
  <c r="Q201" i="3"/>
  <c r="P201" i="3"/>
  <c r="U200" i="3"/>
  <c r="T200" i="3"/>
  <c r="S200" i="3"/>
  <c r="R200" i="3"/>
  <c r="Q200" i="3"/>
  <c r="P200" i="3"/>
  <c r="U199" i="3"/>
  <c r="T199" i="3"/>
  <c r="S199" i="3"/>
  <c r="R199" i="3"/>
  <c r="Q199" i="3"/>
  <c r="P199" i="3"/>
  <c r="U198" i="3"/>
  <c r="T198" i="3"/>
  <c r="S198" i="3"/>
  <c r="R198" i="3"/>
  <c r="Q198" i="3"/>
  <c r="P198" i="3"/>
  <c r="U197" i="3"/>
  <c r="T197" i="3"/>
  <c r="S197" i="3"/>
  <c r="R197" i="3"/>
  <c r="Q197" i="3"/>
  <c r="P197" i="3"/>
  <c r="U196" i="3"/>
  <c r="T196" i="3"/>
  <c r="S196" i="3"/>
  <c r="R196" i="3"/>
  <c r="Q196" i="3"/>
  <c r="P196" i="3"/>
  <c r="U195" i="3"/>
  <c r="T195" i="3"/>
  <c r="S195" i="3"/>
  <c r="R195" i="3"/>
  <c r="Q195" i="3"/>
  <c r="P195" i="3"/>
  <c r="U194" i="3"/>
  <c r="T194" i="3"/>
  <c r="S194" i="3"/>
  <c r="R194" i="3"/>
  <c r="Q194" i="3"/>
  <c r="P194" i="3"/>
  <c r="U193" i="3"/>
  <c r="T193" i="3"/>
  <c r="S193" i="3"/>
  <c r="R193" i="3"/>
  <c r="Q193" i="3"/>
  <c r="P193" i="3"/>
  <c r="U192" i="3"/>
  <c r="T192" i="3"/>
  <c r="S192" i="3"/>
  <c r="R192" i="3"/>
  <c r="Q192" i="3"/>
  <c r="P192" i="3"/>
  <c r="U191" i="3"/>
  <c r="T191" i="3"/>
  <c r="S191" i="3"/>
  <c r="R191" i="3"/>
  <c r="Q191" i="3"/>
  <c r="P191" i="3"/>
  <c r="U190" i="3"/>
  <c r="T190" i="3"/>
  <c r="S190" i="3"/>
  <c r="R190" i="3"/>
  <c r="Q190" i="3"/>
  <c r="P190" i="3"/>
  <c r="U189" i="3"/>
  <c r="T189" i="3"/>
  <c r="S189" i="3"/>
  <c r="R189" i="3"/>
  <c r="Q189" i="3"/>
  <c r="P189" i="3"/>
  <c r="U188" i="3"/>
  <c r="T188" i="3"/>
  <c r="S188" i="3"/>
  <c r="R188" i="3"/>
  <c r="Q188" i="3"/>
  <c r="P188" i="3"/>
  <c r="U187" i="3"/>
  <c r="T187" i="3"/>
  <c r="S187" i="3"/>
  <c r="R187" i="3"/>
  <c r="Q187" i="3"/>
  <c r="P187" i="3"/>
  <c r="U186" i="3"/>
  <c r="T186" i="3"/>
  <c r="S186" i="3"/>
  <c r="R186" i="3"/>
  <c r="Q186" i="3"/>
  <c r="P186" i="3"/>
  <c r="U185" i="3"/>
  <c r="T185" i="3"/>
  <c r="S185" i="3"/>
  <c r="R185" i="3"/>
  <c r="Q185" i="3"/>
  <c r="P185" i="3"/>
  <c r="U184" i="3"/>
  <c r="T184" i="3"/>
  <c r="S184" i="3"/>
  <c r="R184" i="3"/>
  <c r="Q184" i="3"/>
  <c r="P184" i="3"/>
  <c r="U183" i="3"/>
  <c r="T183" i="3"/>
  <c r="S183" i="3"/>
  <c r="R183" i="3"/>
  <c r="Q183" i="3"/>
  <c r="P183" i="3"/>
  <c r="U182" i="3"/>
  <c r="T182" i="3"/>
  <c r="S182" i="3"/>
  <c r="R182" i="3"/>
  <c r="Q182" i="3"/>
  <c r="P182" i="3"/>
  <c r="U181" i="3"/>
  <c r="T181" i="3"/>
  <c r="S181" i="3"/>
  <c r="R181" i="3"/>
  <c r="Q181" i="3"/>
  <c r="P181" i="3"/>
  <c r="U180" i="3"/>
  <c r="T180" i="3"/>
  <c r="S180" i="3"/>
  <c r="R180" i="3"/>
  <c r="Q180" i="3"/>
  <c r="P180" i="3"/>
  <c r="U179" i="3"/>
  <c r="T179" i="3"/>
  <c r="S179" i="3"/>
  <c r="R179" i="3"/>
  <c r="Q179" i="3"/>
  <c r="P179" i="3"/>
  <c r="U178" i="3"/>
  <c r="T178" i="3"/>
  <c r="S178" i="3"/>
  <c r="R178" i="3"/>
  <c r="Q178" i="3"/>
  <c r="P178" i="3"/>
  <c r="U177" i="3"/>
  <c r="T177" i="3"/>
  <c r="S177" i="3"/>
  <c r="R177" i="3"/>
  <c r="Q177" i="3"/>
  <c r="P177" i="3"/>
  <c r="U176" i="3"/>
  <c r="T176" i="3"/>
  <c r="S176" i="3"/>
  <c r="R176" i="3"/>
  <c r="Q176" i="3"/>
  <c r="P176" i="3"/>
  <c r="U175" i="3"/>
  <c r="T175" i="3"/>
  <c r="S175" i="3"/>
  <c r="R175" i="3"/>
  <c r="Q175" i="3"/>
  <c r="P175" i="3"/>
  <c r="U174" i="3"/>
  <c r="T174" i="3"/>
  <c r="S174" i="3"/>
  <c r="R174" i="3"/>
  <c r="Q174" i="3"/>
  <c r="P174" i="3"/>
  <c r="U173" i="3"/>
  <c r="T173" i="3"/>
  <c r="S173" i="3"/>
  <c r="R173" i="3"/>
  <c r="Q173" i="3"/>
  <c r="P173" i="3"/>
  <c r="U172" i="3"/>
  <c r="T172" i="3"/>
  <c r="S172" i="3"/>
  <c r="R172" i="3"/>
  <c r="Q172" i="3"/>
  <c r="P172" i="3"/>
  <c r="U171" i="3"/>
  <c r="T171" i="3"/>
  <c r="S171" i="3"/>
  <c r="R171" i="3"/>
  <c r="Q171" i="3"/>
  <c r="P171" i="3"/>
  <c r="U170" i="3"/>
  <c r="T170" i="3"/>
  <c r="S170" i="3"/>
  <c r="R170" i="3"/>
  <c r="Q170" i="3"/>
  <c r="P170" i="3"/>
  <c r="U169" i="3"/>
  <c r="T169" i="3"/>
  <c r="S169" i="3"/>
  <c r="R169" i="3"/>
  <c r="Q169" i="3"/>
  <c r="P169" i="3"/>
  <c r="U168" i="3"/>
  <c r="T168" i="3"/>
  <c r="S168" i="3"/>
  <c r="R168" i="3"/>
  <c r="Q168" i="3"/>
  <c r="P168" i="3"/>
  <c r="U167" i="3"/>
  <c r="T167" i="3"/>
  <c r="S167" i="3"/>
  <c r="R167" i="3"/>
  <c r="Q167" i="3"/>
  <c r="P167" i="3"/>
  <c r="U166" i="3"/>
  <c r="T166" i="3"/>
  <c r="S166" i="3"/>
  <c r="R166" i="3"/>
  <c r="Q166" i="3"/>
  <c r="P166" i="3"/>
  <c r="U165" i="3"/>
  <c r="T165" i="3"/>
  <c r="S165" i="3"/>
  <c r="R165" i="3"/>
  <c r="Q165" i="3"/>
  <c r="P165" i="3"/>
  <c r="U164" i="3"/>
  <c r="T164" i="3"/>
  <c r="S164" i="3"/>
  <c r="R164" i="3"/>
  <c r="Q164" i="3"/>
  <c r="P164" i="3"/>
  <c r="U163" i="3"/>
  <c r="T163" i="3"/>
  <c r="S163" i="3"/>
  <c r="R163" i="3"/>
  <c r="Q163" i="3"/>
  <c r="P163" i="3"/>
  <c r="U162" i="3"/>
  <c r="T162" i="3"/>
  <c r="S162" i="3"/>
  <c r="R162" i="3"/>
  <c r="Q162" i="3"/>
  <c r="P162" i="3"/>
  <c r="U161" i="3"/>
  <c r="T161" i="3"/>
  <c r="S161" i="3"/>
  <c r="R161" i="3"/>
  <c r="Q161" i="3"/>
  <c r="P161" i="3"/>
  <c r="U160" i="3"/>
  <c r="T160" i="3"/>
  <c r="S160" i="3"/>
  <c r="R160" i="3"/>
  <c r="Q160" i="3"/>
  <c r="P160" i="3"/>
  <c r="U159" i="3"/>
  <c r="T159" i="3"/>
  <c r="S159" i="3"/>
  <c r="R159" i="3"/>
  <c r="Q159" i="3"/>
  <c r="P159" i="3"/>
  <c r="U158" i="3"/>
  <c r="T158" i="3"/>
  <c r="S158" i="3"/>
  <c r="R158" i="3"/>
  <c r="Q158" i="3"/>
  <c r="P158" i="3"/>
  <c r="U157" i="3"/>
  <c r="T157" i="3"/>
  <c r="S157" i="3"/>
  <c r="R157" i="3"/>
  <c r="Q157" i="3"/>
  <c r="P157" i="3"/>
  <c r="U156" i="3"/>
  <c r="T156" i="3"/>
  <c r="S156" i="3"/>
  <c r="R156" i="3"/>
  <c r="Q156" i="3"/>
  <c r="P156" i="3"/>
  <c r="U155" i="3"/>
  <c r="T155" i="3"/>
  <c r="S155" i="3"/>
  <c r="R155" i="3"/>
  <c r="Q155" i="3"/>
  <c r="P155" i="3"/>
  <c r="U154" i="3"/>
  <c r="T154" i="3"/>
  <c r="S154" i="3"/>
  <c r="R154" i="3"/>
  <c r="Q154" i="3"/>
  <c r="P154" i="3"/>
  <c r="U153" i="3"/>
  <c r="T153" i="3"/>
  <c r="S153" i="3"/>
  <c r="R153" i="3"/>
  <c r="Q153" i="3"/>
  <c r="P153" i="3"/>
  <c r="U152" i="3"/>
  <c r="T152" i="3"/>
  <c r="S152" i="3"/>
  <c r="R152" i="3"/>
  <c r="Q152" i="3"/>
  <c r="P152" i="3"/>
  <c r="U151" i="3"/>
  <c r="T151" i="3"/>
  <c r="S151" i="3"/>
  <c r="R151" i="3"/>
  <c r="Q151" i="3"/>
  <c r="P151" i="3"/>
  <c r="U150" i="3"/>
  <c r="T150" i="3"/>
  <c r="S150" i="3"/>
  <c r="R150" i="3"/>
  <c r="Q150" i="3"/>
  <c r="P150" i="3"/>
  <c r="U149" i="3"/>
  <c r="T149" i="3"/>
  <c r="S149" i="3"/>
  <c r="R149" i="3"/>
  <c r="Q149" i="3"/>
  <c r="P149" i="3"/>
  <c r="U148" i="3"/>
  <c r="T148" i="3"/>
  <c r="S148" i="3"/>
  <c r="R148" i="3"/>
  <c r="Q148" i="3"/>
  <c r="P148" i="3"/>
  <c r="U147" i="3"/>
  <c r="T147" i="3"/>
  <c r="S147" i="3"/>
  <c r="R147" i="3"/>
  <c r="Q147" i="3"/>
  <c r="P147" i="3"/>
  <c r="U146" i="3"/>
  <c r="T146" i="3"/>
  <c r="S146" i="3"/>
  <c r="R146" i="3"/>
  <c r="Q146" i="3"/>
  <c r="P146" i="3"/>
  <c r="U145" i="3"/>
  <c r="T145" i="3"/>
  <c r="S145" i="3"/>
  <c r="R145" i="3"/>
  <c r="Q145" i="3"/>
  <c r="P145" i="3"/>
  <c r="U144" i="3"/>
  <c r="T144" i="3"/>
  <c r="S144" i="3"/>
  <c r="R144" i="3"/>
  <c r="Q144" i="3"/>
  <c r="P144" i="3"/>
  <c r="U143" i="3"/>
  <c r="T143" i="3"/>
  <c r="S143" i="3"/>
  <c r="R143" i="3"/>
  <c r="Q143" i="3"/>
  <c r="P143" i="3"/>
  <c r="U142" i="3"/>
  <c r="T142" i="3"/>
  <c r="S142" i="3"/>
  <c r="R142" i="3"/>
  <c r="Q142" i="3"/>
  <c r="P142" i="3"/>
  <c r="U141" i="3"/>
  <c r="T141" i="3"/>
  <c r="S141" i="3"/>
  <c r="R141" i="3"/>
  <c r="Q141" i="3"/>
  <c r="P141" i="3"/>
  <c r="U140" i="3"/>
  <c r="T140" i="3"/>
  <c r="S140" i="3"/>
  <c r="R140" i="3"/>
  <c r="Q140" i="3"/>
  <c r="P140" i="3"/>
  <c r="U139" i="3"/>
  <c r="T139" i="3"/>
  <c r="S139" i="3"/>
  <c r="R139" i="3"/>
  <c r="Q139" i="3"/>
  <c r="P139" i="3"/>
  <c r="U138" i="3"/>
  <c r="T138" i="3"/>
  <c r="S138" i="3"/>
  <c r="R138" i="3"/>
  <c r="Q138" i="3"/>
  <c r="P138" i="3"/>
  <c r="U137" i="3"/>
  <c r="T137" i="3"/>
  <c r="S137" i="3"/>
  <c r="R137" i="3"/>
  <c r="Q137" i="3"/>
  <c r="P137" i="3"/>
  <c r="U136" i="3"/>
  <c r="T136" i="3"/>
  <c r="S136" i="3"/>
  <c r="R136" i="3"/>
  <c r="Q136" i="3"/>
  <c r="P136" i="3"/>
  <c r="U135" i="3"/>
  <c r="T135" i="3"/>
  <c r="S135" i="3"/>
  <c r="R135" i="3"/>
  <c r="Q135" i="3"/>
  <c r="P135" i="3"/>
  <c r="U134" i="3"/>
  <c r="T134" i="3"/>
  <c r="S134" i="3"/>
  <c r="R134" i="3"/>
  <c r="Q134" i="3"/>
  <c r="P134" i="3"/>
  <c r="U133" i="3"/>
  <c r="T133" i="3"/>
  <c r="S133" i="3"/>
  <c r="R133" i="3"/>
  <c r="Q133" i="3"/>
  <c r="P133" i="3"/>
  <c r="U132" i="3"/>
  <c r="T132" i="3"/>
  <c r="S132" i="3"/>
  <c r="R132" i="3"/>
  <c r="Q132" i="3"/>
  <c r="P132" i="3"/>
  <c r="U131" i="3"/>
  <c r="T131" i="3"/>
  <c r="S131" i="3"/>
  <c r="R131" i="3"/>
  <c r="Q131" i="3"/>
  <c r="P131" i="3"/>
  <c r="U130" i="3"/>
  <c r="T130" i="3"/>
  <c r="S130" i="3"/>
  <c r="R130" i="3"/>
  <c r="Q130" i="3"/>
  <c r="P130" i="3"/>
  <c r="U129" i="3"/>
  <c r="T129" i="3"/>
  <c r="S129" i="3"/>
  <c r="R129" i="3"/>
  <c r="Q129" i="3"/>
  <c r="P129" i="3"/>
  <c r="U128" i="3"/>
  <c r="T128" i="3"/>
  <c r="S128" i="3"/>
  <c r="R128" i="3"/>
  <c r="Q128" i="3"/>
  <c r="P128" i="3"/>
  <c r="U127" i="3"/>
  <c r="T127" i="3"/>
  <c r="S127" i="3"/>
  <c r="R127" i="3"/>
  <c r="Q127" i="3"/>
  <c r="P127" i="3"/>
  <c r="U126" i="3"/>
  <c r="T126" i="3"/>
  <c r="S126" i="3"/>
  <c r="R126" i="3"/>
  <c r="Q126" i="3"/>
  <c r="P126" i="3"/>
  <c r="U125" i="3"/>
  <c r="T125" i="3"/>
  <c r="S125" i="3"/>
  <c r="R125" i="3"/>
  <c r="Q125" i="3"/>
  <c r="P125" i="3"/>
  <c r="U124" i="3"/>
  <c r="T124" i="3"/>
  <c r="S124" i="3"/>
  <c r="R124" i="3"/>
  <c r="Q124" i="3"/>
  <c r="P124" i="3"/>
  <c r="U123" i="3"/>
  <c r="T123" i="3"/>
  <c r="S123" i="3"/>
  <c r="R123" i="3"/>
  <c r="Q123" i="3"/>
  <c r="P123" i="3"/>
  <c r="U122" i="3"/>
  <c r="T122" i="3"/>
  <c r="S122" i="3"/>
  <c r="R122" i="3"/>
  <c r="Q122" i="3"/>
  <c r="P122" i="3"/>
  <c r="U121" i="3"/>
  <c r="T121" i="3"/>
  <c r="S121" i="3"/>
  <c r="R121" i="3"/>
  <c r="Q121" i="3"/>
  <c r="P121" i="3"/>
  <c r="U120" i="3"/>
  <c r="T120" i="3"/>
  <c r="S120" i="3"/>
  <c r="R120" i="3"/>
  <c r="Q120" i="3"/>
  <c r="P120" i="3"/>
  <c r="U119" i="3"/>
  <c r="T119" i="3"/>
  <c r="S119" i="3"/>
  <c r="R119" i="3"/>
  <c r="Q119" i="3"/>
  <c r="P119" i="3"/>
  <c r="U118" i="3"/>
  <c r="T118" i="3"/>
  <c r="S118" i="3"/>
  <c r="R118" i="3"/>
  <c r="Q118" i="3"/>
  <c r="P118" i="3"/>
  <c r="U117" i="3"/>
  <c r="T117" i="3"/>
  <c r="S117" i="3"/>
  <c r="R117" i="3"/>
  <c r="Q117" i="3"/>
  <c r="P117" i="3"/>
  <c r="U116" i="3"/>
  <c r="T116" i="3"/>
  <c r="S116" i="3"/>
  <c r="R116" i="3"/>
  <c r="Q116" i="3"/>
  <c r="P116" i="3"/>
  <c r="U115" i="3"/>
  <c r="T115" i="3"/>
  <c r="S115" i="3"/>
  <c r="R115" i="3"/>
  <c r="Q115" i="3"/>
  <c r="P115" i="3"/>
  <c r="U114" i="3"/>
  <c r="T114" i="3"/>
  <c r="S114" i="3"/>
  <c r="R114" i="3"/>
  <c r="Q114" i="3"/>
  <c r="P114" i="3"/>
  <c r="U113" i="3"/>
  <c r="T113" i="3"/>
  <c r="S113" i="3"/>
  <c r="R113" i="3"/>
  <c r="Q113" i="3"/>
  <c r="P113" i="3"/>
  <c r="U112" i="3"/>
  <c r="T112" i="3"/>
  <c r="S112" i="3"/>
  <c r="R112" i="3"/>
  <c r="Q112" i="3"/>
  <c r="P112" i="3"/>
  <c r="U111" i="3"/>
  <c r="T111" i="3"/>
  <c r="S111" i="3"/>
  <c r="R111" i="3"/>
  <c r="Q111" i="3"/>
  <c r="P111" i="3"/>
  <c r="U110" i="3"/>
  <c r="T110" i="3"/>
  <c r="S110" i="3"/>
  <c r="R110" i="3"/>
  <c r="Q110" i="3"/>
  <c r="P110" i="3"/>
  <c r="U109" i="3"/>
  <c r="T109" i="3"/>
  <c r="S109" i="3"/>
  <c r="R109" i="3"/>
  <c r="Q109" i="3"/>
  <c r="P109" i="3"/>
  <c r="U108" i="3"/>
  <c r="T108" i="3"/>
  <c r="S108" i="3"/>
  <c r="R108" i="3"/>
  <c r="Q108" i="3"/>
  <c r="P108" i="3"/>
  <c r="U107" i="3"/>
  <c r="T107" i="3"/>
  <c r="S107" i="3"/>
  <c r="R107" i="3"/>
  <c r="Q107" i="3"/>
  <c r="P107" i="3"/>
  <c r="U106" i="3"/>
  <c r="T106" i="3"/>
  <c r="S106" i="3"/>
  <c r="R106" i="3"/>
  <c r="Q106" i="3"/>
  <c r="P106" i="3"/>
  <c r="U105" i="3"/>
  <c r="T105" i="3"/>
  <c r="S105" i="3"/>
  <c r="R105" i="3"/>
  <c r="Q105" i="3"/>
  <c r="P105" i="3"/>
  <c r="U104" i="3"/>
  <c r="T104" i="3"/>
  <c r="S104" i="3"/>
  <c r="R104" i="3"/>
  <c r="Q104" i="3"/>
  <c r="P104" i="3"/>
  <c r="U103" i="3"/>
  <c r="T103" i="3"/>
  <c r="S103" i="3"/>
  <c r="R103" i="3"/>
  <c r="Q103" i="3"/>
  <c r="P103" i="3"/>
  <c r="U102" i="3"/>
  <c r="T102" i="3"/>
  <c r="S102" i="3"/>
  <c r="R102" i="3"/>
  <c r="Q102" i="3"/>
  <c r="P102" i="3"/>
  <c r="U101" i="3"/>
  <c r="T101" i="3"/>
  <c r="S101" i="3"/>
  <c r="R101" i="3"/>
  <c r="Q101" i="3"/>
  <c r="P101" i="3"/>
  <c r="U100" i="3"/>
  <c r="T100" i="3"/>
  <c r="S100" i="3"/>
  <c r="R100" i="3"/>
  <c r="Q100" i="3"/>
  <c r="P100" i="3"/>
  <c r="U99" i="3"/>
  <c r="T99" i="3"/>
  <c r="S99" i="3"/>
  <c r="R99" i="3"/>
  <c r="Q99" i="3"/>
  <c r="P99" i="3"/>
  <c r="U98" i="3"/>
  <c r="T98" i="3"/>
  <c r="S98" i="3"/>
  <c r="R98" i="3"/>
  <c r="Q98" i="3"/>
  <c r="P98" i="3"/>
  <c r="U97" i="3"/>
  <c r="T97" i="3"/>
  <c r="S97" i="3"/>
  <c r="R97" i="3"/>
  <c r="Q97" i="3"/>
  <c r="P97" i="3"/>
  <c r="U96" i="3"/>
  <c r="T96" i="3"/>
  <c r="S96" i="3"/>
  <c r="R96" i="3"/>
  <c r="Q96" i="3"/>
  <c r="P96" i="3"/>
  <c r="U95" i="3"/>
  <c r="T95" i="3"/>
  <c r="S95" i="3"/>
  <c r="R95" i="3"/>
  <c r="Q95" i="3"/>
  <c r="P95" i="3"/>
  <c r="U94" i="3"/>
  <c r="T94" i="3"/>
  <c r="S94" i="3"/>
  <c r="R94" i="3"/>
  <c r="Q94" i="3"/>
  <c r="P94" i="3"/>
  <c r="U93" i="3"/>
  <c r="T93" i="3"/>
  <c r="S93" i="3"/>
  <c r="R93" i="3"/>
  <c r="Q93" i="3"/>
  <c r="P93" i="3"/>
  <c r="U92" i="3"/>
  <c r="T92" i="3"/>
  <c r="S92" i="3"/>
  <c r="R92" i="3"/>
  <c r="Q92" i="3"/>
  <c r="P92" i="3"/>
  <c r="U91" i="3"/>
  <c r="T91" i="3"/>
  <c r="S91" i="3"/>
  <c r="R91" i="3"/>
  <c r="Q91" i="3"/>
  <c r="P91" i="3"/>
  <c r="U90" i="3"/>
  <c r="T90" i="3"/>
  <c r="S90" i="3"/>
  <c r="R90" i="3"/>
  <c r="Q90" i="3"/>
  <c r="P90" i="3"/>
  <c r="U89" i="3"/>
  <c r="T89" i="3"/>
  <c r="S89" i="3"/>
  <c r="R89" i="3"/>
  <c r="Q89" i="3"/>
  <c r="P89" i="3"/>
  <c r="U88" i="3"/>
  <c r="T88" i="3"/>
  <c r="S88" i="3"/>
  <c r="R88" i="3"/>
  <c r="Q88" i="3"/>
  <c r="P88" i="3"/>
  <c r="U87" i="3"/>
  <c r="T87" i="3"/>
  <c r="S87" i="3"/>
  <c r="R87" i="3"/>
  <c r="Q87" i="3"/>
  <c r="P87" i="3"/>
  <c r="U86" i="3"/>
  <c r="T86" i="3"/>
  <c r="S86" i="3"/>
  <c r="R86" i="3"/>
  <c r="Q86" i="3"/>
  <c r="P86" i="3"/>
  <c r="U85" i="3"/>
  <c r="T85" i="3"/>
  <c r="S85" i="3"/>
  <c r="R85" i="3"/>
  <c r="Q85" i="3"/>
  <c r="P85" i="3"/>
  <c r="U84" i="3"/>
  <c r="T84" i="3"/>
  <c r="S84" i="3"/>
  <c r="R84" i="3"/>
  <c r="Q84" i="3"/>
  <c r="P84" i="3"/>
  <c r="U83" i="3"/>
  <c r="T83" i="3"/>
  <c r="S83" i="3"/>
  <c r="R83" i="3"/>
  <c r="Q83" i="3"/>
  <c r="P83" i="3"/>
  <c r="U82" i="3"/>
  <c r="T82" i="3"/>
  <c r="S82" i="3"/>
  <c r="R82" i="3"/>
  <c r="Q82" i="3"/>
  <c r="P82" i="3"/>
  <c r="U81" i="3"/>
  <c r="T81" i="3"/>
  <c r="S81" i="3"/>
  <c r="R81" i="3"/>
  <c r="Q81" i="3"/>
  <c r="P81" i="3"/>
  <c r="U80" i="3"/>
  <c r="T80" i="3"/>
  <c r="S80" i="3"/>
  <c r="R80" i="3"/>
  <c r="Q80" i="3"/>
  <c r="P80" i="3"/>
  <c r="U79" i="3"/>
  <c r="T79" i="3"/>
  <c r="S79" i="3"/>
  <c r="R79" i="3"/>
  <c r="Q79" i="3"/>
  <c r="P79" i="3"/>
  <c r="U78" i="3"/>
  <c r="T78" i="3"/>
  <c r="S78" i="3"/>
  <c r="R78" i="3"/>
  <c r="Q78" i="3"/>
  <c r="P78" i="3"/>
  <c r="U77" i="3"/>
  <c r="T77" i="3"/>
  <c r="S77" i="3"/>
  <c r="R77" i="3"/>
  <c r="Q77" i="3"/>
  <c r="P77" i="3"/>
  <c r="U76" i="3"/>
  <c r="T76" i="3"/>
  <c r="S76" i="3"/>
  <c r="R76" i="3"/>
  <c r="Q76" i="3"/>
  <c r="P76" i="3"/>
  <c r="U75" i="3"/>
  <c r="T75" i="3"/>
  <c r="S75" i="3"/>
  <c r="R75" i="3"/>
  <c r="Q75" i="3"/>
  <c r="P75" i="3"/>
  <c r="U74" i="3"/>
  <c r="T74" i="3"/>
  <c r="S74" i="3"/>
  <c r="R74" i="3"/>
  <c r="Q74" i="3"/>
  <c r="P74" i="3"/>
  <c r="U73" i="3"/>
  <c r="T73" i="3"/>
  <c r="S73" i="3"/>
  <c r="R73" i="3"/>
  <c r="Q73" i="3"/>
  <c r="P73" i="3"/>
  <c r="U72" i="3"/>
  <c r="T72" i="3"/>
  <c r="S72" i="3"/>
  <c r="R72" i="3"/>
  <c r="Q72" i="3"/>
  <c r="P72" i="3"/>
  <c r="U71" i="3"/>
  <c r="T71" i="3"/>
  <c r="S71" i="3"/>
  <c r="R71" i="3"/>
  <c r="Q71" i="3"/>
  <c r="P71" i="3"/>
  <c r="U70" i="3"/>
  <c r="T70" i="3"/>
  <c r="S70" i="3"/>
  <c r="R70" i="3"/>
  <c r="Q70" i="3"/>
  <c r="P70" i="3"/>
  <c r="U69" i="3"/>
  <c r="T69" i="3"/>
  <c r="S69" i="3"/>
  <c r="R69" i="3"/>
  <c r="Q69" i="3"/>
  <c r="P69" i="3"/>
  <c r="U68" i="3"/>
  <c r="T68" i="3"/>
  <c r="S68" i="3"/>
  <c r="R68" i="3"/>
  <c r="Q68" i="3"/>
  <c r="P68" i="3"/>
  <c r="U67" i="3"/>
  <c r="T67" i="3"/>
  <c r="S67" i="3"/>
  <c r="R67" i="3"/>
  <c r="Q67" i="3"/>
  <c r="P67" i="3"/>
  <c r="U66" i="3"/>
  <c r="T66" i="3"/>
  <c r="S66" i="3"/>
  <c r="R66" i="3"/>
  <c r="Q66" i="3"/>
  <c r="P66" i="3"/>
  <c r="U65" i="3"/>
  <c r="T65" i="3"/>
  <c r="S65" i="3"/>
  <c r="R65" i="3"/>
  <c r="Q65" i="3"/>
  <c r="P65" i="3"/>
  <c r="U64" i="3"/>
  <c r="T64" i="3"/>
  <c r="S64" i="3"/>
  <c r="R64" i="3"/>
  <c r="Q64" i="3"/>
  <c r="P64" i="3"/>
  <c r="U63" i="3"/>
  <c r="T63" i="3"/>
  <c r="S63" i="3"/>
  <c r="R63" i="3"/>
  <c r="Q63" i="3"/>
  <c r="P63" i="3"/>
  <c r="U62" i="3"/>
  <c r="T62" i="3"/>
  <c r="S62" i="3"/>
  <c r="R62" i="3"/>
  <c r="Q62" i="3"/>
  <c r="P62" i="3"/>
  <c r="U61" i="3"/>
  <c r="T61" i="3"/>
  <c r="S61" i="3"/>
  <c r="R61" i="3"/>
  <c r="Q61" i="3"/>
  <c r="P61" i="3"/>
  <c r="U60" i="3"/>
  <c r="T60" i="3"/>
  <c r="S60" i="3"/>
  <c r="R60" i="3"/>
  <c r="Q60" i="3"/>
  <c r="P60" i="3"/>
  <c r="U59" i="3"/>
  <c r="T59" i="3"/>
  <c r="S59" i="3"/>
  <c r="R59" i="3"/>
  <c r="Q59" i="3"/>
  <c r="P59" i="3"/>
  <c r="U58" i="3"/>
  <c r="T58" i="3"/>
  <c r="S58" i="3"/>
  <c r="R58" i="3"/>
  <c r="Q58" i="3"/>
  <c r="P58" i="3"/>
  <c r="U57" i="3"/>
  <c r="T57" i="3"/>
  <c r="S57" i="3"/>
  <c r="R57" i="3"/>
  <c r="Q57" i="3"/>
  <c r="P57" i="3"/>
  <c r="U56" i="3"/>
  <c r="T56" i="3"/>
  <c r="S56" i="3"/>
  <c r="R56" i="3"/>
  <c r="Q56" i="3"/>
  <c r="P56" i="3"/>
  <c r="U55" i="3"/>
  <c r="T55" i="3"/>
  <c r="S55" i="3"/>
  <c r="R55" i="3"/>
  <c r="Q55" i="3"/>
  <c r="P55" i="3"/>
  <c r="U54" i="3"/>
  <c r="T54" i="3"/>
  <c r="S54" i="3"/>
  <c r="R54" i="3"/>
  <c r="Q54" i="3"/>
  <c r="P54" i="3"/>
  <c r="U53" i="3"/>
  <c r="T53" i="3"/>
  <c r="S53" i="3"/>
  <c r="R53" i="3"/>
  <c r="Q53" i="3"/>
  <c r="P53" i="3"/>
  <c r="U52" i="3"/>
  <c r="T52" i="3"/>
  <c r="S52" i="3"/>
  <c r="R52" i="3"/>
  <c r="Q52" i="3"/>
  <c r="P52" i="3"/>
  <c r="U51" i="3"/>
  <c r="T51" i="3"/>
  <c r="S51" i="3"/>
  <c r="R51" i="3"/>
  <c r="Q51" i="3"/>
  <c r="P51" i="3"/>
  <c r="U50" i="3"/>
  <c r="T50" i="3"/>
  <c r="S50" i="3"/>
  <c r="R50" i="3"/>
  <c r="Q50" i="3"/>
  <c r="P50" i="3"/>
  <c r="U49" i="3"/>
  <c r="T49" i="3"/>
  <c r="S49" i="3"/>
  <c r="R49" i="3"/>
  <c r="Q49" i="3"/>
  <c r="P49" i="3"/>
  <c r="U48" i="3"/>
  <c r="T48" i="3"/>
  <c r="S48" i="3"/>
  <c r="R48" i="3"/>
  <c r="Q48" i="3"/>
  <c r="P48" i="3"/>
  <c r="U47" i="3"/>
  <c r="T47" i="3"/>
  <c r="S47" i="3"/>
  <c r="R47" i="3"/>
  <c r="Q47" i="3"/>
  <c r="P47" i="3"/>
  <c r="U46" i="3"/>
  <c r="T46" i="3"/>
  <c r="S46" i="3"/>
  <c r="R46" i="3"/>
  <c r="Q46" i="3"/>
  <c r="P46" i="3"/>
  <c r="U45" i="3"/>
  <c r="T45" i="3"/>
  <c r="S45" i="3"/>
  <c r="R45" i="3"/>
  <c r="Q45" i="3"/>
  <c r="P45" i="3"/>
  <c r="U44" i="3"/>
  <c r="T44" i="3"/>
  <c r="S44" i="3"/>
  <c r="R44" i="3"/>
  <c r="Q44" i="3"/>
  <c r="P44" i="3"/>
  <c r="U43" i="3"/>
  <c r="T43" i="3"/>
  <c r="S43" i="3"/>
  <c r="R43" i="3"/>
  <c r="Q43" i="3"/>
  <c r="P43" i="3"/>
  <c r="U42" i="3"/>
  <c r="T42" i="3"/>
  <c r="S42" i="3"/>
  <c r="R42" i="3"/>
  <c r="Q42" i="3"/>
  <c r="P42" i="3"/>
  <c r="U41" i="3"/>
  <c r="T41" i="3"/>
  <c r="S41" i="3"/>
  <c r="R41" i="3"/>
  <c r="Q41" i="3"/>
  <c r="P41" i="3"/>
  <c r="U40" i="3"/>
  <c r="T40" i="3"/>
  <c r="S40" i="3"/>
  <c r="R40" i="3"/>
  <c r="Q40" i="3"/>
  <c r="P40" i="3"/>
  <c r="U39" i="3"/>
  <c r="T39" i="3"/>
  <c r="S39" i="3"/>
  <c r="R39" i="3"/>
  <c r="Q39" i="3"/>
  <c r="P39" i="3"/>
  <c r="U38" i="3"/>
  <c r="T38" i="3"/>
  <c r="S38" i="3"/>
  <c r="R38" i="3"/>
  <c r="Q38" i="3"/>
  <c r="P38" i="3"/>
  <c r="U37" i="3"/>
  <c r="T37" i="3"/>
  <c r="S37" i="3"/>
  <c r="R37" i="3"/>
  <c r="Q37" i="3"/>
  <c r="P37" i="3"/>
  <c r="U36" i="3"/>
  <c r="T36" i="3"/>
  <c r="S36" i="3"/>
  <c r="R36" i="3"/>
  <c r="Q36" i="3"/>
  <c r="P36" i="3"/>
  <c r="U35" i="3"/>
  <c r="T35" i="3"/>
  <c r="S35" i="3"/>
  <c r="R35" i="3"/>
  <c r="Q35" i="3"/>
  <c r="P35" i="3"/>
  <c r="U34" i="3"/>
  <c r="T34" i="3"/>
  <c r="S34" i="3"/>
  <c r="R34" i="3"/>
  <c r="Q34" i="3"/>
  <c r="P34" i="3"/>
  <c r="U33" i="3"/>
  <c r="T33" i="3"/>
  <c r="S33" i="3"/>
  <c r="R33" i="3"/>
  <c r="Q33" i="3"/>
  <c r="P33" i="3"/>
  <c r="U32" i="3"/>
  <c r="T32" i="3"/>
  <c r="S32" i="3"/>
  <c r="R32" i="3"/>
  <c r="Q32" i="3"/>
  <c r="P32" i="3"/>
  <c r="U31" i="3"/>
  <c r="T31" i="3"/>
  <c r="S31" i="3"/>
  <c r="R31" i="3"/>
  <c r="Q31" i="3"/>
  <c r="P31" i="3"/>
  <c r="U30" i="3"/>
  <c r="T30" i="3"/>
  <c r="S30" i="3"/>
  <c r="R30" i="3"/>
  <c r="Q30" i="3"/>
  <c r="P30" i="3"/>
  <c r="U29" i="3"/>
  <c r="T29" i="3"/>
  <c r="S29" i="3"/>
  <c r="R29" i="3"/>
  <c r="Q29" i="3"/>
  <c r="P29" i="3"/>
  <c r="U28" i="3"/>
  <c r="T28" i="3"/>
  <c r="S28" i="3"/>
  <c r="R28" i="3"/>
  <c r="Q28" i="3"/>
  <c r="P28" i="3"/>
  <c r="U27" i="3"/>
  <c r="T27" i="3"/>
  <c r="S27" i="3"/>
  <c r="R27" i="3"/>
  <c r="Q27" i="3"/>
  <c r="P27" i="3"/>
  <c r="U26" i="3"/>
  <c r="T26" i="3"/>
  <c r="S26" i="3"/>
  <c r="R26" i="3"/>
  <c r="Q26" i="3"/>
  <c r="P26" i="3"/>
  <c r="U25" i="3"/>
  <c r="T25" i="3"/>
  <c r="S25" i="3"/>
  <c r="R25" i="3"/>
  <c r="Q25" i="3"/>
  <c r="P25" i="3"/>
  <c r="U24" i="3"/>
  <c r="T24" i="3"/>
  <c r="S24" i="3"/>
  <c r="R24" i="3"/>
  <c r="Q24" i="3"/>
  <c r="P24" i="3"/>
  <c r="U23" i="3"/>
  <c r="T23" i="3"/>
  <c r="S23" i="3"/>
  <c r="R23" i="3"/>
  <c r="Q23" i="3"/>
  <c r="P23" i="3"/>
  <c r="U22" i="3"/>
  <c r="T22" i="3"/>
  <c r="S22" i="3"/>
  <c r="R22" i="3"/>
  <c r="Q22" i="3"/>
  <c r="P22" i="3"/>
  <c r="U21" i="3"/>
  <c r="T21" i="3"/>
  <c r="S21" i="3"/>
  <c r="R21" i="3"/>
  <c r="Q21" i="3"/>
  <c r="P21" i="3"/>
  <c r="U20" i="3"/>
  <c r="T20" i="3"/>
  <c r="S20" i="3"/>
  <c r="R20" i="3"/>
  <c r="Q20" i="3"/>
  <c r="P20" i="3"/>
  <c r="U19" i="3"/>
  <c r="T19" i="3"/>
  <c r="S19" i="3"/>
  <c r="R19" i="3"/>
  <c r="Q19" i="3"/>
  <c r="P19" i="3"/>
  <c r="U18" i="3"/>
  <c r="T18" i="3"/>
  <c r="S18" i="3"/>
  <c r="R18" i="3"/>
  <c r="Q18" i="3"/>
  <c r="P18" i="3"/>
  <c r="U17" i="3"/>
  <c r="T17" i="3"/>
  <c r="S17" i="3"/>
  <c r="R17" i="3"/>
  <c r="Q17" i="3"/>
  <c r="P17" i="3"/>
  <c r="U16" i="3"/>
  <c r="T16" i="3"/>
  <c r="S16" i="3"/>
  <c r="R16" i="3"/>
  <c r="Q16" i="3"/>
  <c r="P16" i="3"/>
  <c r="U15" i="3"/>
  <c r="T15" i="3"/>
  <c r="S15" i="3"/>
  <c r="R15" i="3"/>
  <c r="Q15" i="3"/>
  <c r="P15" i="3"/>
  <c r="U14" i="3"/>
  <c r="T14" i="3"/>
  <c r="S14" i="3"/>
  <c r="R14" i="3"/>
  <c r="Q14" i="3"/>
  <c r="P14" i="3"/>
  <c r="U13" i="3"/>
  <c r="T13" i="3"/>
  <c r="S13" i="3"/>
  <c r="R13" i="3"/>
  <c r="Q13" i="3"/>
  <c r="P13" i="3"/>
  <c r="U12" i="3"/>
  <c r="T12" i="3"/>
  <c r="S12" i="3"/>
  <c r="R12" i="3"/>
  <c r="Q12" i="3"/>
  <c r="P12" i="3"/>
  <c r="U11" i="3"/>
  <c r="T11" i="3"/>
  <c r="S11" i="3"/>
  <c r="R11" i="3"/>
  <c r="Q11" i="3"/>
  <c r="P11" i="3"/>
  <c r="U10" i="3"/>
  <c r="T10" i="3"/>
  <c r="S10" i="3"/>
  <c r="R10" i="3"/>
  <c r="Q10" i="3"/>
  <c r="P10" i="3"/>
  <c r="U9" i="3"/>
  <c r="T9" i="3"/>
  <c r="S9" i="3"/>
  <c r="R9" i="3"/>
  <c r="Q9" i="3"/>
  <c r="P9" i="3"/>
  <c r="U8" i="3"/>
  <c r="T8" i="3"/>
  <c r="S8" i="3"/>
  <c r="R8" i="3"/>
  <c r="Q8" i="3"/>
  <c r="P8" i="3"/>
  <c r="U7" i="3"/>
  <c r="T7" i="3"/>
  <c r="S7" i="3"/>
  <c r="R7" i="3"/>
  <c r="Q7" i="3"/>
  <c r="P7" i="3"/>
  <c r="U6" i="3"/>
  <c r="T6" i="3"/>
  <c r="S6" i="3"/>
  <c r="R6" i="3"/>
  <c r="Q6" i="3"/>
  <c r="P6" i="3"/>
  <c r="U5" i="3"/>
  <c r="T5" i="3"/>
  <c r="S5" i="3"/>
  <c r="R5" i="3"/>
  <c r="Q5" i="3"/>
  <c r="P5" i="3"/>
  <c r="U4" i="3"/>
  <c r="T4" i="3"/>
  <c r="S4" i="3"/>
  <c r="R4" i="3"/>
  <c r="Q4" i="3"/>
  <c r="P4" i="3"/>
  <c r="U3" i="3"/>
  <c r="T3" i="3"/>
  <c r="S3" i="3"/>
  <c r="R3" i="3"/>
  <c r="T2" i="3"/>
  <c r="S2" i="3"/>
  <c r="R2" i="3"/>
  <c r="Q2" i="3"/>
  <c r="A50" i="2"/>
  <c r="A49" i="2"/>
  <c r="A48" i="2"/>
  <c r="A47" i="2"/>
  <c r="A46" i="2"/>
  <c r="A45" i="2"/>
  <c r="A44" i="2"/>
  <c r="A43" i="2"/>
  <c r="A42" i="2"/>
  <c r="A41" i="2"/>
  <c r="A40" i="2"/>
  <c r="A39" i="2"/>
  <c r="A38" i="2"/>
  <c r="A37" i="2"/>
  <c r="A36" i="2"/>
  <c r="A35" i="2"/>
  <c r="A34" i="2"/>
  <c r="A33" i="2"/>
  <c r="A32" i="2"/>
  <c r="A31" i="2"/>
  <c r="A30" i="2"/>
  <c r="A28" i="2"/>
  <c r="A27" i="2"/>
  <c r="A26" i="2"/>
  <c r="A25" i="2"/>
  <c r="A24" i="2"/>
  <c r="A23" i="2"/>
  <c r="A22" i="2"/>
  <c r="A21" i="2"/>
  <c r="A20" i="2"/>
  <c r="A19" i="2"/>
  <c r="A18" i="2"/>
  <c r="A17" i="2"/>
  <c r="A16" i="2"/>
  <c r="A15" i="2"/>
  <c r="A14" i="2"/>
  <c r="A13" i="2"/>
  <c r="A12" i="2"/>
  <c r="A11" i="2"/>
  <c r="A10" i="2"/>
  <c r="A9" i="2"/>
  <c r="A8" i="2"/>
  <c r="A7" i="2"/>
  <c r="A6" i="2"/>
  <c r="A5" i="2"/>
  <c r="A4" i="2"/>
  <c r="A3" i="2"/>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A2" i="1"/>
  <c r="C65" i="14"/>
  <c r="M65" i="14" s="1"/>
  <c r="C64" i="14"/>
  <c r="M64" i="14" s="1"/>
  <c r="C63" i="14"/>
  <c r="M63" i="14" s="1"/>
  <c r="N63" i="13"/>
  <c r="J63" i="13"/>
  <c r="H63" i="13"/>
  <c r="N62" i="13"/>
  <c r="J62" i="13"/>
  <c r="H62" i="13"/>
  <c r="N2" i="13"/>
  <c r="J2" i="13"/>
  <c r="H2" i="13"/>
  <c r="C62" i="14"/>
  <c r="N75" i="14" l="1"/>
  <c r="M75" i="14"/>
  <c r="O87" i="14"/>
  <c r="M87" i="14"/>
  <c r="D111" i="14"/>
  <c r="F111" i="14" s="1"/>
  <c r="M111" i="14"/>
  <c r="K76" i="14"/>
  <c r="M76" i="14"/>
  <c r="O100" i="14"/>
  <c r="M100" i="14"/>
  <c r="B77" i="14"/>
  <c r="M77" i="14"/>
  <c r="I89" i="14"/>
  <c r="M89" i="14"/>
  <c r="O113" i="14"/>
  <c r="M113" i="14"/>
  <c r="L66" i="14"/>
  <c r="M66" i="14"/>
  <c r="K102" i="14"/>
  <c r="M102" i="14"/>
  <c r="O67" i="14"/>
  <c r="M67" i="14"/>
  <c r="K79" i="14"/>
  <c r="M79" i="14"/>
  <c r="O91" i="14"/>
  <c r="M91" i="14"/>
  <c r="N103" i="14"/>
  <c r="M103" i="14"/>
  <c r="N115" i="14"/>
  <c r="M115" i="14"/>
  <c r="O80" i="14"/>
  <c r="M80" i="14"/>
  <c r="O104" i="14"/>
  <c r="M104" i="14"/>
  <c r="P116" i="14"/>
  <c r="M116" i="14"/>
  <c r="J69" i="14"/>
  <c r="M69" i="14"/>
  <c r="B93" i="14"/>
  <c r="M93" i="14"/>
  <c r="O105" i="14"/>
  <c r="M105" i="14"/>
  <c r="O117" i="14"/>
  <c r="M117" i="14"/>
  <c r="N70" i="14"/>
  <c r="M70" i="14"/>
  <c r="B82" i="14"/>
  <c r="M82" i="14"/>
  <c r="O94" i="14"/>
  <c r="M94" i="14"/>
  <c r="P106" i="14"/>
  <c r="M106" i="14"/>
  <c r="B118" i="14"/>
  <c r="M118" i="14"/>
  <c r="D71" i="14"/>
  <c r="F71" i="14" s="1"/>
  <c r="M71" i="14"/>
  <c r="N83" i="14"/>
  <c r="M83" i="14"/>
  <c r="N95" i="14"/>
  <c r="M95" i="14"/>
  <c r="N119" i="14"/>
  <c r="M119" i="14"/>
  <c r="J72" i="14"/>
  <c r="M72" i="14"/>
  <c r="B96" i="14"/>
  <c r="M96" i="14"/>
  <c r="O120" i="14"/>
  <c r="M120" i="14"/>
  <c r="J85" i="14"/>
  <c r="M85" i="14"/>
  <c r="N97" i="14"/>
  <c r="M97" i="14"/>
  <c r="P109" i="14"/>
  <c r="M109" i="14"/>
  <c r="P121" i="14"/>
  <c r="M121" i="14"/>
  <c r="K74" i="14"/>
  <c r="M74" i="14"/>
  <c r="N86" i="14"/>
  <c r="M86" i="14"/>
  <c r="N98" i="14"/>
  <c r="M98" i="14"/>
  <c r="K110" i="14"/>
  <c r="M110" i="14"/>
  <c r="M62" i="14"/>
  <c r="AA106" i="13"/>
  <c r="AA107" i="13"/>
  <c r="AA110" i="13"/>
  <c r="AA111" i="13"/>
  <c r="AA114" i="13"/>
  <c r="AA115" i="13"/>
  <c r="AA118" i="13"/>
  <c r="AA119" i="13"/>
  <c r="AA7" i="13"/>
  <c r="AA10" i="13"/>
  <c r="AA17" i="13"/>
  <c r="AA20" i="13"/>
  <c r="AA26" i="13"/>
  <c r="AA32" i="13"/>
  <c r="AA38" i="13"/>
  <c r="AA44" i="13"/>
  <c r="AA50" i="13"/>
  <c r="AA56" i="13"/>
  <c r="AA16" i="13"/>
  <c r="AA22" i="13"/>
  <c r="AA28" i="13"/>
  <c r="AA34" i="13"/>
  <c r="AA40" i="13"/>
  <c r="AA46" i="13"/>
  <c r="AA52" i="13"/>
  <c r="AA58" i="13"/>
  <c r="AA15" i="13"/>
  <c r="AA18" i="13"/>
  <c r="AA24" i="13"/>
  <c r="AA30" i="13"/>
  <c r="AA36" i="13"/>
  <c r="AA42" i="13"/>
  <c r="AA48" i="13"/>
  <c r="AA54" i="13"/>
  <c r="AA60" i="13"/>
  <c r="AA8" i="13"/>
  <c r="AA9" i="13"/>
  <c r="AA3" i="9"/>
  <c r="AA4" i="9" s="1"/>
  <c r="AA5" i="9" s="1"/>
  <c r="AA6" i="9" s="1"/>
  <c r="AA7" i="9" s="1"/>
  <c r="AA8" i="9" s="1"/>
  <c r="AA9" i="9" s="1"/>
  <c r="AA10" i="9" s="1"/>
  <c r="AA11" i="9" s="1"/>
  <c r="AA12" i="9" s="1"/>
  <c r="AA13" i="9" s="1"/>
  <c r="AA14" i="9" s="1"/>
  <c r="AA15" i="9" s="1"/>
  <c r="AA16" i="9" s="1"/>
  <c r="AA17" i="9" s="1"/>
  <c r="AA18" i="9" s="1"/>
  <c r="AA19" i="9" s="1"/>
  <c r="AA20" i="9" s="1"/>
  <c r="AA21" i="9" s="1"/>
  <c r="AA22" i="9" s="1"/>
  <c r="AA23" i="9" s="1"/>
  <c r="AA24" i="9" s="1"/>
  <c r="AA25" i="9" s="1"/>
  <c r="AA26" i="9" s="1"/>
  <c r="AA27" i="9" s="1"/>
  <c r="AA28" i="9" s="1"/>
  <c r="AA29" i="9" s="1"/>
  <c r="AA30" i="9" s="1"/>
  <c r="AA31" i="9" s="1"/>
  <c r="AA32" i="9" s="1"/>
  <c r="AA33" i="9" s="1"/>
  <c r="AA34" i="9" s="1"/>
  <c r="AA35" i="9" s="1"/>
  <c r="AA36" i="9" s="1"/>
  <c r="AA37" i="9" s="1"/>
  <c r="AA38" i="9" s="1"/>
  <c r="AA39" i="9" s="1"/>
  <c r="AA40" i="9" s="1"/>
  <c r="AA41" i="9" s="1"/>
  <c r="AA42" i="9" s="1"/>
  <c r="AA43" i="9" s="1"/>
  <c r="AA44" i="9" s="1"/>
  <c r="AA45" i="9" s="1"/>
  <c r="AA46" i="9" s="1"/>
  <c r="AA47" i="9" s="1"/>
  <c r="AA48" i="9" s="1"/>
  <c r="AA49" i="9" s="1"/>
  <c r="AA2" i="13"/>
  <c r="X3" i="9"/>
  <c r="X4" i="9" s="1"/>
  <c r="X5" i="9" s="1"/>
  <c r="X6" i="9" s="1"/>
  <c r="X7" i="9" s="1"/>
  <c r="X8" i="9" s="1"/>
  <c r="X9" i="9" s="1"/>
  <c r="X10" i="9" s="1"/>
  <c r="X11" i="9" s="1"/>
  <c r="X12" i="9" s="1"/>
  <c r="X13" i="9" s="1"/>
  <c r="X14" i="9" s="1"/>
  <c r="X15" i="9" s="1"/>
  <c r="X16" i="9" s="1"/>
  <c r="X17" i="9" s="1"/>
  <c r="X18" i="9" s="1"/>
  <c r="X19" i="9" s="1"/>
  <c r="X20" i="9" s="1"/>
  <c r="X21" i="9" s="1"/>
  <c r="X22" i="9" s="1"/>
  <c r="X23" i="9" s="1"/>
  <c r="X24" i="9" s="1"/>
  <c r="X25" i="9" s="1"/>
  <c r="X26" i="9" s="1"/>
  <c r="X27" i="9" s="1"/>
  <c r="X28" i="9" s="1"/>
  <c r="X29" i="9" s="1"/>
  <c r="X30" i="9" s="1"/>
  <c r="X31" i="9" s="1"/>
  <c r="X32" i="9" s="1"/>
  <c r="X33" i="9" s="1"/>
  <c r="X34" i="9" s="1"/>
  <c r="X35" i="9" s="1"/>
  <c r="X36" i="9" s="1"/>
  <c r="X37" i="9" s="1"/>
  <c r="X38" i="9" s="1"/>
  <c r="X39" i="9" s="1"/>
  <c r="X40" i="9" s="1"/>
  <c r="X41" i="9" s="1"/>
  <c r="X42" i="9" s="1"/>
  <c r="X43" i="9" s="1"/>
  <c r="X44" i="9" s="1"/>
  <c r="X45" i="9" s="1"/>
  <c r="X46" i="9" s="1"/>
  <c r="X47" i="9" s="1"/>
  <c r="X48" i="9" s="1"/>
  <c r="X49" i="9" s="1"/>
  <c r="N65" i="14"/>
  <c r="O63" i="14"/>
  <c r="B62" i="14"/>
  <c r="M63" i="13"/>
  <c r="AB3" i="10"/>
  <c r="AB4" i="10" s="1"/>
  <c r="AB5" i="10" s="1"/>
  <c r="AB6" i="10" s="1"/>
  <c r="AB7" i="10" s="1"/>
  <c r="AB8" i="10" s="1"/>
  <c r="AB9" i="10" s="1"/>
  <c r="AB10" i="10" s="1"/>
  <c r="AB11" i="10" s="1"/>
  <c r="AB12" i="10" s="1"/>
  <c r="AB13" i="10" s="1"/>
  <c r="AB14" i="10" s="1"/>
  <c r="AB15" i="10" s="1"/>
  <c r="AB16" i="10" s="1"/>
  <c r="AB17" i="10" s="1"/>
  <c r="AB18" i="10" s="1"/>
  <c r="AB19" i="10" s="1"/>
  <c r="AB20" i="10" s="1"/>
  <c r="AB21" i="10" s="1"/>
  <c r="AB22" i="10" s="1"/>
  <c r="AB23" i="10" s="1"/>
  <c r="AB24" i="10" s="1"/>
  <c r="AB25" i="10" s="1"/>
  <c r="AB26" i="10" s="1"/>
  <c r="AB27" i="10" s="1"/>
  <c r="AB28" i="10" s="1"/>
  <c r="AB29" i="10" s="1"/>
  <c r="AB30" i="10" s="1"/>
  <c r="AB31" i="10" s="1"/>
  <c r="AB32" i="10" s="1"/>
  <c r="AB33" i="10" s="1"/>
  <c r="AB34" i="10" s="1"/>
  <c r="AB35" i="10" s="1"/>
  <c r="AB36" i="10" s="1"/>
  <c r="AB37" i="10" s="1"/>
  <c r="AB38" i="10" s="1"/>
  <c r="AB39" i="10" s="1"/>
  <c r="AB40" i="10" s="1"/>
  <c r="AB41" i="10" s="1"/>
  <c r="AB42" i="10" s="1"/>
  <c r="AB43" i="10" s="1"/>
  <c r="AB44" i="10" s="1"/>
  <c r="AB45" i="10" s="1"/>
  <c r="AB46" i="10" s="1"/>
  <c r="AB47" i="10" s="1"/>
  <c r="AB48" i="10" s="1"/>
  <c r="AB49" i="10" s="1"/>
  <c r="Y3" i="10"/>
  <c r="Y4" i="10" s="1"/>
  <c r="Y5" i="10" s="1"/>
  <c r="Y6" i="10" s="1"/>
  <c r="Y7" i="10" s="1"/>
  <c r="Y8" i="10" s="1"/>
  <c r="Y9" i="10" s="1"/>
  <c r="Y10" i="10" s="1"/>
  <c r="Y11" i="10" s="1"/>
  <c r="Y12" i="10" s="1"/>
  <c r="Y13" i="10" s="1"/>
  <c r="Y14" i="10" s="1"/>
  <c r="Y15" i="10" s="1"/>
  <c r="Y16" i="10" s="1"/>
  <c r="Y17" i="10" s="1"/>
  <c r="Y18" i="10" s="1"/>
  <c r="Y19" i="10" s="1"/>
  <c r="Y20" i="10" s="1"/>
  <c r="Y21" i="10" s="1"/>
  <c r="Y22" i="10" s="1"/>
  <c r="Y23" i="10" s="1"/>
  <c r="Y24" i="10" s="1"/>
  <c r="Y25" i="10" s="1"/>
  <c r="Y26" i="10" s="1"/>
  <c r="Y27" i="10" s="1"/>
  <c r="Y28" i="10" s="1"/>
  <c r="Y29" i="10" s="1"/>
  <c r="Y30" i="10" s="1"/>
  <c r="Y31" i="10" s="1"/>
  <c r="Y32" i="10" s="1"/>
  <c r="Y33" i="10" s="1"/>
  <c r="Y34" i="10" s="1"/>
  <c r="Y35" i="10" s="1"/>
  <c r="Y36" i="10" s="1"/>
  <c r="Y37" i="10" s="1"/>
  <c r="Y38" i="10" s="1"/>
  <c r="Y39" i="10" s="1"/>
  <c r="Y40" i="10" s="1"/>
  <c r="Y41" i="10" s="1"/>
  <c r="Y42" i="10" s="1"/>
  <c r="Y43" i="10" s="1"/>
  <c r="Y44" i="10" s="1"/>
  <c r="Y45" i="10" s="1"/>
  <c r="Y46" i="10" s="1"/>
  <c r="Y47" i="10" s="1"/>
  <c r="Y48" i="10" s="1"/>
  <c r="Y49" i="10" s="1"/>
  <c r="AC3" i="10"/>
  <c r="AC4" i="10" s="1"/>
  <c r="AC5" i="10" s="1"/>
  <c r="AC6" i="10" s="1"/>
  <c r="X3" i="10"/>
  <c r="X4" i="10" s="1"/>
  <c r="D106" i="14"/>
  <c r="F106" i="14" s="1"/>
  <c r="B32" i="14"/>
  <c r="B47" i="14"/>
  <c r="L58" i="14"/>
  <c r="K28" i="14"/>
  <c r="D83" i="14"/>
  <c r="F83" i="14" s="1"/>
  <c r="B86" i="14"/>
  <c r="O28" i="14"/>
  <c r="K83" i="14"/>
  <c r="B28" i="14"/>
  <c r="J50" i="14"/>
  <c r="K53" i="14"/>
  <c r="D66" i="14"/>
  <c r="F66" i="14" s="1"/>
  <c r="L86" i="14"/>
  <c r="O16" i="14"/>
  <c r="I49" i="14"/>
  <c r="I69" i="14"/>
  <c r="J73" i="14"/>
  <c r="O24" i="14"/>
  <c r="K49" i="14"/>
  <c r="D72" i="14"/>
  <c r="F72" i="14" s="1"/>
  <c r="L83" i="14"/>
  <c r="K106" i="14"/>
  <c r="B109" i="14"/>
  <c r="I36" i="14"/>
  <c r="I43" i="14"/>
  <c r="B49" i="14"/>
  <c r="K72" i="14"/>
  <c r="B104" i="14"/>
  <c r="B106" i="14"/>
  <c r="L106" i="14"/>
  <c r="B117" i="14"/>
  <c r="P2" i="3"/>
  <c r="I4" i="14"/>
  <c r="I12" i="14"/>
  <c r="I20" i="14"/>
  <c r="K36" i="14"/>
  <c r="B40" i="14"/>
  <c r="K43" i="14"/>
  <c r="B45" i="14"/>
  <c r="J52" i="14"/>
  <c r="L62" i="14"/>
  <c r="J65" i="14"/>
  <c r="I66" i="14"/>
  <c r="D70" i="14"/>
  <c r="F70" i="14" s="1"/>
  <c r="L71" i="14"/>
  <c r="O72" i="14"/>
  <c r="K87" i="14"/>
  <c r="D98" i="14"/>
  <c r="F98" i="14" s="1"/>
  <c r="O98" i="14"/>
  <c r="L118" i="14"/>
  <c r="D120" i="14"/>
  <c r="F120" i="14" s="1"/>
  <c r="P3" i="14"/>
  <c r="K4" i="14"/>
  <c r="K12" i="14"/>
  <c r="B16" i="14"/>
  <c r="K20" i="14"/>
  <c r="B24" i="14"/>
  <c r="I28" i="14"/>
  <c r="O32" i="14"/>
  <c r="B36" i="14"/>
  <c r="B43" i="14"/>
  <c r="D49" i="14"/>
  <c r="F49" i="14" s="1"/>
  <c r="B53" i="14"/>
  <c r="I70" i="14"/>
  <c r="L79" i="14"/>
  <c r="B105" i="14"/>
  <c r="B113" i="14"/>
  <c r="B116" i="14"/>
  <c r="P118" i="14"/>
  <c r="B4" i="14"/>
  <c r="O4" i="14"/>
  <c r="B12" i="14"/>
  <c r="B41" i="14"/>
  <c r="O70" i="14"/>
  <c r="B85" i="14"/>
  <c r="B98" i="14"/>
  <c r="I98" i="14"/>
  <c r="P8" i="14"/>
  <c r="P42" i="14"/>
  <c r="N64" i="14"/>
  <c r="P75" i="14"/>
  <c r="P90" i="14"/>
  <c r="O102" i="14"/>
  <c r="I8" i="14"/>
  <c r="P11" i="14"/>
  <c r="P16" i="14"/>
  <c r="P19" i="14"/>
  <c r="P24" i="14"/>
  <c r="P27" i="14"/>
  <c r="P32" i="14"/>
  <c r="P35" i="14"/>
  <c r="I42" i="14"/>
  <c r="O53" i="14"/>
  <c r="D55" i="14"/>
  <c r="F55" i="14" s="1"/>
  <c r="O55" i="14"/>
  <c r="D60" i="14"/>
  <c r="F60" i="14" s="1"/>
  <c r="D63" i="14"/>
  <c r="F63" i="14" s="1"/>
  <c r="D64" i="14"/>
  <c r="F64" i="14" s="1"/>
  <c r="O64" i="14"/>
  <c r="P71" i="14"/>
  <c r="I74" i="14"/>
  <c r="D75" i="14"/>
  <c r="F75" i="14" s="1"/>
  <c r="K82" i="14"/>
  <c r="D90" i="14"/>
  <c r="F90" i="14" s="1"/>
  <c r="L95" i="14"/>
  <c r="J96" i="14"/>
  <c r="I101" i="14"/>
  <c r="D102" i="14"/>
  <c r="F102" i="14" s="1"/>
  <c r="P102" i="14"/>
  <c r="L114" i="14"/>
  <c r="P4" i="14"/>
  <c r="P7" i="14"/>
  <c r="K8" i="14"/>
  <c r="O12" i="14"/>
  <c r="I16" i="14"/>
  <c r="B20" i="14"/>
  <c r="O20" i="14"/>
  <c r="I24" i="14"/>
  <c r="I32" i="14"/>
  <c r="O36" i="14"/>
  <c r="J40" i="14"/>
  <c r="J42" i="14"/>
  <c r="K45" i="14"/>
  <c r="O49" i="14"/>
  <c r="D53" i="14"/>
  <c r="F53" i="14" s="1"/>
  <c r="I55" i="14"/>
  <c r="P55" i="14"/>
  <c r="J59" i="14"/>
  <c r="I60" i="14"/>
  <c r="L63" i="14"/>
  <c r="I64" i="14"/>
  <c r="B65" i="14"/>
  <c r="P65" i="14"/>
  <c r="O66" i="14"/>
  <c r="B69" i="14"/>
  <c r="B70" i="14"/>
  <c r="L70" i="14"/>
  <c r="O74" i="14"/>
  <c r="K75" i="14"/>
  <c r="J76" i="14"/>
  <c r="D79" i="14"/>
  <c r="F79" i="14" s="1"/>
  <c r="P83" i="14"/>
  <c r="I85" i="14"/>
  <c r="D86" i="14"/>
  <c r="F86" i="14" s="1"/>
  <c r="O86" i="14"/>
  <c r="K90" i="14"/>
  <c r="L91" i="14"/>
  <c r="O96" i="14"/>
  <c r="L98" i="14"/>
  <c r="B100" i="14"/>
  <c r="I102" i="14"/>
  <c r="J104" i="14"/>
  <c r="I105" i="14"/>
  <c r="L113" i="14"/>
  <c r="I116" i="14"/>
  <c r="I117" i="14"/>
  <c r="B8" i="14"/>
  <c r="O8" i="14"/>
  <c r="P12" i="14"/>
  <c r="P15" i="14"/>
  <c r="K16" i="14"/>
  <c r="P20" i="14"/>
  <c r="P23" i="14"/>
  <c r="K24" i="14"/>
  <c r="P28" i="14"/>
  <c r="P31" i="14"/>
  <c r="K32" i="14"/>
  <c r="P36" i="14"/>
  <c r="P39" i="14"/>
  <c r="L40" i="14"/>
  <c r="B42" i="14"/>
  <c r="I53" i="14"/>
  <c r="B55" i="14"/>
  <c r="K55" i="14"/>
  <c r="L59" i="14"/>
  <c r="O60" i="14"/>
  <c r="B64" i="14"/>
  <c r="J64" i="14"/>
  <c r="P74" i="14"/>
  <c r="L75" i="14"/>
  <c r="I86" i="14"/>
  <c r="B102" i="14"/>
  <c r="L105" i="14"/>
  <c r="L117" i="14"/>
  <c r="Q3" i="3"/>
  <c r="P3" i="3"/>
  <c r="P18" i="14"/>
  <c r="K18" i="14"/>
  <c r="B18" i="14"/>
  <c r="I18" i="14"/>
  <c r="O18" i="14"/>
  <c r="D18" i="14"/>
  <c r="F18" i="14" s="1"/>
  <c r="P14" i="14"/>
  <c r="K14" i="14"/>
  <c r="B14" i="14"/>
  <c r="I14" i="14"/>
  <c r="O14" i="14"/>
  <c r="D14" i="14"/>
  <c r="F14" i="14" s="1"/>
  <c r="P6" i="14"/>
  <c r="K6" i="14"/>
  <c r="B6" i="14"/>
  <c r="I6" i="14"/>
  <c r="O6" i="14"/>
  <c r="D6" i="14"/>
  <c r="F6" i="14" s="1"/>
  <c r="P2" i="14"/>
  <c r="K2" i="14"/>
  <c r="B2" i="14"/>
  <c r="I2" i="14"/>
  <c r="O2" i="14"/>
  <c r="D2" i="14"/>
  <c r="F2" i="14" s="1"/>
  <c r="P10" i="14"/>
  <c r="K10" i="14"/>
  <c r="B10" i="14"/>
  <c r="I10" i="14"/>
  <c r="O10" i="14"/>
  <c r="D10" i="14"/>
  <c r="F10" i="14" s="1"/>
  <c r="D22" i="14"/>
  <c r="F22" i="14" s="1"/>
  <c r="O22" i="14"/>
  <c r="D26" i="14"/>
  <c r="F26" i="14" s="1"/>
  <c r="O26" i="14"/>
  <c r="D30" i="14"/>
  <c r="F30" i="14" s="1"/>
  <c r="O30" i="14"/>
  <c r="D34" i="14"/>
  <c r="F34" i="14" s="1"/>
  <c r="O34" i="14"/>
  <c r="D38" i="14"/>
  <c r="F38" i="14" s="1"/>
  <c r="O38" i="14"/>
  <c r="O41" i="14"/>
  <c r="O44" i="14"/>
  <c r="D44" i="14"/>
  <c r="F44" i="14" s="1"/>
  <c r="N47" i="14"/>
  <c r="O47" i="14"/>
  <c r="I47" i="14"/>
  <c r="D51" i="14"/>
  <c r="F51" i="14" s="1"/>
  <c r="N57" i="14"/>
  <c r="N58" i="14"/>
  <c r="D58" i="14"/>
  <c r="F58" i="14" s="1"/>
  <c r="O58" i="14"/>
  <c r="N61" i="14"/>
  <c r="P61" i="14"/>
  <c r="B61" i="14"/>
  <c r="N62" i="14"/>
  <c r="O62" i="14"/>
  <c r="I62" i="14"/>
  <c r="N67" i="14"/>
  <c r="L67" i="14"/>
  <c r="D78" i="14"/>
  <c r="F78" i="14" s="1"/>
  <c r="D80" i="14"/>
  <c r="F80" i="14" s="1"/>
  <c r="N82" i="14"/>
  <c r="L82" i="14"/>
  <c r="D82" i="14"/>
  <c r="F82" i="14" s="1"/>
  <c r="O93" i="14"/>
  <c r="D94" i="14"/>
  <c r="F94" i="14" s="1"/>
  <c r="O99" i="14"/>
  <c r="N99" i="14"/>
  <c r="O109" i="14"/>
  <c r="I109" i="14"/>
  <c r="N110" i="14"/>
  <c r="O110" i="14"/>
  <c r="I110" i="14"/>
  <c r="B110" i="14"/>
  <c r="L110" i="14"/>
  <c r="N51" i="14"/>
  <c r="P51" i="14"/>
  <c r="K51" i="14"/>
  <c r="B51" i="14"/>
  <c r="N78" i="14"/>
  <c r="O78" i="14"/>
  <c r="I78" i="14"/>
  <c r="B78" i="14"/>
  <c r="L78" i="14"/>
  <c r="P89" i="14"/>
  <c r="B89" i="14"/>
  <c r="N94" i="14"/>
  <c r="L94" i="14"/>
  <c r="K111" i="14"/>
  <c r="J111" i="14"/>
  <c r="P112" i="14"/>
  <c r="I112" i="14"/>
  <c r="L4" i="14"/>
  <c r="L8" i="14"/>
  <c r="L12" i="14"/>
  <c r="L16" i="14"/>
  <c r="L20" i="14"/>
  <c r="I22" i="14"/>
  <c r="L24" i="14"/>
  <c r="I26" i="14"/>
  <c r="L28" i="14"/>
  <c r="I30" i="14"/>
  <c r="L32" i="14"/>
  <c r="I34" i="14"/>
  <c r="L36" i="14"/>
  <c r="I38" i="14"/>
  <c r="N40" i="14"/>
  <c r="D41" i="14"/>
  <c r="F41" i="14" s="1"/>
  <c r="N43" i="14"/>
  <c r="L43" i="14"/>
  <c r="J44" i="14"/>
  <c r="N45" i="14"/>
  <c r="I45" i="14"/>
  <c r="O45" i="14"/>
  <c r="D47" i="14"/>
  <c r="F47" i="14" s="1"/>
  <c r="P47" i="14"/>
  <c r="I51" i="14"/>
  <c r="J57" i="14"/>
  <c r="I58" i="14"/>
  <c r="P58" i="14"/>
  <c r="J61" i="14"/>
  <c r="D62" i="14"/>
  <c r="F62" i="14" s="1"/>
  <c r="P62" i="14"/>
  <c r="D67" i="14"/>
  <c r="F67" i="14" s="1"/>
  <c r="N71" i="14"/>
  <c r="K71" i="14"/>
  <c r="O71" i="14"/>
  <c r="B74" i="14"/>
  <c r="I77" i="14"/>
  <c r="P78" i="14"/>
  <c r="K80" i="14"/>
  <c r="O82" i="14"/>
  <c r="N87" i="14"/>
  <c r="L87" i="14"/>
  <c r="P87" i="14"/>
  <c r="N91" i="14"/>
  <c r="K91" i="14"/>
  <c r="P91" i="14"/>
  <c r="I93" i="14"/>
  <c r="I94" i="14"/>
  <c r="P94" i="14"/>
  <c r="P97" i="14"/>
  <c r="I97" i="14"/>
  <c r="D99" i="14"/>
  <c r="F99" i="14" s="1"/>
  <c r="J100" i="14"/>
  <c r="O103" i="14"/>
  <c r="D103" i="14"/>
  <c r="F103" i="14" s="1"/>
  <c r="I108" i="14"/>
  <c r="L109" i="14"/>
  <c r="D110" i="14"/>
  <c r="F110" i="14" s="1"/>
  <c r="O111" i="14"/>
  <c r="N114" i="14"/>
  <c r="P114" i="14"/>
  <c r="K114" i="14"/>
  <c r="B114" i="14"/>
  <c r="O114" i="14"/>
  <c r="I114" i="14"/>
  <c r="N118" i="14"/>
  <c r="O118" i="14"/>
  <c r="I118" i="14"/>
  <c r="D118" i="14"/>
  <c r="F118" i="14" s="1"/>
  <c r="L3" i="14"/>
  <c r="D4" i="14"/>
  <c r="F4" i="14" s="1"/>
  <c r="L7" i="14"/>
  <c r="D8" i="14"/>
  <c r="F8" i="14" s="1"/>
  <c r="L11" i="14"/>
  <c r="D12" i="14"/>
  <c r="F12" i="14" s="1"/>
  <c r="L15" i="14"/>
  <c r="D16" i="14"/>
  <c r="F16" i="14" s="1"/>
  <c r="L19" i="14"/>
  <c r="D20" i="14"/>
  <c r="F20" i="14" s="1"/>
  <c r="B22" i="14"/>
  <c r="K22" i="14"/>
  <c r="L23" i="14"/>
  <c r="D24" i="14"/>
  <c r="F24" i="14" s="1"/>
  <c r="B26" i="14"/>
  <c r="K26" i="14"/>
  <c r="L27" i="14"/>
  <c r="D28" i="14"/>
  <c r="F28" i="14" s="1"/>
  <c r="B30" i="14"/>
  <c r="K30" i="14"/>
  <c r="L31" i="14"/>
  <c r="D32" i="14"/>
  <c r="F32" i="14" s="1"/>
  <c r="B34" i="14"/>
  <c r="K34" i="14"/>
  <c r="L35" i="14"/>
  <c r="D36" i="14"/>
  <c r="F36" i="14" s="1"/>
  <c r="B38" i="14"/>
  <c r="K38" i="14"/>
  <c r="L39" i="14"/>
  <c r="D40" i="14"/>
  <c r="F40" i="14" s="1"/>
  <c r="D43" i="14"/>
  <c r="F43" i="14" s="1"/>
  <c r="O43" i="14"/>
  <c r="L44" i="14"/>
  <c r="D45" i="14"/>
  <c r="F45" i="14" s="1"/>
  <c r="K47" i="14"/>
  <c r="L51" i="14"/>
  <c r="P57" i="14"/>
  <c r="K58" i="14"/>
  <c r="N59" i="14"/>
  <c r="D59" i="14"/>
  <c r="F59" i="14" s="1"/>
  <c r="J60" i="14"/>
  <c r="B60" i="14"/>
  <c r="N60" i="14"/>
  <c r="K62" i="14"/>
  <c r="N63" i="14"/>
  <c r="J63" i="14"/>
  <c r="N66" i="14"/>
  <c r="P66" i="14"/>
  <c r="K66" i="14"/>
  <c r="B66" i="14"/>
  <c r="J67" i="14"/>
  <c r="N74" i="14"/>
  <c r="L74" i="14"/>
  <c r="D74" i="14"/>
  <c r="F74" i="14" s="1"/>
  <c r="K78" i="14"/>
  <c r="N79" i="14"/>
  <c r="P79" i="14"/>
  <c r="O79" i="14"/>
  <c r="I82" i="14"/>
  <c r="P82" i="14"/>
  <c r="D87" i="14"/>
  <c r="F87" i="14" s="1"/>
  <c r="N90" i="14"/>
  <c r="O90" i="14"/>
  <c r="I90" i="14"/>
  <c r="B90" i="14"/>
  <c r="L90" i="14"/>
  <c r="D91" i="14"/>
  <c r="F91" i="14" s="1"/>
  <c r="B94" i="14"/>
  <c r="K94" i="14"/>
  <c r="O95" i="14"/>
  <c r="D95" i="14"/>
  <c r="F95" i="14" s="1"/>
  <c r="L99" i="14"/>
  <c r="P101" i="14"/>
  <c r="N101" i="14"/>
  <c r="N102" i="14"/>
  <c r="L102" i="14"/>
  <c r="L103" i="14"/>
  <c r="N106" i="14"/>
  <c r="O106" i="14"/>
  <c r="I106" i="14"/>
  <c r="J108" i="14"/>
  <c r="P110" i="14"/>
  <c r="B112" i="14"/>
  <c r="D114" i="14"/>
  <c r="F114" i="14" s="1"/>
  <c r="K118" i="14"/>
  <c r="P120" i="14"/>
  <c r="K120" i="14"/>
  <c r="B120" i="14"/>
  <c r="I120" i="14"/>
  <c r="P113" i="14"/>
  <c r="L55" i="14"/>
  <c r="K70" i="14"/>
  <c r="P70" i="14"/>
  <c r="O75" i="14"/>
  <c r="O83" i="14"/>
  <c r="K86" i="14"/>
  <c r="P86" i="14"/>
  <c r="K98" i="14"/>
  <c r="P98" i="14"/>
  <c r="P105" i="14"/>
  <c r="I113" i="14"/>
  <c r="P117" i="14"/>
  <c r="L121" i="14"/>
  <c r="G2" i="13"/>
  <c r="I2" i="13"/>
  <c r="G3" i="13"/>
  <c r="I3" i="13"/>
  <c r="G62" i="13"/>
  <c r="I62" i="13"/>
  <c r="Z4" i="9"/>
  <c r="Z5" i="9" s="1"/>
  <c r="Z6" i="9" s="1"/>
  <c r="Z7" i="9" s="1"/>
  <c r="Z8" i="9" s="1"/>
  <c r="Z9" i="9" s="1"/>
  <c r="Z10" i="9" s="1"/>
  <c r="Z11" i="9" s="1"/>
  <c r="Z12" i="9" s="1"/>
  <c r="Z13" i="9" s="1"/>
  <c r="Z14" i="9" s="1"/>
  <c r="Z15" i="9" s="1"/>
  <c r="Z16" i="9" s="1"/>
  <c r="Z17" i="9" s="1"/>
  <c r="Z18" i="9" s="1"/>
  <c r="Z19" i="9" s="1"/>
  <c r="Z20" i="9" s="1"/>
  <c r="Z21" i="9" s="1"/>
  <c r="Z22" i="9" s="1"/>
  <c r="Z23" i="9" s="1"/>
  <c r="Z24" i="9" s="1"/>
  <c r="Z25" i="9" s="1"/>
  <c r="Z26" i="9" s="1"/>
  <c r="Z27" i="9" s="1"/>
  <c r="Z28" i="9" s="1"/>
  <c r="Z29" i="9" s="1"/>
  <c r="Z30" i="9" s="1"/>
  <c r="Z31" i="9" s="1"/>
  <c r="Z32" i="9" s="1"/>
  <c r="Z33" i="9" s="1"/>
  <c r="Z34" i="9" s="1"/>
  <c r="Z35" i="9" s="1"/>
  <c r="Z36" i="9" s="1"/>
  <c r="Z37" i="9" s="1"/>
  <c r="Z38" i="9" s="1"/>
  <c r="Z39" i="9" s="1"/>
  <c r="Z40" i="9" s="1"/>
  <c r="Z41" i="9" s="1"/>
  <c r="Z42" i="9" s="1"/>
  <c r="Z43" i="9" s="1"/>
  <c r="Z44" i="9" s="1"/>
  <c r="Z45" i="9" s="1"/>
  <c r="Z46" i="9" s="1"/>
  <c r="Z47" i="9" s="1"/>
  <c r="Z48" i="9" s="1"/>
  <c r="Z49" i="9" s="1"/>
  <c r="AD21" i="9" a="1"/>
  <c r="AD21" i="9" s="1"/>
  <c r="AA5" i="13"/>
  <c r="AA6" i="13"/>
  <c r="AD9" i="9" a="1"/>
  <c r="AD9" i="9" s="1"/>
  <c r="AA13" i="13"/>
  <c r="AA14" i="13"/>
  <c r="AD14" i="10" a="1"/>
  <c r="AD14" i="10" s="1"/>
  <c r="AD22" i="10" a="1"/>
  <c r="AD22" i="10" s="1"/>
  <c r="AD30" i="10" a="1"/>
  <c r="AD30" i="10" s="1"/>
  <c r="AC3" i="9"/>
  <c r="Y3" i="9"/>
  <c r="AB3" i="9"/>
  <c r="AA3" i="13"/>
  <c r="AA4" i="13"/>
  <c r="AD7" i="9" a="1"/>
  <c r="AD7" i="9" s="1"/>
  <c r="AA11" i="13"/>
  <c r="AA12" i="13"/>
  <c r="AD15" i="9" a="1"/>
  <c r="AD15" i="9" s="1"/>
  <c r="AD19" i="9" a="1"/>
  <c r="AD19" i="9" s="1"/>
  <c r="AD23" i="9" a="1"/>
  <c r="AD23" i="9" s="1"/>
  <c r="AD25" i="9" a="1"/>
  <c r="AD25" i="9" s="1"/>
  <c r="AD27" i="9" a="1"/>
  <c r="AD27" i="9" s="1"/>
  <c r="AD29" i="9" a="1"/>
  <c r="AD29" i="9" s="1"/>
  <c r="AD31" i="9" a="1"/>
  <c r="AD31" i="9" s="1"/>
  <c r="AD33" i="9" a="1"/>
  <c r="AD33" i="9" s="1"/>
  <c r="AD35" i="9" a="1"/>
  <c r="AD35" i="9" s="1"/>
  <c r="AD37" i="9" a="1"/>
  <c r="AD37" i="9" s="1"/>
  <c r="AD39" i="9" a="1"/>
  <c r="AD39" i="9" s="1"/>
  <c r="AD41" i="9" a="1"/>
  <c r="AD41" i="9" s="1"/>
  <c r="AD43" i="9" a="1"/>
  <c r="AD43" i="9" s="1"/>
  <c r="AD45" i="9" a="1"/>
  <c r="AD45" i="9" s="1"/>
  <c r="AD47" i="9" a="1"/>
  <c r="AD47" i="9" s="1"/>
  <c r="AD49" i="9" a="1"/>
  <c r="AD49" i="9" s="1"/>
  <c r="AD51" i="9" a="1"/>
  <c r="AD51" i="9" s="1"/>
  <c r="AD53" i="9" a="1"/>
  <c r="AD53" i="9" s="1"/>
  <c r="AD55" i="9" a="1"/>
  <c r="AD55" i="9" s="1"/>
  <c r="AD57" i="9" a="1"/>
  <c r="AD57" i="9" s="1"/>
  <c r="AD59" i="9" a="1"/>
  <c r="AD59" i="9" s="1"/>
  <c r="AD61" i="9" a="1"/>
  <c r="AD61" i="9" s="1"/>
  <c r="AA62" i="13"/>
  <c r="AA64" i="13"/>
  <c r="AA66" i="13"/>
  <c r="AA68" i="13"/>
  <c r="AA70" i="13"/>
  <c r="AA72" i="13"/>
  <c r="AA74" i="13"/>
  <c r="AA76" i="13"/>
  <c r="AA78" i="13"/>
  <c r="AA80" i="13"/>
  <c r="AA82" i="13"/>
  <c r="AA84" i="13"/>
  <c r="AA86" i="13"/>
  <c r="AA88" i="13"/>
  <c r="AA90" i="13"/>
  <c r="AA92" i="13"/>
  <c r="AA94" i="13"/>
  <c r="AA96" i="13"/>
  <c r="AA98" i="13"/>
  <c r="AA100" i="13"/>
  <c r="AA102" i="13"/>
  <c r="AA104" i="13"/>
  <c r="Z3" i="10"/>
  <c r="Z4" i="10" s="1"/>
  <c r="Z5" i="10" s="1"/>
  <c r="Z6" i="10" s="1"/>
  <c r="Z7" i="10" s="1"/>
  <c r="Z8" i="10" s="1"/>
  <c r="Z9" i="10" s="1"/>
  <c r="Z10" i="10" s="1"/>
  <c r="Z11" i="10" s="1"/>
  <c r="Z12" i="10" s="1"/>
  <c r="Z13" i="10" s="1"/>
  <c r="Z14" i="10" s="1"/>
  <c r="Z15" i="10" s="1"/>
  <c r="Z16" i="10" s="1"/>
  <c r="Z17" i="10" s="1"/>
  <c r="Z18" i="10" s="1"/>
  <c r="Z19" i="10" s="1"/>
  <c r="Z20" i="10" s="1"/>
  <c r="Z21" i="10" s="1"/>
  <c r="Z22" i="10" s="1"/>
  <c r="Z23" i="10" s="1"/>
  <c r="Z24" i="10" s="1"/>
  <c r="Z25" i="10" s="1"/>
  <c r="Z26" i="10" s="1"/>
  <c r="Z27" i="10" s="1"/>
  <c r="Z28" i="10" s="1"/>
  <c r="Z29" i="10" s="1"/>
  <c r="Z30" i="10" s="1"/>
  <c r="Z31" i="10" s="1"/>
  <c r="Z32" i="10" s="1"/>
  <c r="Z33" i="10" s="1"/>
  <c r="Z34" i="10" s="1"/>
  <c r="Z35" i="10" s="1"/>
  <c r="Z36" i="10" s="1"/>
  <c r="Z37" i="10" s="1"/>
  <c r="Z38" i="10" s="1"/>
  <c r="Z39" i="10" s="1"/>
  <c r="Z40" i="10" s="1"/>
  <c r="Z41" i="10" s="1"/>
  <c r="Z42" i="10" s="1"/>
  <c r="Z43" i="10" s="1"/>
  <c r="Z44" i="10" s="1"/>
  <c r="Z45" i="10" s="1"/>
  <c r="Z46" i="10" s="1"/>
  <c r="Z47" i="10" s="1"/>
  <c r="Z48" i="10" s="1"/>
  <c r="Z49" i="10" s="1"/>
  <c r="AA63" i="13"/>
  <c r="AA65" i="13"/>
  <c r="AA67" i="13"/>
  <c r="AA69" i="13"/>
  <c r="AA71" i="13"/>
  <c r="AA73" i="13"/>
  <c r="AA75" i="13"/>
  <c r="AA77" i="13"/>
  <c r="AA79" i="13"/>
  <c r="AA81" i="13"/>
  <c r="AA83" i="13"/>
  <c r="AA85" i="13"/>
  <c r="AA87" i="13"/>
  <c r="AA89" i="13"/>
  <c r="AA91" i="13"/>
  <c r="AA93" i="13"/>
  <c r="AA95" i="13"/>
  <c r="AA97" i="13"/>
  <c r="AA99" i="13"/>
  <c r="AA101" i="13"/>
  <c r="AA103" i="13"/>
  <c r="AA108" i="13"/>
  <c r="AA112" i="13"/>
  <c r="AA116" i="13"/>
  <c r="AA120" i="13"/>
  <c r="AA19" i="13"/>
  <c r="AA21" i="13"/>
  <c r="AA23" i="13"/>
  <c r="AA25" i="13"/>
  <c r="AA27" i="13"/>
  <c r="AA29" i="13"/>
  <c r="AA31" i="13"/>
  <c r="AA33" i="13"/>
  <c r="AA35" i="13"/>
  <c r="AA37" i="13"/>
  <c r="AA39" i="13"/>
  <c r="AA41" i="13"/>
  <c r="AA43" i="13"/>
  <c r="AA45" i="13"/>
  <c r="AA47" i="13"/>
  <c r="AA49" i="13"/>
  <c r="AA51" i="13"/>
  <c r="AA53" i="13"/>
  <c r="AA55" i="13"/>
  <c r="AA57" i="13"/>
  <c r="AA59" i="13"/>
  <c r="AA61" i="13"/>
  <c r="AA3" i="10"/>
  <c r="AD45" i="10" a="1"/>
  <c r="AD45" i="10" s="1"/>
  <c r="AA105" i="13"/>
  <c r="AA109" i="13"/>
  <c r="AA113" i="13"/>
  <c r="AA117" i="13"/>
  <c r="AA121" i="13"/>
  <c r="AD46" i="10" a="1"/>
  <c r="AD46" i="10" s="1"/>
  <c r="AD48" i="10" a="1"/>
  <c r="AD48" i="10" s="1"/>
  <c r="AD50" i="10" a="1"/>
  <c r="AD50" i="10" s="1"/>
  <c r="AD52" i="10" a="1"/>
  <c r="AD52" i="10" s="1"/>
  <c r="AD54" i="10" a="1"/>
  <c r="AD54" i="10" s="1"/>
  <c r="AD56" i="10" a="1"/>
  <c r="AD56" i="10" s="1"/>
  <c r="AD58" i="10" a="1"/>
  <c r="AD58" i="10" s="1"/>
  <c r="AD60" i="10" a="1"/>
  <c r="AD60" i="10" s="1"/>
  <c r="A3" i="13"/>
  <c r="J5" i="14"/>
  <c r="N5" i="14"/>
  <c r="J9" i="14"/>
  <c r="N9" i="14"/>
  <c r="J13" i="14"/>
  <c r="N13" i="14"/>
  <c r="J17" i="14"/>
  <c r="N17" i="14"/>
  <c r="J21" i="14"/>
  <c r="N21" i="14"/>
  <c r="J25" i="14"/>
  <c r="N25" i="14"/>
  <c r="J29" i="14"/>
  <c r="N29" i="14"/>
  <c r="J33" i="14"/>
  <c r="N33" i="14"/>
  <c r="J37" i="14"/>
  <c r="N37" i="14"/>
  <c r="I46" i="14"/>
  <c r="B46" i="14"/>
  <c r="O46" i="14"/>
  <c r="K46" i="14"/>
  <c r="D46" i="14"/>
  <c r="F46" i="14" s="1"/>
  <c r="N46" i="14"/>
  <c r="O48" i="14"/>
  <c r="K48" i="14"/>
  <c r="D48" i="14"/>
  <c r="F48" i="14" s="1"/>
  <c r="I48" i="14"/>
  <c r="B48" i="14"/>
  <c r="N48" i="14"/>
  <c r="I54" i="14"/>
  <c r="B54" i="14"/>
  <c r="O54" i="14"/>
  <c r="K54" i="14"/>
  <c r="D54" i="14"/>
  <c r="F54" i="14" s="1"/>
  <c r="N54" i="14"/>
  <c r="O56" i="14"/>
  <c r="K56" i="14"/>
  <c r="D56" i="14"/>
  <c r="F56" i="14" s="1"/>
  <c r="I56" i="14"/>
  <c r="B56" i="14"/>
  <c r="N56" i="14"/>
  <c r="I68" i="14"/>
  <c r="B68" i="14"/>
  <c r="P68" i="14"/>
  <c r="L68" i="14"/>
  <c r="K68" i="14"/>
  <c r="J68" i="14"/>
  <c r="O68" i="14"/>
  <c r="D68" i="14"/>
  <c r="F68" i="14" s="1"/>
  <c r="I84" i="14"/>
  <c r="B84" i="14"/>
  <c r="P84" i="14"/>
  <c r="L84" i="14"/>
  <c r="K84" i="14"/>
  <c r="J84" i="14"/>
  <c r="O84" i="14"/>
  <c r="D84" i="14"/>
  <c r="F84" i="14" s="1"/>
  <c r="J2" i="14"/>
  <c r="N2" i="14"/>
  <c r="B3" i="14"/>
  <c r="I3" i="14"/>
  <c r="D5" i="14"/>
  <c r="F5" i="14" s="1"/>
  <c r="K5" i="14"/>
  <c r="O5" i="14"/>
  <c r="J6" i="14"/>
  <c r="N6" i="14"/>
  <c r="B7" i="14"/>
  <c r="I7" i="14"/>
  <c r="D9" i="14"/>
  <c r="F9" i="14" s="1"/>
  <c r="K9" i="14"/>
  <c r="O9" i="14"/>
  <c r="J10" i="14"/>
  <c r="N10" i="14"/>
  <c r="B11" i="14"/>
  <c r="I11" i="14"/>
  <c r="D13" i="14"/>
  <c r="F13" i="14" s="1"/>
  <c r="K13" i="14"/>
  <c r="O13" i="14"/>
  <c r="J14" i="14"/>
  <c r="N14" i="14"/>
  <c r="B15" i="14"/>
  <c r="I15" i="14"/>
  <c r="D17" i="14"/>
  <c r="F17" i="14" s="1"/>
  <c r="K17" i="14"/>
  <c r="O17" i="14"/>
  <c r="J18" i="14"/>
  <c r="N18" i="14"/>
  <c r="B19" i="14"/>
  <c r="I19" i="14"/>
  <c r="D21" i="14"/>
  <c r="F21" i="14" s="1"/>
  <c r="K21" i="14"/>
  <c r="O21" i="14"/>
  <c r="J22" i="14"/>
  <c r="N22" i="14"/>
  <c r="B23" i="14"/>
  <c r="I23" i="14"/>
  <c r="D25" i="14"/>
  <c r="F25" i="14" s="1"/>
  <c r="K25" i="14"/>
  <c r="O25" i="14"/>
  <c r="J26" i="14"/>
  <c r="N26" i="14"/>
  <c r="B27" i="14"/>
  <c r="I27" i="14"/>
  <c r="D29" i="14"/>
  <c r="F29" i="14" s="1"/>
  <c r="K29" i="14"/>
  <c r="O29" i="14"/>
  <c r="J30" i="14"/>
  <c r="N30" i="14"/>
  <c r="B31" i="14"/>
  <c r="I31" i="14"/>
  <c r="D33" i="14"/>
  <c r="F33" i="14" s="1"/>
  <c r="K33" i="14"/>
  <c r="O33" i="14"/>
  <c r="J34" i="14"/>
  <c r="N34" i="14"/>
  <c r="B35" i="14"/>
  <c r="I35" i="14"/>
  <c r="D37" i="14"/>
  <c r="F37" i="14" s="1"/>
  <c r="K37" i="14"/>
  <c r="O37" i="14"/>
  <c r="J38" i="14"/>
  <c r="N38" i="14"/>
  <c r="B39" i="14"/>
  <c r="I39" i="14"/>
  <c r="P41" i="14"/>
  <c r="L41" i="14"/>
  <c r="K41" i="14"/>
  <c r="P46" i="14"/>
  <c r="P48" i="14"/>
  <c r="P54" i="14"/>
  <c r="P56" i="14"/>
  <c r="N68" i="14"/>
  <c r="P81" i="14"/>
  <c r="L81" i="14"/>
  <c r="O81" i="14"/>
  <c r="K81" i="14"/>
  <c r="D81" i="14"/>
  <c r="F81" i="14" s="1"/>
  <c r="B81" i="14"/>
  <c r="J81" i="14"/>
  <c r="I81" i="14"/>
  <c r="N84" i="14"/>
  <c r="J3" i="14"/>
  <c r="N3" i="14"/>
  <c r="L5" i="14"/>
  <c r="P5" i="14"/>
  <c r="J7" i="14"/>
  <c r="N7" i="14"/>
  <c r="L9" i="14"/>
  <c r="P9" i="14"/>
  <c r="J11" i="14"/>
  <c r="N11" i="14"/>
  <c r="L13" i="14"/>
  <c r="P13" i="14"/>
  <c r="J15" i="14"/>
  <c r="N15" i="14"/>
  <c r="L17" i="14"/>
  <c r="P17" i="14"/>
  <c r="J19" i="14"/>
  <c r="N19" i="14"/>
  <c r="L21" i="14"/>
  <c r="P21" i="14"/>
  <c r="J23" i="14"/>
  <c r="N23" i="14"/>
  <c r="L25" i="14"/>
  <c r="P25" i="14"/>
  <c r="J27" i="14"/>
  <c r="N27" i="14"/>
  <c r="L29" i="14"/>
  <c r="P29" i="14"/>
  <c r="J31" i="14"/>
  <c r="N31" i="14"/>
  <c r="L33" i="14"/>
  <c r="P33" i="14"/>
  <c r="J35" i="14"/>
  <c r="N35" i="14"/>
  <c r="L37" i="14"/>
  <c r="P37" i="14"/>
  <c r="J39" i="14"/>
  <c r="N39" i="14"/>
  <c r="J46" i="14"/>
  <c r="J48" i="14"/>
  <c r="I50" i="14"/>
  <c r="B50" i="14"/>
  <c r="O50" i="14"/>
  <c r="K50" i="14"/>
  <c r="D50" i="14"/>
  <c r="F50" i="14" s="1"/>
  <c r="N50" i="14"/>
  <c r="O52" i="14"/>
  <c r="K52" i="14"/>
  <c r="D52" i="14"/>
  <c r="F52" i="14" s="1"/>
  <c r="I52" i="14"/>
  <c r="B52" i="14"/>
  <c r="N52" i="14"/>
  <c r="J54" i="14"/>
  <c r="J56" i="14"/>
  <c r="N81" i="14"/>
  <c r="I88" i="14"/>
  <c r="B88" i="14"/>
  <c r="P88" i="14"/>
  <c r="L88" i="14"/>
  <c r="O88" i="14"/>
  <c r="K88" i="14"/>
  <c r="D88" i="14"/>
  <c r="F88" i="14" s="1"/>
  <c r="N88" i="14"/>
  <c r="J88" i="14"/>
  <c r="A2" i="14"/>
  <c r="L2" i="14"/>
  <c r="D3" i="14"/>
  <c r="F3" i="14" s="1"/>
  <c r="K3" i="14"/>
  <c r="J4" i="14"/>
  <c r="B5" i="14"/>
  <c r="I5" i="14"/>
  <c r="L6" i="14"/>
  <c r="D7" i="14"/>
  <c r="F7" i="14" s="1"/>
  <c r="K7" i="14"/>
  <c r="J8" i="14"/>
  <c r="B9" i="14"/>
  <c r="I9" i="14"/>
  <c r="L10" i="14"/>
  <c r="D11" i="14"/>
  <c r="F11" i="14" s="1"/>
  <c r="K11" i="14"/>
  <c r="J12" i="14"/>
  <c r="B13" i="14"/>
  <c r="I13" i="14"/>
  <c r="L14" i="14"/>
  <c r="D15" i="14"/>
  <c r="F15" i="14" s="1"/>
  <c r="K15" i="14"/>
  <c r="J16" i="14"/>
  <c r="B17" i="14"/>
  <c r="I17" i="14"/>
  <c r="L18" i="14"/>
  <c r="D19" i="14"/>
  <c r="F19" i="14" s="1"/>
  <c r="K19" i="14"/>
  <c r="J20" i="14"/>
  <c r="B21" i="14"/>
  <c r="I21" i="14"/>
  <c r="L22" i="14"/>
  <c r="D23" i="14"/>
  <c r="F23" i="14" s="1"/>
  <c r="K23" i="14"/>
  <c r="J24" i="14"/>
  <c r="B25" i="14"/>
  <c r="I25" i="14"/>
  <c r="L26" i="14"/>
  <c r="D27" i="14"/>
  <c r="F27" i="14" s="1"/>
  <c r="K27" i="14"/>
  <c r="J28" i="14"/>
  <c r="B29" i="14"/>
  <c r="I29" i="14"/>
  <c r="L30" i="14"/>
  <c r="D31" i="14"/>
  <c r="F31" i="14" s="1"/>
  <c r="K31" i="14"/>
  <c r="J32" i="14"/>
  <c r="B33" i="14"/>
  <c r="I33" i="14"/>
  <c r="L34" i="14"/>
  <c r="D35" i="14"/>
  <c r="F35" i="14" s="1"/>
  <c r="K35" i="14"/>
  <c r="J36" i="14"/>
  <c r="B37" i="14"/>
  <c r="I37" i="14"/>
  <c r="L38" i="14"/>
  <c r="D39" i="14"/>
  <c r="F39" i="14" s="1"/>
  <c r="K39" i="14"/>
  <c r="I40" i="14"/>
  <c r="K40" i="14"/>
  <c r="P40" i="14"/>
  <c r="I41" i="14"/>
  <c r="N41" i="14"/>
  <c r="O42" i="14"/>
  <c r="K42" i="14"/>
  <c r="D42" i="14"/>
  <c r="F42" i="14" s="1"/>
  <c r="L42" i="14"/>
  <c r="I44" i="14"/>
  <c r="B44" i="14"/>
  <c r="K44" i="14"/>
  <c r="P44" i="14"/>
  <c r="L46" i="14"/>
  <c r="L48" i="14"/>
  <c r="P50" i="14"/>
  <c r="P52" i="14"/>
  <c r="L54" i="14"/>
  <c r="L56" i="14"/>
  <c r="J43" i="14"/>
  <c r="L45" i="14"/>
  <c r="P45" i="14"/>
  <c r="J47" i="14"/>
  <c r="L49" i="14"/>
  <c r="P49" i="14"/>
  <c r="J51" i="14"/>
  <c r="L53" i="14"/>
  <c r="P53" i="14"/>
  <c r="J55" i="14"/>
  <c r="I57" i="14"/>
  <c r="P60" i="14"/>
  <c r="L60" i="14"/>
  <c r="K60" i="14"/>
  <c r="I61" i="14"/>
  <c r="P64" i="14"/>
  <c r="L64" i="14"/>
  <c r="K64" i="14"/>
  <c r="I65" i="14"/>
  <c r="B73" i="14"/>
  <c r="P77" i="14"/>
  <c r="L77" i="14"/>
  <c r="O77" i="14"/>
  <c r="K77" i="14"/>
  <c r="D77" i="14"/>
  <c r="F77" i="14" s="1"/>
  <c r="N77" i="14"/>
  <c r="I80" i="14"/>
  <c r="B80" i="14"/>
  <c r="P80" i="14"/>
  <c r="L80" i="14"/>
  <c r="N80" i="14"/>
  <c r="P73" i="14"/>
  <c r="L73" i="14"/>
  <c r="O73" i="14"/>
  <c r="K73" i="14"/>
  <c r="D73" i="14"/>
  <c r="F73" i="14" s="1"/>
  <c r="N73" i="14"/>
  <c r="I76" i="14"/>
  <c r="B76" i="14"/>
  <c r="P76" i="14"/>
  <c r="L76" i="14"/>
  <c r="N76" i="14"/>
  <c r="J45" i="14"/>
  <c r="J49" i="14"/>
  <c r="J53" i="14"/>
  <c r="O57" i="14"/>
  <c r="K57" i="14"/>
  <c r="D57" i="14"/>
  <c r="F57" i="14" s="1"/>
  <c r="L57" i="14"/>
  <c r="I59" i="14"/>
  <c r="B59" i="14"/>
  <c r="K59" i="14"/>
  <c r="P59" i="14"/>
  <c r="O61" i="14"/>
  <c r="K61" i="14"/>
  <c r="D61" i="14"/>
  <c r="F61" i="14" s="1"/>
  <c r="L61" i="14"/>
  <c r="I63" i="14"/>
  <c r="B63" i="14"/>
  <c r="K63" i="14"/>
  <c r="P63" i="14"/>
  <c r="O65" i="14"/>
  <c r="K65" i="14"/>
  <c r="D65" i="14"/>
  <c r="F65" i="14" s="1"/>
  <c r="L65" i="14"/>
  <c r="I67" i="14"/>
  <c r="B67" i="14"/>
  <c r="K67" i="14"/>
  <c r="P67" i="14"/>
  <c r="P69" i="14"/>
  <c r="L69" i="14"/>
  <c r="O69" i="14"/>
  <c r="K69" i="14"/>
  <c r="D69" i="14"/>
  <c r="F69" i="14" s="1"/>
  <c r="N69" i="14"/>
  <c r="I72" i="14"/>
  <c r="B72" i="14"/>
  <c r="P72" i="14"/>
  <c r="L72" i="14"/>
  <c r="N72" i="14"/>
  <c r="I73" i="14"/>
  <c r="D76" i="14"/>
  <c r="F76" i="14" s="1"/>
  <c r="O76" i="14"/>
  <c r="J77" i="14"/>
  <c r="J80" i="14"/>
  <c r="P85" i="14"/>
  <c r="L85" i="14"/>
  <c r="O85" i="14"/>
  <c r="K85" i="14"/>
  <c r="D85" i="14"/>
  <c r="F85" i="14" s="1"/>
  <c r="N85" i="14"/>
  <c r="J92" i="14"/>
  <c r="N92" i="14"/>
  <c r="I107" i="14"/>
  <c r="B107" i="14"/>
  <c r="P107" i="14"/>
  <c r="L107" i="14"/>
  <c r="N107" i="14"/>
  <c r="J89" i="14"/>
  <c r="N89" i="14"/>
  <c r="D92" i="14"/>
  <c r="F92" i="14" s="1"/>
  <c r="K92" i="14"/>
  <c r="O92" i="14"/>
  <c r="J93" i="14"/>
  <c r="N93" i="14"/>
  <c r="P96" i="14"/>
  <c r="L96" i="14"/>
  <c r="K96" i="14"/>
  <c r="P100" i="14"/>
  <c r="L100" i="14"/>
  <c r="K100" i="14"/>
  <c r="P104" i="14"/>
  <c r="L104" i="14"/>
  <c r="K104" i="14"/>
  <c r="D107" i="14"/>
  <c r="F107" i="14" s="1"/>
  <c r="O107" i="14"/>
  <c r="J58" i="14"/>
  <c r="J62" i="14"/>
  <c r="J66" i="14"/>
  <c r="J70" i="14"/>
  <c r="B71" i="14"/>
  <c r="I71" i="14"/>
  <c r="J74" i="14"/>
  <c r="B75" i="14"/>
  <c r="I75" i="14"/>
  <c r="J78" i="14"/>
  <c r="B79" i="14"/>
  <c r="I79" i="14"/>
  <c r="J82" i="14"/>
  <c r="B83" i="14"/>
  <c r="I83" i="14"/>
  <c r="J86" i="14"/>
  <c r="B87" i="14"/>
  <c r="I87" i="14"/>
  <c r="D89" i="14"/>
  <c r="F89" i="14" s="1"/>
  <c r="K89" i="14"/>
  <c r="O89" i="14"/>
  <c r="J90" i="14"/>
  <c r="B91" i="14"/>
  <c r="I91" i="14"/>
  <c r="L92" i="14"/>
  <c r="P92" i="14"/>
  <c r="D93" i="14"/>
  <c r="F93" i="14" s="1"/>
  <c r="K93" i="14"/>
  <c r="P93" i="14"/>
  <c r="J95" i="14"/>
  <c r="D96" i="14"/>
  <c r="F96" i="14" s="1"/>
  <c r="B97" i="14"/>
  <c r="J97" i="14"/>
  <c r="J99" i="14"/>
  <c r="D100" i="14"/>
  <c r="F100" i="14" s="1"/>
  <c r="B101" i="14"/>
  <c r="J101" i="14"/>
  <c r="J103" i="14"/>
  <c r="D104" i="14"/>
  <c r="F104" i="14" s="1"/>
  <c r="J107" i="14"/>
  <c r="B108" i="14"/>
  <c r="I115" i="14"/>
  <c r="B115" i="14"/>
  <c r="P115" i="14"/>
  <c r="L115" i="14"/>
  <c r="O115" i="14"/>
  <c r="K115" i="14"/>
  <c r="D115" i="14"/>
  <c r="F115" i="14" s="1"/>
  <c r="I119" i="14"/>
  <c r="B119" i="14"/>
  <c r="P119" i="14"/>
  <c r="L119" i="14"/>
  <c r="O119" i="14"/>
  <c r="K119" i="14"/>
  <c r="D119" i="14"/>
  <c r="F119" i="14" s="1"/>
  <c r="J71" i="14"/>
  <c r="J75" i="14"/>
  <c r="J79" i="14"/>
  <c r="J83" i="14"/>
  <c r="J87" i="14"/>
  <c r="L89" i="14"/>
  <c r="J91" i="14"/>
  <c r="B92" i="14"/>
  <c r="I92" i="14"/>
  <c r="L93" i="14"/>
  <c r="I95" i="14"/>
  <c r="B95" i="14"/>
  <c r="K95" i="14"/>
  <c r="P95" i="14"/>
  <c r="I96" i="14"/>
  <c r="N96" i="14"/>
  <c r="O97" i="14"/>
  <c r="K97" i="14"/>
  <c r="D97" i="14"/>
  <c r="F97" i="14" s="1"/>
  <c r="L97" i="14"/>
  <c r="I99" i="14"/>
  <c r="B99" i="14"/>
  <c r="K99" i="14"/>
  <c r="P99" i="14"/>
  <c r="I100" i="14"/>
  <c r="N100" i="14"/>
  <c r="O101" i="14"/>
  <c r="K101" i="14"/>
  <c r="D101" i="14"/>
  <c r="F101" i="14" s="1"/>
  <c r="L101" i="14"/>
  <c r="I103" i="14"/>
  <c r="B103" i="14"/>
  <c r="K103" i="14"/>
  <c r="P103" i="14"/>
  <c r="I104" i="14"/>
  <c r="N104" i="14"/>
  <c r="K107" i="14"/>
  <c r="P108" i="14"/>
  <c r="L108" i="14"/>
  <c r="O108" i="14"/>
  <c r="K108" i="14"/>
  <c r="D108" i="14"/>
  <c r="F108" i="14" s="1"/>
  <c r="N108" i="14"/>
  <c r="I111" i="14"/>
  <c r="B111" i="14"/>
  <c r="P111" i="14"/>
  <c r="L111" i="14"/>
  <c r="N111" i="14"/>
  <c r="J115" i="14"/>
  <c r="J119" i="14"/>
  <c r="J112" i="14"/>
  <c r="N112" i="14"/>
  <c r="J116" i="14"/>
  <c r="N116" i="14"/>
  <c r="J120" i="14"/>
  <c r="N120" i="14"/>
  <c r="B121" i="14"/>
  <c r="I121" i="14"/>
  <c r="J105" i="14"/>
  <c r="N105" i="14"/>
  <c r="J109" i="14"/>
  <c r="N109" i="14"/>
  <c r="D112" i="14"/>
  <c r="F112" i="14" s="1"/>
  <c r="K112" i="14"/>
  <c r="O112" i="14"/>
  <c r="J113" i="14"/>
  <c r="N113" i="14"/>
  <c r="D116" i="14"/>
  <c r="F116" i="14" s="1"/>
  <c r="K116" i="14"/>
  <c r="O116" i="14"/>
  <c r="J117" i="14"/>
  <c r="N117" i="14"/>
  <c r="J121" i="14"/>
  <c r="N121" i="14"/>
  <c r="J94" i="14"/>
  <c r="J98" i="14"/>
  <c r="J102" i="14"/>
  <c r="D105" i="14"/>
  <c r="F105" i="14" s="1"/>
  <c r="K105" i="14"/>
  <c r="J106" i="14"/>
  <c r="D109" i="14"/>
  <c r="F109" i="14" s="1"/>
  <c r="K109" i="14"/>
  <c r="J110" i="14"/>
  <c r="L112" i="14"/>
  <c r="D113" i="14"/>
  <c r="F113" i="14" s="1"/>
  <c r="K113" i="14"/>
  <c r="J114" i="14"/>
  <c r="L116" i="14"/>
  <c r="D117" i="14"/>
  <c r="F117" i="14" s="1"/>
  <c r="K117" i="14"/>
  <c r="J118" i="14"/>
  <c r="L120" i="14"/>
  <c r="D121" i="14"/>
  <c r="F121" i="14" s="1"/>
  <c r="K121" i="14"/>
  <c r="O121" i="14"/>
  <c r="AD5" i="10" a="1"/>
  <c r="AD6" i="10" a="1"/>
  <c r="AD4" i="10" a="1"/>
  <c r="AD3" i="10" a="1"/>
  <c r="AD3" i="9" a="1"/>
  <c r="F11" i="9"/>
  <c r="E54" i="10"/>
  <c r="F44" i="10"/>
  <c r="F40" i="9"/>
  <c r="E6" i="10"/>
  <c r="E55" i="9"/>
  <c r="E40" i="10"/>
  <c r="F23" i="10"/>
  <c r="E18" i="9"/>
  <c r="E60" i="10"/>
  <c r="E25" i="9"/>
  <c r="F6" i="9"/>
  <c r="F8" i="9"/>
  <c r="F11" i="10"/>
  <c r="F12" i="9"/>
  <c r="E15" i="9"/>
  <c r="F60" i="9"/>
  <c r="F21" i="9"/>
  <c r="F10" i="9"/>
  <c r="E31" i="10"/>
  <c r="F58" i="9"/>
  <c r="E24" i="10"/>
  <c r="E43" i="9"/>
  <c r="F35" i="10"/>
  <c r="E5" i="9"/>
  <c r="F27" i="10"/>
  <c r="F3" i="10"/>
  <c r="M62" i="13" s="1"/>
  <c r="F17" i="9"/>
  <c r="E56" i="9"/>
  <c r="E14" i="10"/>
  <c r="E24" i="9"/>
  <c r="E27" i="9"/>
  <c r="F46" i="9"/>
  <c r="E51" i="9"/>
  <c r="E55" i="10"/>
  <c r="F39" i="10"/>
  <c r="F47" i="10"/>
  <c r="E8" i="10"/>
  <c r="F47" i="9"/>
  <c r="E11" i="9"/>
  <c r="E6" i="9"/>
  <c r="E60" i="9"/>
  <c r="F59" i="9"/>
  <c r="F57" i="10"/>
  <c r="E20" i="9"/>
  <c r="F31" i="10"/>
  <c r="F32" i="10"/>
  <c r="F4" i="9"/>
  <c r="F48" i="9"/>
  <c r="F16" i="9"/>
  <c r="E49" i="9"/>
  <c r="F30" i="10"/>
  <c r="F56" i="9"/>
  <c r="E50" i="10"/>
  <c r="E65" i="10"/>
  <c r="E14" i="9"/>
  <c r="E47" i="9"/>
  <c r="E41" i="9"/>
  <c r="E46" i="9"/>
  <c r="E50" i="9"/>
  <c r="F61" i="10"/>
  <c r="F55" i="9"/>
  <c r="E35" i="10"/>
  <c r="F41" i="10"/>
  <c r="F52" i="10"/>
  <c r="F20" i="10"/>
  <c r="E45" i="10"/>
  <c r="F62" i="9"/>
  <c r="F62" i="10"/>
  <c r="E36" i="10"/>
  <c r="E30" i="10"/>
  <c r="E52" i="9"/>
  <c r="E40" i="9"/>
  <c r="F25" i="9"/>
  <c r="E33" i="9"/>
  <c r="F50" i="10"/>
  <c r="F7" i="10"/>
  <c r="F45" i="9"/>
  <c r="E21" i="9"/>
  <c r="E28" i="9"/>
  <c r="F28" i="10"/>
  <c r="F49" i="9"/>
  <c r="F54" i="10"/>
  <c r="F26" i="9"/>
  <c r="E12" i="9"/>
  <c r="E42" i="10"/>
  <c r="F46" i="10"/>
  <c r="F22" i="9"/>
  <c r="E23" i="9"/>
  <c r="E54" i="9"/>
  <c r="F43" i="9"/>
  <c r="E32" i="10"/>
  <c r="E19" i="10"/>
  <c r="F36" i="10"/>
  <c r="F5" i="10"/>
  <c r="F26" i="10"/>
  <c r="E45" i="9"/>
  <c r="E42" i="9"/>
  <c r="E19" i="9"/>
  <c r="F56" i="10"/>
  <c r="E38" i="10"/>
  <c r="E62" i="9"/>
  <c r="E49" i="10"/>
  <c r="E51" i="10"/>
  <c r="E48" i="9"/>
  <c r="F48" i="10"/>
  <c r="F57" i="9"/>
  <c r="F51" i="9"/>
  <c r="F24" i="10"/>
  <c r="F16" i="10"/>
  <c r="F52" i="9"/>
  <c r="F3" i="9"/>
  <c r="F28" i="9"/>
  <c r="E13" i="9"/>
  <c r="F54" i="9"/>
  <c r="E13" i="10"/>
  <c r="F50" i="9"/>
  <c r="E26" i="10"/>
  <c r="F37" i="10"/>
  <c r="E26" i="9"/>
  <c r="E58" i="9"/>
  <c r="E10" i="9"/>
  <c r="F33" i="10"/>
  <c r="E23" i="10"/>
  <c r="E34" i="10"/>
  <c r="E16" i="10"/>
  <c r="F42" i="10"/>
  <c r="E48" i="10"/>
  <c r="F53" i="9"/>
  <c r="F60" i="10"/>
  <c r="F13" i="10"/>
  <c r="F20" i="9"/>
  <c r="F25" i="10"/>
  <c r="F19" i="9"/>
  <c r="F15" i="9"/>
  <c r="F36" i="9"/>
  <c r="E29" i="9"/>
  <c r="E59" i="9"/>
  <c r="E34" i="9"/>
  <c r="E4" i="10"/>
  <c r="F14" i="9"/>
  <c r="F53" i="10"/>
  <c r="F29" i="10"/>
  <c r="F23" i="9"/>
  <c r="F29" i="9"/>
  <c r="F42" i="9"/>
  <c r="E21" i="10"/>
  <c r="E30" i="9"/>
  <c r="E17" i="10"/>
  <c r="F38" i="10"/>
  <c r="E44" i="9"/>
  <c r="E52" i="10"/>
  <c r="F31" i="9"/>
  <c r="F55" i="10"/>
  <c r="E11" i="10"/>
  <c r="F43" i="10"/>
  <c r="E28" i="10"/>
  <c r="F32" i="9"/>
  <c r="E10" i="10"/>
  <c r="F44" i="9"/>
  <c r="E12" i="10"/>
  <c r="E22" i="10"/>
  <c r="F37" i="9"/>
  <c r="E18" i="10"/>
  <c r="F51" i="10"/>
  <c r="E61" i="10"/>
  <c r="E46" i="10"/>
  <c r="F58" i="10"/>
  <c r="F24" i="9"/>
  <c r="E7" i="10"/>
  <c r="E37" i="10"/>
  <c r="F39" i="9"/>
  <c r="F10" i="10"/>
  <c r="E16" i="9"/>
  <c r="F38" i="9"/>
  <c r="F61" i="9"/>
  <c r="E57" i="9"/>
  <c r="E43" i="10"/>
  <c r="F9" i="9"/>
  <c r="E15" i="10"/>
  <c r="F21" i="10"/>
  <c r="F8" i="10"/>
  <c r="E57" i="10"/>
  <c r="E39" i="9"/>
  <c r="F9" i="10"/>
  <c r="E53" i="9"/>
  <c r="F4" i="10"/>
  <c r="E25" i="10"/>
  <c r="F18" i="9"/>
  <c r="F30" i="9"/>
  <c r="E17" i="9"/>
  <c r="F6" i="10"/>
  <c r="F59" i="10"/>
  <c r="F17" i="10"/>
  <c r="E37" i="9"/>
  <c r="F18" i="10"/>
  <c r="E47" i="10"/>
  <c r="E9" i="9"/>
  <c r="E53" i="10"/>
  <c r="F7" i="9"/>
  <c r="E58" i="10"/>
  <c r="F35" i="9"/>
  <c r="E8" i="9"/>
  <c r="F14" i="10"/>
  <c r="E29" i="10"/>
  <c r="F41" i="9"/>
  <c r="E9" i="10"/>
  <c r="E59" i="10"/>
  <c r="E27" i="10"/>
  <c r="F5" i="9"/>
  <c r="E31" i="9"/>
  <c r="E7" i="9"/>
  <c r="F34" i="10"/>
  <c r="E44" i="10"/>
  <c r="E22" i="9"/>
  <c r="F40" i="10"/>
  <c r="E20" i="10"/>
  <c r="F19" i="10"/>
  <c r="E62" i="10"/>
  <c r="E5" i="10"/>
  <c r="F49" i="10"/>
  <c r="E32" i="9"/>
  <c r="E36" i="9"/>
  <c r="F13" i="9"/>
  <c r="F34" i="9"/>
  <c r="E41" i="10"/>
  <c r="E39" i="10"/>
  <c r="E61" i="9"/>
  <c r="F27" i="9"/>
  <c r="E35" i="9"/>
  <c r="F33" i="9"/>
  <c r="E33" i="10"/>
  <c r="E38" i="9"/>
  <c r="F12" i="10"/>
  <c r="F22" i="10"/>
  <c r="F15" i="10"/>
  <c r="E56" i="10"/>
  <c r="F45" i="10"/>
  <c r="M2" i="13" l="1"/>
  <c r="G110" i="13"/>
  <c r="I110" i="13"/>
  <c r="I106" i="13"/>
  <c r="G106" i="13"/>
  <c r="G6" i="13"/>
  <c r="I6" i="13"/>
  <c r="I94" i="13"/>
  <c r="G94" i="13"/>
  <c r="G98" i="13"/>
  <c r="I98" i="13"/>
  <c r="G5" i="13"/>
  <c r="I5" i="13"/>
  <c r="G120" i="13"/>
  <c r="I120" i="13"/>
  <c r="I105" i="13"/>
  <c r="G105" i="13"/>
  <c r="G71" i="13"/>
  <c r="I71" i="13"/>
  <c r="I23" i="13"/>
  <c r="G23" i="13"/>
  <c r="I93" i="13"/>
  <c r="G93" i="13"/>
  <c r="G24" i="13"/>
  <c r="I24" i="13"/>
  <c r="G22" i="13"/>
  <c r="I22" i="13"/>
  <c r="I101" i="13"/>
  <c r="G101" i="13"/>
  <c r="G89" i="13"/>
  <c r="I89" i="13"/>
  <c r="G87" i="13"/>
  <c r="I87" i="13"/>
  <c r="G28" i="13"/>
  <c r="I28" i="13"/>
  <c r="G75" i="13"/>
  <c r="I75" i="13"/>
  <c r="G35" i="13"/>
  <c r="I35" i="13"/>
  <c r="I40" i="13"/>
  <c r="G40" i="13"/>
  <c r="G114" i="13"/>
  <c r="I114" i="13"/>
  <c r="I56" i="13"/>
  <c r="G56" i="13"/>
  <c r="I85" i="13"/>
  <c r="G85" i="13"/>
  <c r="G33" i="13"/>
  <c r="I33" i="13"/>
  <c r="G100" i="13"/>
  <c r="I100" i="13"/>
  <c r="G79" i="13"/>
  <c r="I79" i="13"/>
  <c r="G65" i="13"/>
  <c r="I65" i="13"/>
  <c r="G32" i="13"/>
  <c r="I32" i="13"/>
  <c r="I27" i="13"/>
  <c r="G27" i="13"/>
  <c r="G102" i="13"/>
  <c r="I102" i="13"/>
  <c r="I14" i="13"/>
  <c r="G14" i="13"/>
  <c r="I50" i="13"/>
  <c r="G50" i="13"/>
  <c r="G45" i="13"/>
  <c r="I45" i="13"/>
  <c r="G117" i="13"/>
  <c r="I117" i="13"/>
  <c r="G83" i="13"/>
  <c r="I83" i="13"/>
  <c r="I70" i="13"/>
  <c r="G70" i="13"/>
  <c r="G66" i="13"/>
  <c r="I66" i="13"/>
  <c r="I115" i="13"/>
  <c r="G115" i="13"/>
  <c r="I17" i="13"/>
  <c r="G17" i="13"/>
  <c r="G78" i="13"/>
  <c r="I78" i="13"/>
  <c r="I44" i="13"/>
  <c r="G44" i="13"/>
  <c r="G21" i="13"/>
  <c r="I21" i="13"/>
  <c r="I61" i="13"/>
  <c r="G61" i="13"/>
  <c r="I7" i="13"/>
  <c r="G7" i="13"/>
  <c r="G111" i="13"/>
  <c r="I111" i="13"/>
  <c r="I112" i="13"/>
  <c r="G112" i="13"/>
  <c r="G104" i="13"/>
  <c r="I104" i="13"/>
  <c r="I19" i="13"/>
  <c r="G19" i="13"/>
  <c r="G86" i="13"/>
  <c r="I86" i="13"/>
  <c r="I53" i="13"/>
  <c r="G53" i="13"/>
  <c r="G72" i="13"/>
  <c r="I72" i="13"/>
  <c r="G109" i="13"/>
  <c r="I109" i="13"/>
  <c r="G113" i="13"/>
  <c r="I113" i="13"/>
  <c r="G80" i="13"/>
  <c r="I80" i="13"/>
  <c r="I74" i="13"/>
  <c r="G74" i="13"/>
  <c r="I37" i="13"/>
  <c r="G37" i="13"/>
  <c r="I55" i="13"/>
  <c r="G55" i="13"/>
  <c r="I64" i="13"/>
  <c r="G64" i="13"/>
  <c r="I12" i="13"/>
  <c r="G12" i="13"/>
  <c r="M69" i="10"/>
  <c r="I63" i="13"/>
  <c r="G63" i="13"/>
  <c r="G31" i="13"/>
  <c r="I31" i="13"/>
  <c r="G118" i="13"/>
  <c r="I118" i="13"/>
  <c r="G92" i="13"/>
  <c r="I92" i="13"/>
  <c r="G25" i="13"/>
  <c r="I25" i="13"/>
  <c r="I121" i="13"/>
  <c r="G121" i="13"/>
  <c r="G88" i="13"/>
  <c r="I88" i="13"/>
  <c r="G29" i="13"/>
  <c r="I29" i="13"/>
  <c r="I58" i="13"/>
  <c r="G58" i="13"/>
  <c r="I36" i="13"/>
  <c r="G36" i="13"/>
  <c r="G99" i="13"/>
  <c r="I99" i="13"/>
  <c r="G42" i="13"/>
  <c r="I42" i="13"/>
  <c r="M69" i="9"/>
  <c r="G4" i="13"/>
  <c r="I4" i="13"/>
  <c r="G46" i="13"/>
  <c r="I46" i="13"/>
  <c r="G76" i="13"/>
  <c r="I76" i="13"/>
  <c r="I15" i="13"/>
  <c r="G15" i="13"/>
  <c r="G20" i="13"/>
  <c r="I20" i="13"/>
  <c r="G10" i="13"/>
  <c r="I10" i="13"/>
  <c r="G119" i="13"/>
  <c r="I119" i="13"/>
  <c r="G73" i="13"/>
  <c r="I73" i="13"/>
  <c r="I57" i="13"/>
  <c r="G57" i="13"/>
  <c r="I41" i="13"/>
  <c r="G41" i="13"/>
  <c r="I60" i="13"/>
  <c r="G60" i="13"/>
  <c r="G108" i="13"/>
  <c r="I108" i="13"/>
  <c r="I13" i="13"/>
  <c r="G13" i="13"/>
  <c r="I43" i="13"/>
  <c r="G43" i="13"/>
  <c r="I69" i="13"/>
  <c r="G69" i="13"/>
  <c r="I82" i="13"/>
  <c r="G82" i="13"/>
  <c r="G116" i="13"/>
  <c r="I116" i="13"/>
  <c r="I51" i="13"/>
  <c r="G51" i="13"/>
  <c r="G59" i="13"/>
  <c r="I59" i="13"/>
  <c r="I52" i="13"/>
  <c r="G52" i="13"/>
  <c r="G91" i="13"/>
  <c r="I91" i="13"/>
  <c r="I90" i="13"/>
  <c r="G90" i="13"/>
  <c r="I34" i="13"/>
  <c r="G34" i="13"/>
  <c r="I9" i="13"/>
  <c r="G9" i="13"/>
  <c r="G97" i="13"/>
  <c r="I97" i="13"/>
  <c r="G107" i="13"/>
  <c r="I107" i="13"/>
  <c r="G103" i="13"/>
  <c r="I103" i="13"/>
  <c r="G39" i="13"/>
  <c r="I39" i="13"/>
  <c r="G16" i="13"/>
  <c r="I16" i="13"/>
  <c r="I26" i="13"/>
  <c r="G26" i="13"/>
  <c r="G96" i="13"/>
  <c r="I96" i="13"/>
  <c r="G84" i="13"/>
  <c r="I84" i="13"/>
  <c r="G95" i="13"/>
  <c r="I95" i="13"/>
  <c r="I48" i="13"/>
  <c r="G48" i="13"/>
  <c r="G54" i="13"/>
  <c r="I54" i="13"/>
  <c r="I47" i="13"/>
  <c r="G47" i="13"/>
  <c r="I77" i="13"/>
  <c r="G77" i="13"/>
  <c r="I67" i="13"/>
  <c r="G67" i="13"/>
  <c r="I11" i="13"/>
  <c r="G11" i="13"/>
  <c r="G30" i="13"/>
  <c r="I30" i="13"/>
  <c r="I38" i="13"/>
  <c r="G38" i="13"/>
  <c r="G81" i="13"/>
  <c r="I81" i="13"/>
  <c r="I18" i="13"/>
  <c r="G18" i="13"/>
  <c r="G49" i="13"/>
  <c r="I49" i="13"/>
  <c r="I8" i="13"/>
  <c r="G8" i="13"/>
  <c r="I68" i="13"/>
  <c r="G68" i="13"/>
  <c r="AD3" i="9"/>
  <c r="AD6" i="10"/>
  <c r="AD5" i="10"/>
  <c r="AD4" i="10"/>
  <c r="AD3" i="10"/>
  <c r="Z50" i="9"/>
  <c r="Z51" i="9" s="1"/>
  <c r="Z52" i="9" s="1"/>
  <c r="Z53" i="9" s="1"/>
  <c r="Z54" i="9" s="1"/>
  <c r="Z55" i="9" s="1"/>
  <c r="Z56" i="9" s="1"/>
  <c r="Z57" i="9" s="1"/>
  <c r="Z58" i="9" s="1"/>
  <c r="Z59" i="9" s="1"/>
  <c r="Z60" i="9" s="1"/>
  <c r="Z61" i="9"/>
  <c r="Z62" i="9" s="1"/>
  <c r="AA61" i="9"/>
  <c r="AA62" i="9" s="1"/>
  <c r="AA50" i="9"/>
  <c r="AA51" i="9" s="1"/>
  <c r="AA52" i="9" s="1"/>
  <c r="AA53" i="9" s="1"/>
  <c r="AA54" i="9" s="1"/>
  <c r="AA55" i="9" s="1"/>
  <c r="AA56" i="9" s="1"/>
  <c r="AA57" i="9" s="1"/>
  <c r="AA58" i="9" s="1"/>
  <c r="AA59" i="9" s="1"/>
  <c r="AA60" i="9" s="1"/>
  <c r="Z61" i="10"/>
  <c r="Z62" i="10" s="1"/>
  <c r="Z50" i="10"/>
  <c r="Z51" i="10" s="1"/>
  <c r="Z52" i="10" s="1"/>
  <c r="Z53" i="10" s="1"/>
  <c r="Z54" i="10" s="1"/>
  <c r="Z55" i="10" s="1"/>
  <c r="Z56" i="10" s="1"/>
  <c r="Z57" i="10" s="1"/>
  <c r="Z58" i="10" s="1"/>
  <c r="Z59" i="10" s="1"/>
  <c r="Z60" i="10" s="1"/>
  <c r="Y50" i="10"/>
  <c r="Y51" i="10" s="1"/>
  <c r="Y52" i="10" s="1"/>
  <c r="Y53" i="10" s="1"/>
  <c r="Y54" i="10" s="1"/>
  <c r="Y55" i="10" s="1"/>
  <c r="Y56" i="10" s="1"/>
  <c r="Y57" i="10" s="1"/>
  <c r="Y58" i="10" s="1"/>
  <c r="Y59" i="10" s="1"/>
  <c r="Y60" i="10" s="1"/>
  <c r="Y61" i="10"/>
  <c r="Y62" i="10" s="1"/>
  <c r="AC7" i="10"/>
  <c r="AC8" i="10" s="1"/>
  <c r="AC9" i="10" s="1"/>
  <c r="AC10" i="10" s="1"/>
  <c r="AC11" i="10" s="1"/>
  <c r="AC12" i="10" s="1"/>
  <c r="AC13" i="10" s="1"/>
  <c r="AC14" i="10" s="1"/>
  <c r="AC15" i="10" s="1"/>
  <c r="AC16" i="10" s="1"/>
  <c r="AC17" i="10" s="1"/>
  <c r="AC18" i="10" s="1"/>
  <c r="AC19" i="10" s="1"/>
  <c r="AC20" i="10" s="1"/>
  <c r="AC21" i="10" s="1"/>
  <c r="AC22" i="10" s="1"/>
  <c r="AC23" i="10" s="1"/>
  <c r="AC24" i="10" s="1"/>
  <c r="AC25" i="10" s="1"/>
  <c r="AC26" i="10" s="1"/>
  <c r="AC27" i="10" s="1"/>
  <c r="AC28" i="10" s="1"/>
  <c r="AC29" i="10" s="1"/>
  <c r="AC30" i="10" s="1"/>
  <c r="AC31" i="10" s="1"/>
  <c r="AC32" i="10" s="1"/>
  <c r="AC33" i="10" s="1"/>
  <c r="AC34" i="10" s="1"/>
  <c r="AC35" i="10" s="1"/>
  <c r="AC36" i="10" s="1"/>
  <c r="AC37" i="10" s="1"/>
  <c r="AC38" i="10" s="1"/>
  <c r="AC39" i="10" s="1"/>
  <c r="AC40" i="10" s="1"/>
  <c r="AC41" i="10" s="1"/>
  <c r="AC42" i="10" s="1"/>
  <c r="AC43" i="10" s="1"/>
  <c r="AC44" i="10" s="1"/>
  <c r="AC45" i="10" s="1"/>
  <c r="AC46" i="10" s="1"/>
  <c r="AC47" i="10" s="1"/>
  <c r="AC48" i="10" s="1"/>
  <c r="AC49" i="10" s="1"/>
  <c r="X50" i="9"/>
  <c r="X51" i="9" s="1"/>
  <c r="X52" i="9" s="1"/>
  <c r="X53" i="9" s="1"/>
  <c r="X54" i="9" s="1"/>
  <c r="X55" i="9" s="1"/>
  <c r="X56" i="9" s="1"/>
  <c r="X57" i="9" s="1"/>
  <c r="X58" i="9" s="1"/>
  <c r="X59" i="9" s="1"/>
  <c r="X60" i="9" s="1"/>
  <c r="X61" i="9"/>
  <c r="X62" i="9" s="1"/>
  <c r="AB61" i="10"/>
  <c r="AB62" i="10" s="1"/>
  <c r="AB50" i="10"/>
  <c r="AB51" i="10" s="1"/>
  <c r="AB52" i="10" s="1"/>
  <c r="AB53" i="10" s="1"/>
  <c r="AB54" i="10" s="1"/>
  <c r="AB55" i="10" s="1"/>
  <c r="AB56" i="10" s="1"/>
  <c r="AB57" i="10" s="1"/>
  <c r="AB58" i="10" s="1"/>
  <c r="AB59" i="10" s="1"/>
  <c r="AB60" i="10" s="1"/>
  <c r="Y4" i="9"/>
  <c r="Y5" i="9" s="1"/>
  <c r="Y6" i="9" s="1"/>
  <c r="Y7" i="9" s="1"/>
  <c r="Y8" i="9" s="1"/>
  <c r="Y9" i="9" s="1"/>
  <c r="Y10" i="9" s="1"/>
  <c r="Y11" i="9" s="1"/>
  <c r="Y12" i="9" s="1"/>
  <c r="Y13" i="9" s="1"/>
  <c r="Y14" i="9" s="1"/>
  <c r="Y15" i="9" s="1"/>
  <c r="Y16" i="9" s="1"/>
  <c r="Y17" i="9" s="1"/>
  <c r="Y18" i="9" s="1"/>
  <c r="Y19" i="9" s="1"/>
  <c r="Y20" i="9" s="1"/>
  <c r="Y21" i="9" s="1"/>
  <c r="Y22" i="9" s="1"/>
  <c r="Y23" i="9" s="1"/>
  <c r="Y24" i="9" s="1"/>
  <c r="Y25" i="9" s="1"/>
  <c r="Y26" i="9" s="1"/>
  <c r="Y27" i="9" s="1"/>
  <c r="Y28" i="9" s="1"/>
  <c r="Y29" i="9" s="1"/>
  <c r="Y30" i="9" s="1"/>
  <c r="Y31" i="9" s="1"/>
  <c r="Y32" i="9" s="1"/>
  <c r="Y33" i="9" s="1"/>
  <c r="Y34" i="9" s="1"/>
  <c r="Y35" i="9" s="1"/>
  <c r="Y36" i="9" s="1"/>
  <c r="Y37" i="9" s="1"/>
  <c r="Y38" i="9" s="1"/>
  <c r="Y39" i="9" s="1"/>
  <c r="Y40" i="9" s="1"/>
  <c r="Y41" i="9" s="1"/>
  <c r="Y42" i="9" s="1"/>
  <c r="Y43" i="9" s="1"/>
  <c r="Y44" i="9" s="1"/>
  <c r="Y45" i="9" s="1"/>
  <c r="Y46" i="9" s="1"/>
  <c r="Y47" i="9" s="1"/>
  <c r="Y48" i="9" s="1"/>
  <c r="Y49" i="9" s="1"/>
  <c r="AC4" i="9"/>
  <c r="AC5" i="9" s="1"/>
  <c r="AC6" i="9" s="1"/>
  <c r="AC7" i="9" s="1"/>
  <c r="AC8" i="9" s="1"/>
  <c r="AC9" i="9" s="1"/>
  <c r="AC10" i="9" s="1"/>
  <c r="AC11" i="9" s="1"/>
  <c r="AC12" i="9" s="1"/>
  <c r="AC13" i="9" s="1"/>
  <c r="AC14" i="9" s="1"/>
  <c r="AC15" i="9" s="1"/>
  <c r="AC16" i="9" s="1"/>
  <c r="AC17" i="9" s="1"/>
  <c r="AC18" i="9" s="1"/>
  <c r="AC19" i="9" s="1"/>
  <c r="AC20" i="9" s="1"/>
  <c r="AC21" i="9" s="1"/>
  <c r="AC22" i="9" s="1"/>
  <c r="AC23" i="9" s="1"/>
  <c r="AC24" i="9" s="1"/>
  <c r="AC25" i="9" s="1"/>
  <c r="AC26" i="9" s="1"/>
  <c r="AC27" i="9" s="1"/>
  <c r="AC28" i="9" s="1"/>
  <c r="AC29" i="9" s="1"/>
  <c r="AC30" i="9" s="1"/>
  <c r="AC31" i="9" s="1"/>
  <c r="AC32" i="9" s="1"/>
  <c r="AC33" i="9" s="1"/>
  <c r="AC34" i="9" s="1"/>
  <c r="AC35" i="9" s="1"/>
  <c r="AC36" i="9" s="1"/>
  <c r="AC37" i="9" s="1"/>
  <c r="AC38" i="9" s="1"/>
  <c r="AC39" i="9" s="1"/>
  <c r="AC40" i="9" s="1"/>
  <c r="AC41" i="9" s="1"/>
  <c r="AC42" i="9" s="1"/>
  <c r="AC43" i="9" s="1"/>
  <c r="AC44" i="9" s="1"/>
  <c r="AC45" i="9" s="1"/>
  <c r="AC46" i="9" s="1"/>
  <c r="AC47" i="9" s="1"/>
  <c r="AC48" i="9" s="1"/>
  <c r="AC49" i="9" s="1"/>
  <c r="A3" i="14"/>
  <c r="A4" i="13"/>
  <c r="AA4" i="10"/>
  <c r="AA5" i="10" s="1"/>
  <c r="AA6" i="10" s="1"/>
  <c r="AA7" i="10" s="1"/>
  <c r="AA8" i="10" s="1"/>
  <c r="AA9" i="10" s="1"/>
  <c r="AA10" i="10" s="1"/>
  <c r="AA11" i="10" s="1"/>
  <c r="AA12" i="10" s="1"/>
  <c r="AA13" i="10" s="1"/>
  <c r="AA14" i="10" s="1"/>
  <c r="AA15" i="10" s="1"/>
  <c r="AA16" i="10" s="1"/>
  <c r="AA17" i="10" s="1"/>
  <c r="AA18" i="10" s="1"/>
  <c r="AA19" i="10" s="1"/>
  <c r="AA20" i="10" s="1"/>
  <c r="AA21" i="10" s="1"/>
  <c r="AA22" i="10" s="1"/>
  <c r="AA23" i="10" s="1"/>
  <c r="AA24" i="10" s="1"/>
  <c r="AA25" i="10" s="1"/>
  <c r="AA26" i="10" s="1"/>
  <c r="AA27" i="10" s="1"/>
  <c r="AA28" i="10" s="1"/>
  <c r="AA29" i="10" s="1"/>
  <c r="AA30" i="10" s="1"/>
  <c r="AA31" i="10" s="1"/>
  <c r="AA32" i="10" s="1"/>
  <c r="AA33" i="10" s="1"/>
  <c r="AA34" i="10" s="1"/>
  <c r="AA35" i="10" s="1"/>
  <c r="AA36" i="10" s="1"/>
  <c r="AA37" i="10" s="1"/>
  <c r="AA38" i="10" s="1"/>
  <c r="AA39" i="10" s="1"/>
  <c r="AA40" i="10" s="1"/>
  <c r="AA41" i="10" s="1"/>
  <c r="AA42" i="10" s="1"/>
  <c r="AA43" i="10" s="1"/>
  <c r="AA44" i="10" s="1"/>
  <c r="AA45" i="10" s="1"/>
  <c r="AA46" i="10" s="1"/>
  <c r="AA47" i="10" s="1"/>
  <c r="AA48" i="10" s="1"/>
  <c r="AA49" i="10" s="1"/>
  <c r="X5" i="10"/>
  <c r="X6" i="10" s="1"/>
  <c r="X7" i="10" s="1"/>
  <c r="X8" i="10" s="1"/>
  <c r="X9" i="10" s="1"/>
  <c r="X10" i="10" s="1"/>
  <c r="X11" i="10" s="1"/>
  <c r="X12" i="10" s="1"/>
  <c r="X13" i="10" s="1"/>
  <c r="X14" i="10" s="1"/>
  <c r="X15" i="10" s="1"/>
  <c r="X16" i="10" s="1"/>
  <c r="X17" i="10" s="1"/>
  <c r="X18" i="10" s="1"/>
  <c r="X19" i="10" s="1"/>
  <c r="X20" i="10" s="1"/>
  <c r="X21" i="10" s="1"/>
  <c r="X22" i="10" s="1"/>
  <c r="X23" i="10" s="1"/>
  <c r="X24" i="10" s="1"/>
  <c r="X25" i="10" s="1"/>
  <c r="X26" i="10" s="1"/>
  <c r="X27" i="10" s="1"/>
  <c r="X28" i="10" s="1"/>
  <c r="X29" i="10" s="1"/>
  <c r="X30" i="10" s="1"/>
  <c r="X31" i="10" s="1"/>
  <c r="X32" i="10" s="1"/>
  <c r="X33" i="10" s="1"/>
  <c r="X34" i="10" s="1"/>
  <c r="X35" i="10" s="1"/>
  <c r="X36" i="10" s="1"/>
  <c r="X37" i="10" s="1"/>
  <c r="X38" i="10" s="1"/>
  <c r="X39" i="10" s="1"/>
  <c r="X40" i="10" s="1"/>
  <c r="X41" i="10" s="1"/>
  <c r="X42" i="10" s="1"/>
  <c r="X43" i="10" s="1"/>
  <c r="X44" i="10" s="1"/>
  <c r="X45" i="10" s="1"/>
  <c r="X46" i="10" s="1"/>
  <c r="X47" i="10" s="1"/>
  <c r="X48" i="10" s="1"/>
  <c r="X49" i="10" s="1"/>
  <c r="AB4" i="9"/>
  <c r="AB5" i="9" s="1"/>
  <c r="AB6" i="9" s="1"/>
  <c r="AB7" i="9" s="1"/>
  <c r="AB8" i="9" s="1"/>
  <c r="AB9" i="9" s="1"/>
  <c r="AB10" i="9" s="1"/>
  <c r="AB11" i="9" s="1"/>
  <c r="AB12" i="9" s="1"/>
  <c r="AB13" i="9" s="1"/>
  <c r="AB14" i="9" s="1"/>
  <c r="AB15" i="9" s="1"/>
  <c r="AB16" i="9" s="1"/>
  <c r="AB17" i="9" s="1"/>
  <c r="AB18" i="9" s="1"/>
  <c r="AB19" i="9" s="1"/>
  <c r="AB20" i="9" s="1"/>
  <c r="AB21" i="9" s="1"/>
  <c r="AB22" i="9" s="1"/>
  <c r="AB23" i="9" s="1"/>
  <c r="AB24" i="9" s="1"/>
  <c r="AB25" i="9" s="1"/>
  <c r="AB26" i="9" s="1"/>
  <c r="AB27" i="9" s="1"/>
  <c r="AB28" i="9" s="1"/>
  <c r="AB29" i="9" s="1"/>
  <c r="AB30" i="9" s="1"/>
  <c r="AB31" i="9" s="1"/>
  <c r="AB32" i="9" s="1"/>
  <c r="AB33" i="9" s="1"/>
  <c r="AB34" i="9" s="1"/>
  <c r="AB35" i="9" s="1"/>
  <c r="AB36" i="9" s="1"/>
  <c r="AB37" i="9" s="1"/>
  <c r="AB38" i="9" s="1"/>
  <c r="AB39" i="9" s="1"/>
  <c r="AB40" i="9" s="1"/>
  <c r="AB41" i="9" s="1"/>
  <c r="AB42" i="9" s="1"/>
  <c r="AB43" i="9" s="1"/>
  <c r="AB44" i="9" s="1"/>
  <c r="AB45" i="9" s="1"/>
  <c r="AB46" i="9" s="1"/>
  <c r="AB47" i="9" s="1"/>
  <c r="AB48" i="9" s="1"/>
  <c r="AB49" i="9" s="1"/>
  <c r="Y63" i="10" l="1"/>
  <c r="X63" i="9"/>
  <c r="AA63" i="9"/>
  <c r="Z63" i="9"/>
  <c r="Z63" i="10"/>
  <c r="AB50" i="9"/>
  <c r="AB51" i="9" s="1"/>
  <c r="AB52" i="9" s="1"/>
  <c r="AB53" i="9" s="1"/>
  <c r="AB54" i="9" s="1"/>
  <c r="AB55" i="9" s="1"/>
  <c r="AB56" i="9" s="1"/>
  <c r="AB57" i="9" s="1"/>
  <c r="AB58" i="9" s="1"/>
  <c r="AB59" i="9" s="1"/>
  <c r="AB60" i="9" s="1"/>
  <c r="AB61" i="9"/>
  <c r="AB62" i="9" s="1"/>
  <c r="AC50" i="9"/>
  <c r="AC51" i="9" s="1"/>
  <c r="AC52" i="9" s="1"/>
  <c r="AC53" i="9" s="1"/>
  <c r="AC54" i="9" s="1"/>
  <c r="AC55" i="9" s="1"/>
  <c r="AC56" i="9" s="1"/>
  <c r="AC57" i="9" s="1"/>
  <c r="AC58" i="9" s="1"/>
  <c r="AC59" i="9" s="1"/>
  <c r="AC60" i="9" s="1"/>
  <c r="AC61" i="9"/>
  <c r="AC62" i="9" s="1"/>
  <c r="AB63" i="10"/>
  <c r="AC50" i="10"/>
  <c r="AC61" i="10"/>
  <c r="AC62" i="10" s="1"/>
  <c r="A5" i="13"/>
  <c r="A4" i="14"/>
  <c r="X50" i="10"/>
  <c r="X51" i="10" s="1"/>
  <c r="X52" i="10" s="1"/>
  <c r="X53" i="10" s="1"/>
  <c r="X54" i="10" s="1"/>
  <c r="X55" i="10" s="1"/>
  <c r="X56" i="10" s="1"/>
  <c r="X57" i="10" s="1"/>
  <c r="X58" i="10" s="1"/>
  <c r="X59" i="10" s="1"/>
  <c r="X60" i="10" s="1"/>
  <c r="X61" i="10"/>
  <c r="X62" i="10" s="1"/>
  <c r="AA61" i="10"/>
  <c r="AA62" i="10" s="1"/>
  <c r="AA50" i="10"/>
  <c r="Y50" i="9"/>
  <c r="Y61" i="9"/>
  <c r="Y62" i="9" s="1"/>
  <c r="AA51" i="10" l="1"/>
  <c r="AA52" i="10" s="1"/>
  <c r="AA53" i="10" s="1"/>
  <c r="AA54" i="10" s="1"/>
  <c r="AA55" i="10" s="1"/>
  <c r="AA56" i="10" s="1"/>
  <c r="AA57" i="10" s="1"/>
  <c r="AA58" i="10" s="1"/>
  <c r="AA59" i="10" s="1"/>
  <c r="AA60" i="10" s="1"/>
  <c r="X63" i="10"/>
  <c r="A6" i="13"/>
  <c r="AC63" i="9"/>
  <c r="Y51" i="9"/>
  <c r="Y52" i="9" s="1"/>
  <c r="Y53" i="9" s="1"/>
  <c r="Y54" i="9" s="1"/>
  <c r="Y55" i="9" s="1"/>
  <c r="Y56" i="9" s="1"/>
  <c r="Y57" i="9" s="1"/>
  <c r="Y58" i="9" s="1"/>
  <c r="Y59" i="9" s="1"/>
  <c r="Y60" i="9" s="1"/>
  <c r="Y63" i="9" s="1"/>
  <c r="A5" i="14"/>
  <c r="AC51" i="10"/>
  <c r="AC52" i="10" s="1"/>
  <c r="AC53" i="10" s="1"/>
  <c r="AC54" i="10" s="1"/>
  <c r="AC55" i="10" s="1"/>
  <c r="AC56" i="10" s="1"/>
  <c r="AC57" i="10" s="1"/>
  <c r="AC58" i="10" s="1"/>
  <c r="AC59" i="10" s="1"/>
  <c r="AC60" i="10" s="1"/>
  <c r="AB63" i="9"/>
  <c r="M67" i="9" l="1"/>
  <c r="AC63" i="10"/>
  <c r="A7" i="13"/>
  <c r="A6" i="14"/>
  <c r="AA63" i="10"/>
  <c r="M72" i="9" l="1"/>
  <c r="M71" i="9"/>
  <c r="M67" i="10"/>
  <c r="M71" i="10" s="1"/>
  <c r="A7" i="14"/>
  <c r="A8" i="13"/>
  <c r="M72" i="10" l="1"/>
  <c r="A8" i="14"/>
  <c r="A9" i="13"/>
  <c r="A10" i="13" l="1"/>
  <c r="A9" i="14"/>
  <c r="A10" i="14" l="1"/>
  <c r="A11" i="13"/>
  <c r="A12" i="13" l="1"/>
  <c r="A13" i="13" s="1"/>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1" i="13" s="1"/>
  <c r="A52" i="13" s="1"/>
  <c r="A53" i="13" s="1"/>
  <c r="A54" i="13" s="1"/>
  <c r="A55" i="13" s="1"/>
  <c r="A56" i="13" s="1"/>
  <c r="A57" i="13" s="1"/>
  <c r="A58" i="13" s="1"/>
  <c r="A59" i="13" s="1"/>
  <c r="A60" i="13" s="1"/>
  <c r="A61" i="13" s="1"/>
  <c r="A62" i="13" s="1"/>
  <c r="A63" i="13" s="1"/>
  <c r="A64" i="13" s="1"/>
  <c r="A65" i="13" s="1"/>
  <c r="A66" i="13" s="1"/>
  <c r="A67" i="13" s="1"/>
  <c r="A68" i="13" s="1"/>
  <c r="A69" i="13" s="1"/>
  <c r="A70" i="13" s="1"/>
  <c r="A71" i="13" s="1"/>
  <c r="A72" i="13" s="1"/>
  <c r="A73" i="13" s="1"/>
  <c r="A74"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A117" i="13" s="1"/>
  <c r="A118" i="13" s="1"/>
  <c r="A119" i="13" s="1"/>
  <c r="A120" i="13" s="1"/>
  <c r="A121" i="13" s="1"/>
  <c r="U2" i="11" s="1"/>
  <c r="A11" i="14"/>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103" i="14" s="1"/>
  <c r="A104" i="14" s="1"/>
  <c r="A105" i="14" s="1"/>
  <c r="A106" i="14" s="1"/>
  <c r="A107" i="14" s="1"/>
  <c r="A108" i="14" s="1"/>
  <c r="A109" i="14" s="1"/>
  <c r="A110" i="14" s="1"/>
  <c r="A111" i="14" s="1"/>
  <c r="A112" i="14" s="1"/>
  <c r="A113" i="14" s="1"/>
  <c r="A114" i="14" s="1"/>
  <c r="A115" i="14" s="1"/>
  <c r="A116" i="14" s="1"/>
  <c r="A117" i="14" s="1"/>
  <c r="A118" i="14" s="1"/>
  <c r="A119" i="14" s="1"/>
  <c r="A120" i="14" s="1"/>
  <c r="A121" i="14" s="1"/>
  <c r="M2" i="12" l="1"/>
  <c r="J2" i="12"/>
  <c r="N2" i="12"/>
  <c r="L2" i="12"/>
  <c r="F2" i="12"/>
  <c r="K2" i="12"/>
  <c r="O2" i="12"/>
  <c r="I2" i="12"/>
  <c r="C2" i="12"/>
  <c r="P2" i="12"/>
  <c r="D2" i="12"/>
  <c r="B2" i="12"/>
  <c r="A3" i="12" s="1"/>
  <c r="AJ2" i="11"/>
  <c r="J2" i="11"/>
  <c r="Q2" i="11"/>
  <c r="B2" i="11"/>
  <c r="A3" i="11" s="1"/>
  <c r="O2" i="11"/>
  <c r="AA2" i="11"/>
  <c r="AC2" i="11"/>
  <c r="W2" i="11"/>
  <c r="D2" i="11"/>
  <c r="AG2" i="11"/>
  <c r="Z2" i="11"/>
  <c r="K2" i="11"/>
  <c r="AE2" i="11"/>
  <c r="R2" i="11"/>
  <c r="P2" i="11"/>
  <c r="H2" i="11"/>
  <c r="AH2" i="11"/>
  <c r="AD2" i="11"/>
  <c r="G2" i="11"/>
  <c r="AB2" i="11"/>
  <c r="E2" i="11"/>
  <c r="L2" i="11"/>
  <c r="N2" i="11"/>
  <c r="T2" i="11"/>
  <c r="V2" i="11"/>
  <c r="AK2" i="11"/>
  <c r="X2" i="11"/>
  <c r="C2" i="11"/>
  <c r="AF2" i="11"/>
  <c r="AI2" i="11"/>
  <c r="Y2" i="11"/>
  <c r="S2" i="11"/>
  <c r="I2" i="11"/>
  <c r="F2" i="11"/>
  <c r="M2" i="11"/>
  <c r="AI3" i="11" l="1"/>
  <c r="AE3" i="11"/>
  <c r="AA3" i="11"/>
  <c r="W3" i="11"/>
  <c r="S3" i="11"/>
  <c r="O3" i="11"/>
  <c r="K3" i="11"/>
  <c r="G3" i="11"/>
  <c r="C3" i="11"/>
  <c r="AH3" i="11"/>
  <c r="AD3" i="11"/>
  <c r="Z3" i="11"/>
  <c r="V3" i="11"/>
  <c r="R3" i="11"/>
  <c r="N3" i="11"/>
  <c r="J3" i="11"/>
  <c r="F3" i="11"/>
  <c r="B3" i="11"/>
  <c r="A4" i="11" s="1"/>
  <c r="AK3" i="11"/>
  <c r="AG3" i="11"/>
  <c r="AC3" i="11"/>
  <c r="Y3" i="11"/>
  <c r="U3" i="11"/>
  <c r="Q3" i="11"/>
  <c r="M3" i="11"/>
  <c r="I3" i="11"/>
  <c r="E3" i="11"/>
  <c r="AF3" i="11"/>
  <c r="P3" i="11"/>
  <c r="AB3" i="11"/>
  <c r="L3" i="11"/>
  <c r="X3" i="11"/>
  <c r="H3" i="11"/>
  <c r="AJ3" i="11"/>
  <c r="T3" i="11"/>
  <c r="D3" i="11"/>
  <c r="M3" i="12"/>
  <c r="I3" i="12"/>
  <c r="B3" i="12"/>
  <c r="A4" i="12" s="1"/>
  <c r="L3" i="12"/>
  <c r="D3" i="12"/>
  <c r="P3" i="12"/>
  <c r="K3" i="12"/>
  <c r="C3" i="12"/>
  <c r="O3" i="12"/>
  <c r="J3" i="12"/>
  <c r="N3" i="12"/>
  <c r="F3" i="12"/>
  <c r="P4" i="12" l="1"/>
  <c r="L4" i="12"/>
  <c r="F4" i="12"/>
  <c r="O4" i="12"/>
  <c r="J4" i="12"/>
  <c r="B4" i="12"/>
  <c r="A5" i="12" s="1"/>
  <c r="N4" i="12"/>
  <c r="I4" i="12"/>
  <c r="M4" i="12"/>
  <c r="D4" i="12"/>
  <c r="K4" i="12"/>
  <c r="C4" i="12"/>
  <c r="AH4" i="11"/>
  <c r="AD4" i="11"/>
  <c r="Z4" i="11"/>
  <c r="V4" i="11"/>
  <c r="R4" i="11"/>
  <c r="N4" i="11"/>
  <c r="J4" i="11"/>
  <c r="F4" i="11"/>
  <c r="B4" i="11"/>
  <c r="A5" i="11" s="1"/>
  <c r="AK4" i="11"/>
  <c r="AG4" i="11"/>
  <c r="AC4" i="11"/>
  <c r="Y4" i="11"/>
  <c r="U4" i="11"/>
  <c r="Q4" i="11"/>
  <c r="M4" i="11"/>
  <c r="I4" i="11"/>
  <c r="E4" i="11"/>
  <c r="AJ4" i="11"/>
  <c r="AF4" i="11"/>
  <c r="AB4" i="11"/>
  <c r="X4" i="11"/>
  <c r="T4" i="11"/>
  <c r="P4" i="11"/>
  <c r="L4" i="11"/>
  <c r="H4" i="11"/>
  <c r="D4" i="11"/>
  <c r="AA4" i="11"/>
  <c r="K4" i="11"/>
  <c r="W4" i="11"/>
  <c r="G4" i="11"/>
  <c r="AI4" i="11"/>
  <c r="S4" i="11"/>
  <c r="C4" i="11"/>
  <c r="AE4" i="11"/>
  <c r="O4" i="11"/>
  <c r="O5" i="12" l="1"/>
  <c r="K5" i="12"/>
  <c r="D5" i="12"/>
  <c r="M5" i="12"/>
  <c r="F5" i="12"/>
  <c r="L5" i="12"/>
  <c r="C5" i="12"/>
  <c r="P5" i="12"/>
  <c r="J5" i="12"/>
  <c r="B5" i="12"/>
  <c r="A6" i="12" s="1"/>
  <c r="I5" i="12"/>
  <c r="N5" i="12"/>
  <c r="AK5" i="11"/>
  <c r="AG5" i="11"/>
  <c r="AC5" i="11"/>
  <c r="Y5" i="11"/>
  <c r="U5" i="11"/>
  <c r="Q5" i="11"/>
  <c r="M5" i="11"/>
  <c r="I5" i="11"/>
  <c r="E5" i="11"/>
  <c r="AJ5" i="11"/>
  <c r="AF5" i="11"/>
  <c r="AB5" i="11"/>
  <c r="X5" i="11"/>
  <c r="T5" i="11"/>
  <c r="P5" i="11"/>
  <c r="L5" i="11"/>
  <c r="H5" i="11"/>
  <c r="D5" i="11"/>
  <c r="AI5" i="11"/>
  <c r="AE5" i="11"/>
  <c r="AA5" i="11"/>
  <c r="W5" i="11"/>
  <c r="S5" i="11"/>
  <c r="O5" i="11"/>
  <c r="K5" i="11"/>
  <c r="G5" i="11"/>
  <c r="C5" i="11"/>
  <c r="V5" i="11"/>
  <c r="F5" i="11"/>
  <c r="AH5" i="11"/>
  <c r="R5" i="11"/>
  <c r="B5" i="11"/>
  <c r="A6" i="11" s="1"/>
  <c r="AD5" i="11"/>
  <c r="N5" i="11"/>
  <c r="Z5" i="11"/>
  <c r="J5" i="11"/>
  <c r="N6" i="12" l="1"/>
  <c r="J6" i="12"/>
  <c r="C6" i="12"/>
  <c r="P6" i="12"/>
  <c r="K6" i="12"/>
  <c r="B6" i="12"/>
  <c r="A7" i="12" s="1"/>
  <c r="O6" i="12"/>
  <c r="I6" i="12"/>
  <c r="M6" i="12"/>
  <c r="F6" i="12"/>
  <c r="L6" i="12"/>
  <c r="D6" i="12"/>
  <c r="AJ6" i="11"/>
  <c r="AF6" i="11"/>
  <c r="AB6" i="11"/>
  <c r="X6" i="11"/>
  <c r="T6" i="11"/>
  <c r="P6" i="11"/>
  <c r="L6" i="11"/>
  <c r="H6" i="11"/>
  <c r="D6" i="11"/>
  <c r="AI6" i="11"/>
  <c r="AE6" i="11"/>
  <c r="AA6" i="11"/>
  <c r="W6" i="11"/>
  <c r="S6" i="11"/>
  <c r="O6" i="11"/>
  <c r="K6" i="11"/>
  <c r="G6" i="11"/>
  <c r="C6" i="11"/>
  <c r="AH6" i="11"/>
  <c r="AD6" i="11"/>
  <c r="Z6" i="11"/>
  <c r="V6" i="11"/>
  <c r="R6" i="11"/>
  <c r="N6" i="11"/>
  <c r="J6" i="11"/>
  <c r="F6" i="11"/>
  <c r="B6" i="11"/>
  <c r="A7" i="11" s="1"/>
  <c r="AG6" i="11"/>
  <c r="Q6" i="11"/>
  <c r="AC6" i="11"/>
  <c r="M6" i="11"/>
  <c r="Y6" i="11"/>
  <c r="I6" i="11"/>
  <c r="AK6" i="11"/>
  <c r="U6" i="11"/>
  <c r="E6" i="11"/>
  <c r="M7" i="12" l="1"/>
  <c r="I7" i="12"/>
  <c r="B7" i="12"/>
  <c r="A8" i="12" s="1"/>
  <c r="N7" i="12"/>
  <c r="F7" i="12"/>
  <c r="L7" i="12"/>
  <c r="D7" i="12"/>
  <c r="P7" i="12"/>
  <c r="K7" i="12"/>
  <c r="C7" i="12"/>
  <c r="O7" i="12"/>
  <c r="J7" i="12"/>
  <c r="AI7" i="11"/>
  <c r="AE7" i="11"/>
  <c r="AA7" i="11"/>
  <c r="W7" i="11"/>
  <c r="S7" i="11"/>
  <c r="O7" i="11"/>
  <c r="K7" i="11"/>
  <c r="G7" i="11"/>
  <c r="C7" i="11"/>
  <c r="AH7" i="11"/>
  <c r="AD7" i="11"/>
  <c r="Z7" i="11"/>
  <c r="V7" i="11"/>
  <c r="R7" i="11"/>
  <c r="N7" i="11"/>
  <c r="J7" i="11"/>
  <c r="F7" i="11"/>
  <c r="B7" i="11"/>
  <c r="A8" i="11" s="1"/>
  <c r="AK7" i="11"/>
  <c r="AG7" i="11"/>
  <c r="AC7" i="11"/>
  <c r="Y7" i="11"/>
  <c r="U7" i="11"/>
  <c r="Q7" i="11"/>
  <c r="M7" i="11"/>
  <c r="I7" i="11"/>
  <c r="E7" i="11"/>
  <c r="AB7" i="11"/>
  <c r="L7" i="11"/>
  <c r="X7" i="11"/>
  <c r="H7" i="11"/>
  <c r="AJ7" i="11"/>
  <c r="T7" i="11"/>
  <c r="D7" i="11"/>
  <c r="AF7" i="11"/>
  <c r="P7" i="11"/>
  <c r="P8" i="12" l="1"/>
  <c r="L8" i="12"/>
  <c r="F8" i="12"/>
  <c r="K8" i="12"/>
  <c r="C8" i="12"/>
  <c r="O8" i="12"/>
  <c r="J8" i="12"/>
  <c r="B8" i="12"/>
  <c r="A9" i="12" s="1"/>
  <c r="N8" i="12"/>
  <c r="I8" i="12"/>
  <c r="M8" i="12"/>
  <c r="D8" i="12"/>
  <c r="AH8" i="11"/>
  <c r="AD8" i="11"/>
  <c r="Z8" i="11"/>
  <c r="V8" i="11"/>
  <c r="R8" i="11"/>
  <c r="N8" i="11"/>
  <c r="J8" i="11"/>
  <c r="F8" i="11"/>
  <c r="B8" i="11"/>
  <c r="A9" i="11" s="1"/>
  <c r="AK8" i="11"/>
  <c r="AG8" i="11"/>
  <c r="AC8" i="11"/>
  <c r="Y8" i="11"/>
  <c r="U8" i="11"/>
  <c r="Q8" i="11"/>
  <c r="M8" i="11"/>
  <c r="I8" i="11"/>
  <c r="E8" i="11"/>
  <c r="AJ8" i="11"/>
  <c r="AF8" i="11"/>
  <c r="AB8" i="11"/>
  <c r="X8" i="11"/>
  <c r="T8" i="11"/>
  <c r="P8" i="11"/>
  <c r="L8" i="11"/>
  <c r="H8" i="11"/>
  <c r="D8" i="11"/>
  <c r="W8" i="11"/>
  <c r="G8" i="11"/>
  <c r="AI8" i="11"/>
  <c r="S8" i="11"/>
  <c r="C8" i="11"/>
  <c r="AE8" i="11"/>
  <c r="O8" i="11"/>
  <c r="AA8" i="11"/>
  <c r="K8" i="11"/>
  <c r="O9" i="12" l="1"/>
  <c r="K9" i="12"/>
  <c r="D9" i="12"/>
  <c r="N9" i="12"/>
  <c r="I9" i="12"/>
  <c r="M9" i="12"/>
  <c r="F9" i="12"/>
  <c r="L9" i="12"/>
  <c r="C9" i="12"/>
  <c r="P9" i="12"/>
  <c r="J9" i="12"/>
  <c r="B9" i="12"/>
  <c r="A10" i="12" s="1"/>
  <c r="AK9" i="11"/>
  <c r="AG9" i="11"/>
  <c r="AC9" i="11"/>
  <c r="Y9" i="11"/>
  <c r="U9" i="11"/>
  <c r="Q9" i="11"/>
  <c r="M9" i="11"/>
  <c r="I9" i="11"/>
  <c r="E9" i="11"/>
  <c r="AJ9" i="11"/>
  <c r="AF9" i="11"/>
  <c r="AB9" i="11"/>
  <c r="X9" i="11"/>
  <c r="T9" i="11"/>
  <c r="P9" i="11"/>
  <c r="L9" i="11"/>
  <c r="H9" i="11"/>
  <c r="D9" i="11"/>
  <c r="AI9" i="11"/>
  <c r="AE9" i="11"/>
  <c r="AA9" i="11"/>
  <c r="W9" i="11"/>
  <c r="S9" i="11"/>
  <c r="O9" i="11"/>
  <c r="K9" i="11"/>
  <c r="G9" i="11"/>
  <c r="C9" i="11"/>
  <c r="AH9" i="11"/>
  <c r="R9" i="11"/>
  <c r="B9" i="11"/>
  <c r="A10" i="11" s="1"/>
  <c r="AD9" i="11"/>
  <c r="N9" i="11"/>
  <c r="Z9" i="11"/>
  <c r="J9" i="11"/>
  <c r="V9" i="11"/>
  <c r="F9" i="11"/>
  <c r="P10" i="12" l="1"/>
  <c r="L10" i="12"/>
  <c r="F10" i="12"/>
  <c r="M10" i="12"/>
  <c r="D10" i="12"/>
  <c r="O10" i="12"/>
  <c r="I10" i="12"/>
  <c r="N10" i="12"/>
  <c r="C10" i="12"/>
  <c r="K10" i="12"/>
  <c r="B10" i="12"/>
  <c r="A11" i="12" s="1"/>
  <c r="J10" i="12"/>
  <c r="AJ10" i="11"/>
  <c r="AF10" i="11"/>
  <c r="AB10" i="11"/>
  <c r="X10" i="11"/>
  <c r="T10" i="11"/>
  <c r="P10" i="11"/>
  <c r="L10" i="11"/>
  <c r="H10" i="11"/>
  <c r="D10" i="11"/>
  <c r="AI10" i="11"/>
  <c r="AE10" i="11"/>
  <c r="AA10" i="11"/>
  <c r="W10" i="11"/>
  <c r="S10" i="11"/>
  <c r="O10" i="11"/>
  <c r="K10" i="11"/>
  <c r="G10" i="11"/>
  <c r="C10" i="11"/>
  <c r="AH10" i="11"/>
  <c r="AD10" i="11"/>
  <c r="Z10" i="11"/>
  <c r="V10" i="11"/>
  <c r="R10" i="11"/>
  <c r="N10" i="11"/>
  <c r="J10" i="11"/>
  <c r="F10" i="11"/>
  <c r="B10" i="11"/>
  <c r="A11" i="11" s="1"/>
  <c r="AC10" i="11"/>
  <c r="M10" i="11"/>
  <c r="Y10" i="11"/>
  <c r="I10" i="11"/>
  <c r="AK10" i="11"/>
  <c r="U10" i="11"/>
  <c r="E10" i="11"/>
  <c r="AG10" i="11"/>
  <c r="Q10" i="11"/>
  <c r="AI11" i="11" l="1"/>
  <c r="AE11" i="11"/>
  <c r="AA11" i="11"/>
  <c r="W11" i="11"/>
  <c r="S11" i="11"/>
  <c r="O11" i="11"/>
  <c r="K11" i="11"/>
  <c r="G11" i="11"/>
  <c r="C11" i="11"/>
  <c r="AH11" i="11"/>
  <c r="AD11" i="11"/>
  <c r="Z11" i="11"/>
  <c r="V11" i="11"/>
  <c r="R11" i="11"/>
  <c r="N11" i="11"/>
  <c r="J11" i="11"/>
  <c r="F11" i="11"/>
  <c r="B11" i="11"/>
  <c r="A12" i="11" s="1"/>
  <c r="AK11" i="11"/>
  <c r="AG11" i="11"/>
  <c r="AC11" i="11"/>
  <c r="Y11" i="11"/>
  <c r="U11" i="11"/>
  <c r="Q11" i="11"/>
  <c r="M11" i="11"/>
  <c r="I11" i="11"/>
  <c r="E11" i="11"/>
  <c r="X11" i="11"/>
  <c r="H11" i="11"/>
  <c r="AJ11" i="11"/>
  <c r="T11" i="11"/>
  <c r="D11" i="11"/>
  <c r="AF11" i="11"/>
  <c r="P11" i="11"/>
  <c r="AB11" i="11"/>
  <c r="L11" i="11"/>
  <c r="O11" i="12"/>
  <c r="K11" i="12"/>
  <c r="D11" i="12"/>
  <c r="P11" i="12"/>
  <c r="J11" i="12"/>
  <c r="B11" i="12"/>
  <c r="A12" i="12" s="1"/>
  <c r="I11" i="12"/>
  <c r="N11" i="12"/>
  <c r="F11" i="12"/>
  <c r="M11" i="12"/>
  <c r="C11" i="12"/>
  <c r="L11" i="12"/>
  <c r="N12" i="12" l="1"/>
  <c r="J12" i="12"/>
  <c r="C12" i="12"/>
  <c r="M12" i="12"/>
  <c r="F12" i="12"/>
  <c r="K12" i="12"/>
  <c r="P12" i="12"/>
  <c r="I12" i="12"/>
  <c r="O12" i="12"/>
  <c r="D12" i="12"/>
  <c r="L12" i="12"/>
  <c r="B12" i="12"/>
  <c r="A13" i="12" s="1"/>
  <c r="AH12" i="11"/>
  <c r="AD12" i="11"/>
  <c r="Z12" i="11"/>
  <c r="V12" i="11"/>
  <c r="R12" i="11"/>
  <c r="N12" i="11"/>
  <c r="J12" i="11"/>
  <c r="F12" i="11"/>
  <c r="B12" i="11"/>
  <c r="A13" i="11" s="1"/>
  <c r="AK12" i="11"/>
  <c r="AG12" i="11"/>
  <c r="AC12" i="11"/>
  <c r="Y12" i="11"/>
  <c r="U12" i="11"/>
  <c r="Q12" i="11"/>
  <c r="M12" i="11"/>
  <c r="I12" i="11"/>
  <c r="E12" i="11"/>
  <c r="AJ12" i="11"/>
  <c r="AF12" i="11"/>
  <c r="AB12" i="11"/>
  <c r="X12" i="11"/>
  <c r="T12" i="11"/>
  <c r="P12" i="11"/>
  <c r="L12" i="11"/>
  <c r="H12" i="11"/>
  <c r="D12" i="11"/>
  <c r="AI12" i="11"/>
  <c r="S12" i="11"/>
  <c r="C12" i="11"/>
  <c r="AE12" i="11"/>
  <c r="O12" i="11"/>
  <c r="AA12" i="11"/>
  <c r="K12" i="11"/>
  <c r="W12" i="11"/>
  <c r="G12" i="11"/>
  <c r="M13" i="12" l="1"/>
  <c r="I13" i="12"/>
  <c r="B13" i="12"/>
  <c r="A14" i="12" s="1"/>
  <c r="P13" i="12"/>
  <c r="K13" i="12"/>
  <c r="C13" i="12"/>
  <c r="L13" i="12"/>
  <c r="J13" i="12"/>
  <c r="O13" i="12"/>
  <c r="F13" i="12"/>
  <c r="N13" i="12"/>
  <c r="D13" i="12"/>
  <c r="AK13" i="11"/>
  <c r="AG13" i="11"/>
  <c r="AC13" i="11"/>
  <c r="Y13" i="11"/>
  <c r="U13" i="11"/>
  <c r="Q13" i="11"/>
  <c r="M13" i="11"/>
  <c r="I13" i="11"/>
  <c r="E13" i="11"/>
  <c r="AJ13" i="11"/>
  <c r="AF13" i="11"/>
  <c r="AB13" i="11"/>
  <c r="X13" i="11"/>
  <c r="T13" i="11"/>
  <c r="P13" i="11"/>
  <c r="L13" i="11"/>
  <c r="H13" i="11"/>
  <c r="D13" i="11"/>
  <c r="AI13" i="11"/>
  <c r="AE13" i="11"/>
  <c r="AA13" i="11"/>
  <c r="W13" i="11"/>
  <c r="S13" i="11"/>
  <c r="O13" i="11"/>
  <c r="K13" i="11"/>
  <c r="G13" i="11"/>
  <c r="C13" i="11"/>
  <c r="AD13" i="11"/>
  <c r="N13" i="11"/>
  <c r="Z13" i="11"/>
  <c r="J13" i="11"/>
  <c r="V13" i="11"/>
  <c r="F13" i="11"/>
  <c r="AH13" i="11"/>
  <c r="R13" i="11"/>
  <c r="B13" i="11"/>
  <c r="A14" i="11" s="1"/>
  <c r="P14" i="12" l="1"/>
  <c r="L14" i="12"/>
  <c r="F14" i="12"/>
  <c r="N14" i="12"/>
  <c r="I14" i="12"/>
  <c r="M14" i="12"/>
  <c r="C14" i="12"/>
  <c r="K14" i="12"/>
  <c r="B14" i="12"/>
  <c r="A15" i="12" s="1"/>
  <c r="J14" i="12"/>
  <c r="O14" i="12"/>
  <c r="D14" i="12"/>
  <c r="AJ14" i="11"/>
  <c r="AF14" i="11"/>
  <c r="AB14" i="11"/>
  <c r="X14" i="11"/>
  <c r="T14" i="11"/>
  <c r="P14" i="11"/>
  <c r="L14" i="11"/>
  <c r="H14" i="11"/>
  <c r="D14" i="11"/>
  <c r="AI14" i="11"/>
  <c r="AE14" i="11"/>
  <c r="AA14" i="11"/>
  <c r="W14" i="11"/>
  <c r="S14" i="11"/>
  <c r="O14" i="11"/>
  <c r="K14" i="11"/>
  <c r="G14" i="11"/>
  <c r="C14" i="11"/>
  <c r="AH14" i="11"/>
  <c r="AD14" i="11"/>
  <c r="Z14" i="11"/>
  <c r="V14" i="11"/>
  <c r="R14" i="11"/>
  <c r="N14" i="11"/>
  <c r="J14" i="11"/>
  <c r="F14" i="11"/>
  <c r="B14" i="11"/>
  <c r="A15" i="11" s="1"/>
  <c r="Y14" i="11"/>
  <c r="I14" i="11"/>
  <c r="AK14" i="11"/>
  <c r="U14" i="11"/>
  <c r="E14" i="11"/>
  <c r="AG14" i="11"/>
  <c r="Q14" i="11"/>
  <c r="AC14" i="11"/>
  <c r="M14" i="11"/>
  <c r="AI15" i="11" l="1"/>
  <c r="AE15" i="11"/>
  <c r="AA15" i="11"/>
  <c r="W15" i="11"/>
  <c r="S15" i="11"/>
  <c r="O15" i="11"/>
  <c r="K15" i="11"/>
  <c r="G15" i="11"/>
  <c r="C15" i="11"/>
  <c r="AH15" i="11"/>
  <c r="AD15" i="11"/>
  <c r="Z15" i="11"/>
  <c r="V15" i="11"/>
  <c r="R15" i="11"/>
  <c r="N15" i="11"/>
  <c r="J15" i="11"/>
  <c r="F15" i="11"/>
  <c r="B15" i="11"/>
  <c r="A16" i="11" s="1"/>
  <c r="AK15" i="11"/>
  <c r="AG15" i="11"/>
  <c r="AC15" i="11"/>
  <c r="Y15" i="11"/>
  <c r="U15" i="11"/>
  <c r="Q15" i="11"/>
  <c r="M15" i="11"/>
  <c r="I15" i="11"/>
  <c r="E15" i="11"/>
  <c r="AJ15" i="11"/>
  <c r="T15" i="11"/>
  <c r="D15" i="11"/>
  <c r="AF15" i="11"/>
  <c r="P15" i="11"/>
  <c r="AB15" i="11"/>
  <c r="L15" i="11"/>
  <c r="X15" i="11"/>
  <c r="H15" i="11"/>
  <c r="P15" i="12"/>
  <c r="L15" i="12"/>
  <c r="F15" i="12"/>
  <c r="O15" i="12"/>
  <c r="K15" i="12"/>
  <c r="D15" i="12"/>
  <c r="N15" i="12"/>
  <c r="C15" i="12"/>
  <c r="I15" i="12"/>
  <c r="B15" i="12"/>
  <c r="A16" i="12" s="1"/>
  <c r="M15" i="12"/>
  <c r="J15" i="12"/>
  <c r="O16" i="12" l="1"/>
  <c r="K16" i="12"/>
  <c r="D16" i="12"/>
  <c r="N16" i="12"/>
  <c r="J16" i="12"/>
  <c r="C16" i="12"/>
  <c r="I16" i="12"/>
  <c r="P16" i="12"/>
  <c r="B16" i="12"/>
  <c r="A17" i="12" s="1"/>
  <c r="M16" i="12"/>
  <c r="L16" i="12"/>
  <c r="F16" i="12"/>
  <c r="AH16" i="11"/>
  <c r="AD16" i="11"/>
  <c r="Z16" i="11"/>
  <c r="V16" i="11"/>
  <c r="R16" i="11"/>
  <c r="N16" i="11"/>
  <c r="J16" i="11"/>
  <c r="F16" i="11"/>
  <c r="B16" i="11"/>
  <c r="A17" i="11" s="1"/>
  <c r="AK16" i="11"/>
  <c r="AG16" i="11"/>
  <c r="AC16" i="11"/>
  <c r="Y16" i="11"/>
  <c r="U16" i="11"/>
  <c r="Q16" i="11"/>
  <c r="M16" i="11"/>
  <c r="I16" i="11"/>
  <c r="E16" i="11"/>
  <c r="AJ16" i="11"/>
  <c r="AF16" i="11"/>
  <c r="AB16" i="11"/>
  <c r="X16" i="11"/>
  <c r="T16" i="11"/>
  <c r="P16" i="11"/>
  <c r="L16" i="11"/>
  <c r="H16" i="11"/>
  <c r="D16" i="11"/>
  <c r="AE16" i="11"/>
  <c r="O16" i="11"/>
  <c r="AA16" i="11"/>
  <c r="K16" i="11"/>
  <c r="W16" i="11"/>
  <c r="G16" i="11"/>
  <c r="AI16" i="11"/>
  <c r="S16" i="11"/>
  <c r="C16" i="11"/>
  <c r="AK17" i="11" l="1"/>
  <c r="AG17" i="11"/>
  <c r="AC17" i="11"/>
  <c r="Y17" i="11"/>
  <c r="U17" i="11"/>
  <c r="Q17" i="11"/>
  <c r="M17" i="11"/>
  <c r="I17" i="11"/>
  <c r="E17" i="11"/>
  <c r="AJ17" i="11"/>
  <c r="AF17" i="11"/>
  <c r="AB17" i="11"/>
  <c r="X17" i="11"/>
  <c r="T17" i="11"/>
  <c r="P17" i="11"/>
  <c r="L17" i="11"/>
  <c r="H17" i="11"/>
  <c r="D17" i="11"/>
  <c r="AI17" i="11"/>
  <c r="AE17" i="11"/>
  <c r="AA17" i="11"/>
  <c r="W17" i="11"/>
  <c r="S17" i="11"/>
  <c r="O17" i="11"/>
  <c r="K17" i="11"/>
  <c r="G17" i="11"/>
  <c r="C17" i="11"/>
  <c r="Z17" i="11"/>
  <c r="J17" i="11"/>
  <c r="V17" i="11"/>
  <c r="F17" i="11"/>
  <c r="AH17" i="11"/>
  <c r="R17" i="11"/>
  <c r="B17" i="11"/>
  <c r="A18" i="11" s="1"/>
  <c r="AD17" i="11"/>
  <c r="N17" i="11"/>
  <c r="N17" i="12"/>
  <c r="J17" i="12"/>
  <c r="C17" i="12"/>
  <c r="M17" i="12"/>
  <c r="I17" i="12"/>
  <c r="B17" i="12"/>
  <c r="A18" i="12" s="1"/>
  <c r="L17" i="12"/>
  <c r="O17" i="12"/>
  <c r="K17" i="12"/>
  <c r="F17" i="12"/>
  <c r="P17" i="12"/>
  <c r="D17" i="12"/>
  <c r="M18" i="12" l="1"/>
  <c r="I18" i="12"/>
  <c r="B18" i="12"/>
  <c r="A19" i="12" s="1"/>
  <c r="P18" i="12"/>
  <c r="L18" i="12"/>
  <c r="F18" i="12"/>
  <c r="O18" i="12"/>
  <c r="D18" i="12"/>
  <c r="K18" i="12"/>
  <c r="J18" i="12"/>
  <c r="C18" i="12"/>
  <c r="N18" i="12"/>
  <c r="AJ18" i="11"/>
  <c r="AF18" i="11"/>
  <c r="AB18" i="11"/>
  <c r="X18" i="11"/>
  <c r="T18" i="11"/>
  <c r="P18" i="11"/>
  <c r="L18" i="11"/>
  <c r="H18" i="11"/>
  <c r="D18" i="11"/>
  <c r="AI18" i="11"/>
  <c r="AE18" i="11"/>
  <c r="AA18" i="11"/>
  <c r="W18" i="11"/>
  <c r="S18" i="11"/>
  <c r="O18" i="11"/>
  <c r="K18" i="11"/>
  <c r="G18" i="11"/>
  <c r="C18" i="11"/>
  <c r="AH18" i="11"/>
  <c r="AD18" i="11"/>
  <c r="Z18" i="11"/>
  <c r="V18" i="11"/>
  <c r="R18" i="11"/>
  <c r="N18" i="11"/>
  <c r="J18" i="11"/>
  <c r="F18" i="11"/>
  <c r="B18" i="11"/>
  <c r="A19" i="11" s="1"/>
  <c r="AK18" i="11"/>
  <c r="U18" i="11"/>
  <c r="E18" i="11"/>
  <c r="AG18" i="11"/>
  <c r="Q18" i="11"/>
  <c r="AC18" i="11"/>
  <c r="M18" i="11"/>
  <c r="Y18" i="11"/>
  <c r="I18" i="11"/>
  <c r="AI19" i="11" l="1"/>
  <c r="AE19" i="11"/>
  <c r="AA19" i="11"/>
  <c r="W19" i="11"/>
  <c r="S19" i="11"/>
  <c r="O19" i="11"/>
  <c r="K19" i="11"/>
  <c r="G19" i="11"/>
  <c r="C19" i="11"/>
  <c r="AH19" i="11"/>
  <c r="AD19" i="11"/>
  <c r="Z19" i="11"/>
  <c r="V19" i="11"/>
  <c r="R19" i="11"/>
  <c r="N19" i="11"/>
  <c r="J19" i="11"/>
  <c r="F19" i="11"/>
  <c r="B19" i="11"/>
  <c r="A20" i="11" s="1"/>
  <c r="AK19" i="11"/>
  <c r="AG19" i="11"/>
  <c r="AC19" i="11"/>
  <c r="Y19" i="11"/>
  <c r="U19" i="11"/>
  <c r="Q19" i="11"/>
  <c r="M19" i="11"/>
  <c r="I19" i="11"/>
  <c r="E19" i="11"/>
  <c r="AF19" i="11"/>
  <c r="P19" i="11"/>
  <c r="AB19" i="11"/>
  <c r="L19" i="11"/>
  <c r="X19" i="11"/>
  <c r="H19" i="11"/>
  <c r="AJ19" i="11"/>
  <c r="T19" i="11"/>
  <c r="D19" i="11"/>
  <c r="P19" i="12"/>
  <c r="L19" i="12"/>
  <c r="F19" i="12"/>
  <c r="O19" i="12"/>
  <c r="K19" i="12"/>
  <c r="D19" i="12"/>
  <c r="J19" i="12"/>
  <c r="I19" i="12"/>
  <c r="C19" i="12"/>
  <c r="N19" i="12"/>
  <c r="B19" i="12"/>
  <c r="A20" i="12" s="1"/>
  <c r="M19" i="12"/>
  <c r="AH20" i="11" l="1"/>
  <c r="AD20" i="11"/>
  <c r="Z20" i="11"/>
  <c r="V20" i="11"/>
  <c r="R20" i="11"/>
  <c r="N20" i="11"/>
  <c r="J20" i="11"/>
  <c r="F20" i="11"/>
  <c r="B20" i="11"/>
  <c r="A21" i="11" s="1"/>
  <c r="AK20" i="11"/>
  <c r="AG20" i="11"/>
  <c r="AC20" i="11"/>
  <c r="Y20" i="11"/>
  <c r="U20" i="11"/>
  <c r="Q20" i="11"/>
  <c r="M20" i="11"/>
  <c r="I20" i="11"/>
  <c r="E20" i="11"/>
  <c r="AJ20" i="11"/>
  <c r="AF20" i="11"/>
  <c r="AB20" i="11"/>
  <c r="X20" i="11"/>
  <c r="T20" i="11"/>
  <c r="P20" i="11"/>
  <c r="L20" i="11"/>
  <c r="H20" i="11"/>
  <c r="D20" i="11"/>
  <c r="AA20" i="11"/>
  <c r="K20" i="11"/>
  <c r="W20" i="11"/>
  <c r="G20" i="11"/>
  <c r="AI20" i="11"/>
  <c r="S20" i="11"/>
  <c r="C20" i="11"/>
  <c r="AE20" i="11"/>
  <c r="O20" i="11"/>
  <c r="O20" i="12"/>
  <c r="K20" i="12"/>
  <c r="D20" i="12"/>
  <c r="N20" i="12"/>
  <c r="J20" i="12"/>
  <c r="C20" i="12"/>
  <c r="M20" i="12"/>
  <c r="B20" i="12"/>
  <c r="A21" i="12" s="1"/>
  <c r="F20" i="12"/>
  <c r="P20" i="12"/>
  <c r="L20" i="12"/>
  <c r="I20" i="12"/>
  <c r="N21" i="12" l="1"/>
  <c r="J21" i="12"/>
  <c r="C21" i="12"/>
  <c r="M21" i="12"/>
  <c r="I21" i="12"/>
  <c r="B21" i="12"/>
  <c r="A22" i="12" s="1"/>
  <c r="P21" i="12"/>
  <c r="F21" i="12"/>
  <c r="O21" i="12"/>
  <c r="L21" i="12"/>
  <c r="K21" i="12"/>
  <c r="D21" i="12"/>
  <c r="AK21" i="11"/>
  <c r="AG21" i="11"/>
  <c r="AC21" i="11"/>
  <c r="Y21" i="11"/>
  <c r="U21" i="11"/>
  <c r="Q21" i="11"/>
  <c r="M21" i="11"/>
  <c r="I21" i="11"/>
  <c r="E21" i="11"/>
  <c r="AJ21" i="11"/>
  <c r="AF21" i="11"/>
  <c r="AB21" i="11"/>
  <c r="X21" i="11"/>
  <c r="T21" i="11"/>
  <c r="P21" i="11"/>
  <c r="L21" i="11"/>
  <c r="H21" i="11"/>
  <c r="D21" i="11"/>
  <c r="AI21" i="11"/>
  <c r="AE21" i="11"/>
  <c r="AA21" i="11"/>
  <c r="W21" i="11"/>
  <c r="S21" i="11"/>
  <c r="O21" i="11"/>
  <c r="K21" i="11"/>
  <c r="G21" i="11"/>
  <c r="C21" i="11"/>
  <c r="V21" i="11"/>
  <c r="F21" i="11"/>
  <c r="AH21" i="11"/>
  <c r="R21" i="11"/>
  <c r="B21" i="11"/>
  <c r="A22" i="11" s="1"/>
  <c r="AD21" i="11"/>
  <c r="N21" i="11"/>
  <c r="Z21" i="11"/>
  <c r="J21" i="11"/>
  <c r="AJ22" i="11" l="1"/>
  <c r="AF22" i="11"/>
  <c r="AB22" i="11"/>
  <c r="X22" i="11"/>
  <c r="T22" i="11"/>
  <c r="P22" i="11"/>
  <c r="L22" i="11"/>
  <c r="H22" i="11"/>
  <c r="D22" i="11"/>
  <c r="AI22" i="11"/>
  <c r="AE22" i="11"/>
  <c r="AA22" i="11"/>
  <c r="W22" i="11"/>
  <c r="S22" i="11"/>
  <c r="O22" i="11"/>
  <c r="K22" i="11"/>
  <c r="G22" i="11"/>
  <c r="C22" i="11"/>
  <c r="AH22" i="11"/>
  <c r="AD22" i="11"/>
  <c r="Z22" i="11"/>
  <c r="V22" i="11"/>
  <c r="R22" i="11"/>
  <c r="N22" i="11"/>
  <c r="J22" i="11"/>
  <c r="F22" i="11"/>
  <c r="B22" i="11"/>
  <c r="A23" i="11" s="1"/>
  <c r="AG22" i="11"/>
  <c r="Q22" i="11"/>
  <c r="AC22" i="11"/>
  <c r="M22" i="11"/>
  <c r="Y22" i="11"/>
  <c r="I22" i="11"/>
  <c r="AK22" i="11"/>
  <c r="U22" i="11"/>
  <c r="E22" i="11"/>
  <c r="M22" i="12"/>
  <c r="I22" i="12"/>
  <c r="B22" i="12"/>
  <c r="A23" i="12" s="1"/>
  <c r="P22" i="12"/>
  <c r="L22" i="12"/>
  <c r="F22" i="12"/>
  <c r="K22" i="12"/>
  <c r="N22" i="12"/>
  <c r="J22" i="12"/>
  <c r="D22" i="12"/>
  <c r="O22" i="12"/>
  <c r="C22" i="12"/>
  <c r="P23" i="12" l="1"/>
  <c r="L23" i="12"/>
  <c r="F23" i="12"/>
  <c r="O23" i="12"/>
  <c r="K23" i="12"/>
  <c r="D23" i="12"/>
  <c r="N23" i="12"/>
  <c r="C23" i="12"/>
  <c r="J23" i="12"/>
  <c r="I23" i="12"/>
  <c r="B23" i="12"/>
  <c r="A24" i="12" s="1"/>
  <c r="M23" i="12"/>
  <c r="AI23" i="11"/>
  <c r="AE23" i="11"/>
  <c r="AA23" i="11"/>
  <c r="W23" i="11"/>
  <c r="S23" i="11"/>
  <c r="O23" i="11"/>
  <c r="K23" i="11"/>
  <c r="G23" i="11"/>
  <c r="C23" i="11"/>
  <c r="AH23" i="11"/>
  <c r="AD23" i="11"/>
  <c r="Z23" i="11"/>
  <c r="V23" i="11"/>
  <c r="R23" i="11"/>
  <c r="N23" i="11"/>
  <c r="J23" i="11"/>
  <c r="F23" i="11"/>
  <c r="B23" i="11"/>
  <c r="A24" i="11" s="1"/>
  <c r="AK23" i="11"/>
  <c r="AG23" i="11"/>
  <c r="AC23" i="11"/>
  <c r="Y23" i="11"/>
  <c r="U23" i="11"/>
  <c r="Q23" i="11"/>
  <c r="M23" i="11"/>
  <c r="I23" i="11"/>
  <c r="E23" i="11"/>
  <c r="AB23" i="11"/>
  <c r="L23" i="11"/>
  <c r="X23" i="11"/>
  <c r="H23" i="11"/>
  <c r="AJ23" i="11"/>
  <c r="T23" i="11"/>
  <c r="D23" i="11"/>
  <c r="AF23" i="11"/>
  <c r="P23" i="11"/>
  <c r="O24" i="12" l="1"/>
  <c r="K24" i="12"/>
  <c r="D24" i="12"/>
  <c r="N24" i="12"/>
  <c r="J24" i="12"/>
  <c r="C24" i="12"/>
  <c r="I24" i="12"/>
  <c r="F24" i="12"/>
  <c r="P24" i="12"/>
  <c r="B24" i="12"/>
  <c r="A25" i="12" s="1"/>
  <c r="M24" i="12"/>
  <c r="L24" i="12"/>
  <c r="AH24" i="11"/>
  <c r="AD24" i="11"/>
  <c r="Z24" i="11"/>
  <c r="V24" i="11"/>
  <c r="R24" i="11"/>
  <c r="N24" i="11"/>
  <c r="J24" i="11"/>
  <c r="F24" i="11"/>
  <c r="B24" i="11"/>
  <c r="A25" i="11" s="1"/>
  <c r="AK24" i="11"/>
  <c r="AG24" i="11"/>
  <c r="AC24" i="11"/>
  <c r="Y24" i="11"/>
  <c r="U24" i="11"/>
  <c r="Q24" i="11"/>
  <c r="M24" i="11"/>
  <c r="I24" i="11"/>
  <c r="E24" i="11"/>
  <c r="AJ24" i="11"/>
  <c r="AF24" i="11"/>
  <c r="AB24" i="11"/>
  <c r="X24" i="11"/>
  <c r="T24" i="11"/>
  <c r="P24" i="11"/>
  <c r="L24" i="11"/>
  <c r="H24" i="11"/>
  <c r="D24" i="11"/>
  <c r="W24" i="11"/>
  <c r="G24" i="11"/>
  <c r="AI24" i="11"/>
  <c r="S24" i="11"/>
  <c r="C24" i="11"/>
  <c r="AE24" i="11"/>
  <c r="O24" i="11"/>
  <c r="AA24" i="11"/>
  <c r="K24" i="11"/>
  <c r="N25" i="12" l="1"/>
  <c r="J25" i="12"/>
  <c r="C25" i="12"/>
  <c r="M25" i="12"/>
  <c r="I25" i="12"/>
  <c r="B25" i="12"/>
  <c r="A26" i="12" s="1"/>
  <c r="L25" i="12"/>
  <c r="P25" i="12"/>
  <c r="D25" i="12"/>
  <c r="O25" i="12"/>
  <c r="K25" i="12"/>
  <c r="F25" i="12"/>
  <c r="AK25" i="11"/>
  <c r="AG25" i="11"/>
  <c r="AC25" i="11"/>
  <c r="Y25" i="11"/>
  <c r="U25" i="11"/>
  <c r="Q25" i="11"/>
  <c r="M25" i="11"/>
  <c r="I25" i="11"/>
  <c r="E25" i="11"/>
  <c r="AJ25" i="11"/>
  <c r="AF25" i="11"/>
  <c r="AB25" i="11"/>
  <c r="X25" i="11"/>
  <c r="T25" i="11"/>
  <c r="P25" i="11"/>
  <c r="L25" i="11"/>
  <c r="H25" i="11"/>
  <c r="D25" i="11"/>
  <c r="AI25" i="11"/>
  <c r="AE25" i="11"/>
  <c r="AA25" i="11"/>
  <c r="W25" i="11"/>
  <c r="S25" i="11"/>
  <c r="O25" i="11"/>
  <c r="K25" i="11"/>
  <c r="G25" i="11"/>
  <c r="C25" i="11"/>
  <c r="AH25" i="11"/>
  <c r="R25" i="11"/>
  <c r="B25" i="11"/>
  <c r="A26" i="11" s="1"/>
  <c r="AD25" i="11"/>
  <c r="N25" i="11"/>
  <c r="Z25" i="11"/>
  <c r="J25" i="11"/>
  <c r="V25" i="11"/>
  <c r="F25" i="11"/>
  <c r="AJ26" i="11" l="1"/>
  <c r="AF26" i="11"/>
  <c r="AB26" i="11"/>
  <c r="X26" i="11"/>
  <c r="T26" i="11"/>
  <c r="P26" i="11"/>
  <c r="L26" i="11"/>
  <c r="H26" i="11"/>
  <c r="D26" i="11"/>
  <c r="AI26" i="11"/>
  <c r="AE26" i="11"/>
  <c r="AA26" i="11"/>
  <c r="W26" i="11"/>
  <c r="S26" i="11"/>
  <c r="O26" i="11"/>
  <c r="K26" i="11"/>
  <c r="G26" i="11"/>
  <c r="C26" i="11"/>
  <c r="AH26" i="11"/>
  <c r="AD26" i="11"/>
  <c r="Z26" i="11"/>
  <c r="V26" i="11"/>
  <c r="R26" i="11"/>
  <c r="N26" i="11"/>
  <c r="J26" i="11"/>
  <c r="F26" i="11"/>
  <c r="B26" i="11"/>
  <c r="A27" i="11" s="1"/>
  <c r="AC26" i="11"/>
  <c r="M26" i="11"/>
  <c r="Y26" i="11"/>
  <c r="I26" i="11"/>
  <c r="AK26" i="11"/>
  <c r="U26" i="11"/>
  <c r="E26" i="11"/>
  <c r="AG26" i="11"/>
  <c r="Q26" i="11"/>
  <c r="M26" i="12"/>
  <c r="I26" i="12"/>
  <c r="B26" i="12"/>
  <c r="A27" i="12" s="1"/>
  <c r="P26" i="12"/>
  <c r="L26" i="12"/>
  <c r="F26" i="12"/>
  <c r="O26" i="12"/>
  <c r="D26" i="12"/>
  <c r="N26" i="12"/>
  <c r="K26" i="12"/>
  <c r="J26" i="12"/>
  <c r="C26" i="12"/>
  <c r="P27" i="12" l="1"/>
  <c r="L27" i="12"/>
  <c r="F27" i="12"/>
  <c r="O27" i="12"/>
  <c r="K27" i="12"/>
  <c r="D27" i="12"/>
  <c r="J27" i="12"/>
  <c r="M27" i="12"/>
  <c r="I27" i="12"/>
  <c r="C27" i="12"/>
  <c r="N27" i="12"/>
  <c r="B27" i="12"/>
  <c r="A28" i="12" s="1"/>
  <c r="AI27" i="11"/>
  <c r="AE27" i="11"/>
  <c r="AA27" i="11"/>
  <c r="W27" i="11"/>
  <c r="S27" i="11"/>
  <c r="O27" i="11"/>
  <c r="K27" i="11"/>
  <c r="G27" i="11"/>
  <c r="C27" i="11"/>
  <c r="AH27" i="11"/>
  <c r="AD27" i="11"/>
  <c r="Z27" i="11"/>
  <c r="V27" i="11"/>
  <c r="R27" i="11"/>
  <c r="N27" i="11"/>
  <c r="J27" i="11"/>
  <c r="F27" i="11"/>
  <c r="B27" i="11"/>
  <c r="A28" i="11" s="1"/>
  <c r="AK27" i="11"/>
  <c r="AG27" i="11"/>
  <c r="AC27" i="11"/>
  <c r="Y27" i="11"/>
  <c r="U27" i="11"/>
  <c r="Q27" i="11"/>
  <c r="M27" i="11"/>
  <c r="I27" i="11"/>
  <c r="E27" i="11"/>
  <c r="X27" i="11"/>
  <c r="H27" i="11"/>
  <c r="AJ27" i="11"/>
  <c r="T27" i="11"/>
  <c r="D27" i="11"/>
  <c r="AF27" i="11"/>
  <c r="P27" i="11"/>
  <c r="AB27" i="11"/>
  <c r="L27" i="11"/>
  <c r="AH28" i="11" l="1"/>
  <c r="AD28" i="11"/>
  <c r="Z28" i="11"/>
  <c r="V28" i="11"/>
  <c r="R28" i="11"/>
  <c r="N28" i="11"/>
  <c r="J28" i="11"/>
  <c r="F28" i="11"/>
  <c r="B28" i="11"/>
  <c r="A29" i="11" s="1"/>
  <c r="AK28" i="11"/>
  <c r="AG28" i="11"/>
  <c r="AC28" i="11"/>
  <c r="Y28" i="11"/>
  <c r="U28" i="11"/>
  <c r="Q28" i="11"/>
  <c r="M28" i="11"/>
  <c r="I28" i="11"/>
  <c r="E28" i="11"/>
  <c r="AJ28" i="11"/>
  <c r="AF28" i="11"/>
  <c r="AB28" i="11"/>
  <c r="X28" i="11"/>
  <c r="T28" i="11"/>
  <c r="P28" i="11"/>
  <c r="L28" i="11"/>
  <c r="H28" i="11"/>
  <c r="D28" i="11"/>
  <c r="AI28" i="11"/>
  <c r="S28" i="11"/>
  <c r="C28" i="11"/>
  <c r="AE28" i="11"/>
  <c r="O28" i="11"/>
  <c r="AA28" i="11"/>
  <c r="K28" i="11"/>
  <c r="W28" i="11"/>
  <c r="G28" i="11"/>
  <c r="O28" i="12"/>
  <c r="K28" i="12"/>
  <c r="D28" i="12"/>
  <c r="N28" i="12"/>
  <c r="J28" i="12"/>
  <c r="C28" i="12"/>
  <c r="M28" i="12"/>
  <c r="B28" i="12"/>
  <c r="A29" i="12" s="1"/>
  <c r="I28" i="12"/>
  <c r="F28" i="12"/>
  <c r="P28" i="12"/>
  <c r="L28" i="12"/>
  <c r="N29" i="12" l="1"/>
  <c r="J29" i="12"/>
  <c r="C29" i="12"/>
  <c r="M29" i="12"/>
  <c r="I29" i="12"/>
  <c r="B29" i="12"/>
  <c r="A30" i="12" s="1"/>
  <c r="P29" i="12"/>
  <c r="F29" i="12"/>
  <c r="D29" i="12"/>
  <c r="O29" i="12"/>
  <c r="L29" i="12"/>
  <c r="K29" i="12"/>
  <c r="AK29" i="11"/>
  <c r="AG29" i="11"/>
  <c r="AC29" i="11"/>
  <c r="Y29" i="11"/>
  <c r="U29" i="11"/>
  <c r="Q29" i="11"/>
  <c r="M29" i="11"/>
  <c r="I29" i="11"/>
  <c r="E29" i="11"/>
  <c r="AJ29" i="11"/>
  <c r="AF29" i="11"/>
  <c r="AB29" i="11"/>
  <c r="X29" i="11"/>
  <c r="T29" i="11"/>
  <c r="P29" i="11"/>
  <c r="L29" i="11"/>
  <c r="H29" i="11"/>
  <c r="D29" i="11"/>
  <c r="AI29" i="11"/>
  <c r="AE29" i="11"/>
  <c r="AA29" i="11"/>
  <c r="W29" i="11"/>
  <c r="S29" i="11"/>
  <c r="O29" i="11"/>
  <c r="K29" i="11"/>
  <c r="G29" i="11"/>
  <c r="C29" i="11"/>
  <c r="AD29" i="11"/>
  <c r="N29" i="11"/>
  <c r="Z29" i="11"/>
  <c r="J29" i="11"/>
  <c r="V29" i="11"/>
  <c r="F29" i="11"/>
  <c r="AH29" i="11"/>
  <c r="R29" i="11"/>
  <c r="B29" i="11"/>
  <c r="A30" i="11" s="1"/>
  <c r="AJ30" i="11" l="1"/>
  <c r="AF30" i="11"/>
  <c r="AB30" i="11"/>
  <c r="X30" i="11"/>
  <c r="T30" i="11"/>
  <c r="P30" i="11"/>
  <c r="L30" i="11"/>
  <c r="H30" i="11"/>
  <c r="D30" i="11"/>
  <c r="AI30" i="11"/>
  <c r="AE30" i="11"/>
  <c r="AA30" i="11"/>
  <c r="W30" i="11"/>
  <c r="S30" i="11"/>
  <c r="O30" i="11"/>
  <c r="K30" i="11"/>
  <c r="G30" i="11"/>
  <c r="C30" i="11"/>
  <c r="AH30" i="11"/>
  <c r="AD30" i="11"/>
  <c r="Z30" i="11"/>
  <c r="V30" i="11"/>
  <c r="R30" i="11"/>
  <c r="N30" i="11"/>
  <c r="J30" i="11"/>
  <c r="F30" i="11"/>
  <c r="B30" i="11"/>
  <c r="A31" i="11" s="1"/>
  <c r="Y30" i="11"/>
  <c r="I30" i="11"/>
  <c r="AK30" i="11"/>
  <c r="U30" i="11"/>
  <c r="E30" i="11"/>
  <c r="AG30" i="11"/>
  <c r="Q30" i="11"/>
  <c r="AC30" i="11"/>
  <c r="M30" i="11"/>
  <c r="M30" i="12"/>
  <c r="I30" i="12"/>
  <c r="B30" i="12"/>
  <c r="A31" i="12" s="1"/>
  <c r="P30" i="12"/>
  <c r="L30" i="12"/>
  <c r="F30" i="12"/>
  <c r="K30" i="12"/>
  <c r="O30" i="12"/>
  <c r="C30" i="12"/>
  <c r="N30" i="12"/>
  <c r="J30" i="12"/>
  <c r="D30" i="12"/>
  <c r="P31" i="12" l="1"/>
  <c r="L31" i="12"/>
  <c r="F31" i="12"/>
  <c r="O31" i="12"/>
  <c r="K31" i="12"/>
  <c r="D31" i="12"/>
  <c r="N31" i="12"/>
  <c r="C31" i="12"/>
  <c r="M31" i="12"/>
  <c r="J31" i="12"/>
  <c r="I31" i="12"/>
  <c r="B31" i="12"/>
  <c r="A32" i="12" s="1"/>
  <c r="AI31" i="11"/>
  <c r="AE31" i="11"/>
  <c r="AA31" i="11"/>
  <c r="W31" i="11"/>
  <c r="S31" i="11"/>
  <c r="O31" i="11"/>
  <c r="K31" i="11"/>
  <c r="G31" i="11"/>
  <c r="C31" i="11"/>
  <c r="AH31" i="11"/>
  <c r="AD31" i="11"/>
  <c r="Z31" i="11"/>
  <c r="V31" i="11"/>
  <c r="R31" i="11"/>
  <c r="N31" i="11"/>
  <c r="J31" i="11"/>
  <c r="F31" i="11"/>
  <c r="B31" i="11"/>
  <c r="A32" i="11" s="1"/>
  <c r="AK31" i="11"/>
  <c r="AG31" i="11"/>
  <c r="AC31" i="11"/>
  <c r="Y31" i="11"/>
  <c r="U31" i="11"/>
  <c r="Q31" i="11"/>
  <c r="M31" i="11"/>
  <c r="I31" i="11"/>
  <c r="E31" i="11"/>
  <c r="AJ31" i="11"/>
  <c r="T31" i="11"/>
  <c r="D31" i="11"/>
  <c r="AF31" i="11"/>
  <c r="P31" i="11"/>
  <c r="AB31" i="11"/>
  <c r="L31" i="11"/>
  <c r="X31" i="11"/>
  <c r="H31" i="11"/>
  <c r="O32" i="12" l="1"/>
  <c r="K32" i="12"/>
  <c r="D32" i="12"/>
  <c r="N32" i="12"/>
  <c r="J32" i="12"/>
  <c r="C32" i="12"/>
  <c r="I32" i="12"/>
  <c r="L32" i="12"/>
  <c r="F32" i="12"/>
  <c r="P32" i="12"/>
  <c r="B32" i="12"/>
  <c r="A33" i="12" s="1"/>
  <c r="M32" i="12"/>
  <c r="AH32" i="11"/>
  <c r="AD32" i="11"/>
  <c r="Z32" i="11"/>
  <c r="V32" i="11"/>
  <c r="R32" i="11"/>
  <c r="N32" i="11"/>
  <c r="J32" i="11"/>
  <c r="F32" i="11"/>
  <c r="B32" i="11"/>
  <c r="A33" i="11" s="1"/>
  <c r="AK32" i="11"/>
  <c r="AG32" i="11"/>
  <c r="AC32" i="11"/>
  <c r="Y32" i="11"/>
  <c r="U32" i="11"/>
  <c r="Q32" i="11"/>
  <c r="M32" i="11"/>
  <c r="I32" i="11"/>
  <c r="E32" i="11"/>
  <c r="AJ32" i="11"/>
  <c r="AF32" i="11"/>
  <c r="AB32" i="11"/>
  <c r="X32" i="11"/>
  <c r="T32" i="11"/>
  <c r="P32" i="11"/>
  <c r="L32" i="11"/>
  <c r="H32" i="11"/>
  <c r="D32" i="11"/>
  <c r="AE32" i="11"/>
  <c r="O32" i="11"/>
  <c r="AA32" i="11"/>
  <c r="K32" i="11"/>
  <c r="W32" i="11"/>
  <c r="G32" i="11"/>
  <c r="AI32" i="11"/>
  <c r="S32" i="11"/>
  <c r="C32" i="11"/>
  <c r="N33" i="12" l="1"/>
  <c r="J33" i="12"/>
  <c r="C33" i="12"/>
  <c r="M33" i="12"/>
  <c r="I33" i="12"/>
  <c r="B33" i="12"/>
  <c r="A34" i="12" s="1"/>
  <c r="L33" i="12"/>
  <c r="F33" i="12"/>
  <c r="P33" i="12"/>
  <c r="D33" i="12"/>
  <c r="O33" i="12"/>
  <c r="K33" i="12"/>
  <c r="AK33" i="11"/>
  <c r="AG33" i="11"/>
  <c r="AC33" i="11"/>
  <c r="Y33" i="11"/>
  <c r="U33" i="11"/>
  <c r="Q33" i="11"/>
  <c r="M33" i="11"/>
  <c r="I33" i="11"/>
  <c r="E33" i="11"/>
  <c r="AJ33" i="11"/>
  <c r="AF33" i="11"/>
  <c r="AB33" i="11"/>
  <c r="X33" i="11"/>
  <c r="T33" i="11"/>
  <c r="P33" i="11"/>
  <c r="L33" i="11"/>
  <c r="H33" i="11"/>
  <c r="D33" i="11"/>
  <c r="AI33" i="11"/>
  <c r="AE33" i="11"/>
  <c r="AA33" i="11"/>
  <c r="W33" i="11"/>
  <c r="S33" i="11"/>
  <c r="O33" i="11"/>
  <c r="K33" i="11"/>
  <c r="G33" i="11"/>
  <c r="C33" i="11"/>
  <c r="Z33" i="11"/>
  <c r="J33" i="11"/>
  <c r="V33" i="11"/>
  <c r="F33" i="11"/>
  <c r="AH33" i="11"/>
  <c r="R33" i="11"/>
  <c r="B33" i="11"/>
  <c r="A34" i="11" s="1"/>
  <c r="AD33" i="11"/>
  <c r="N33" i="11"/>
  <c r="AJ34" i="11" l="1"/>
  <c r="AF34" i="11"/>
  <c r="AB34" i="11"/>
  <c r="X34" i="11"/>
  <c r="T34" i="11"/>
  <c r="P34" i="11"/>
  <c r="L34" i="11"/>
  <c r="H34" i="11"/>
  <c r="D34" i="11"/>
  <c r="AI34" i="11"/>
  <c r="AE34" i="11"/>
  <c r="AA34" i="11"/>
  <c r="W34" i="11"/>
  <c r="S34" i="11"/>
  <c r="O34" i="11"/>
  <c r="K34" i="11"/>
  <c r="G34" i="11"/>
  <c r="C34" i="11"/>
  <c r="AH34" i="11"/>
  <c r="AD34" i="11"/>
  <c r="Z34" i="11"/>
  <c r="V34" i="11"/>
  <c r="R34" i="11"/>
  <c r="N34" i="11"/>
  <c r="J34" i="11"/>
  <c r="F34" i="11"/>
  <c r="B34" i="11"/>
  <c r="A35" i="11" s="1"/>
  <c r="AK34" i="11"/>
  <c r="U34" i="11"/>
  <c r="E34" i="11"/>
  <c r="AG34" i="11"/>
  <c r="Q34" i="11"/>
  <c r="AC34" i="11"/>
  <c r="M34" i="11"/>
  <c r="Y34" i="11"/>
  <c r="I34" i="11"/>
  <c r="M34" i="12"/>
  <c r="I34" i="12"/>
  <c r="B34" i="12"/>
  <c r="A35" i="12" s="1"/>
  <c r="P34" i="12"/>
  <c r="L34" i="12"/>
  <c r="F34" i="12"/>
  <c r="O34" i="12"/>
  <c r="D34" i="12"/>
  <c r="N34" i="12"/>
  <c r="C34" i="12"/>
  <c r="J34" i="12"/>
  <c r="K34" i="12"/>
  <c r="P35" i="12" l="1"/>
  <c r="L35" i="12"/>
  <c r="F35" i="12"/>
  <c r="O35" i="12"/>
  <c r="K35" i="12"/>
  <c r="D35" i="12"/>
  <c r="J35" i="12"/>
  <c r="I35" i="12"/>
  <c r="M35" i="12"/>
  <c r="C35" i="12"/>
  <c r="B35" i="12"/>
  <c r="A36" i="12" s="1"/>
  <c r="N35" i="12"/>
  <c r="AI35" i="11"/>
  <c r="AE35" i="11"/>
  <c r="AA35" i="11"/>
  <c r="W35" i="11"/>
  <c r="S35" i="11"/>
  <c r="O35" i="11"/>
  <c r="K35" i="11"/>
  <c r="G35" i="11"/>
  <c r="C35" i="11"/>
  <c r="AH35" i="11"/>
  <c r="AD35" i="11"/>
  <c r="Z35" i="11"/>
  <c r="V35" i="11"/>
  <c r="R35" i="11"/>
  <c r="N35" i="11"/>
  <c r="J35" i="11"/>
  <c r="F35" i="11"/>
  <c r="B35" i="11"/>
  <c r="A36" i="11" s="1"/>
  <c r="AK35" i="11"/>
  <c r="AG35" i="11"/>
  <c r="AC35" i="11"/>
  <c r="Y35" i="11"/>
  <c r="U35" i="11"/>
  <c r="Q35" i="11"/>
  <c r="M35" i="11"/>
  <c r="I35" i="11"/>
  <c r="E35" i="11"/>
  <c r="AF35" i="11"/>
  <c r="P35" i="11"/>
  <c r="AB35" i="11"/>
  <c r="L35" i="11"/>
  <c r="X35" i="11"/>
  <c r="H35" i="11"/>
  <c r="AJ35" i="11"/>
  <c r="T35" i="11"/>
  <c r="D35" i="11"/>
  <c r="O36" i="12" l="1"/>
  <c r="K36" i="12"/>
  <c r="D36" i="12"/>
  <c r="N36" i="12"/>
  <c r="J36" i="12"/>
  <c r="C36" i="12"/>
  <c r="M36" i="12"/>
  <c r="B36" i="12"/>
  <c r="A37" i="12" s="1"/>
  <c r="L36" i="12"/>
  <c r="P36" i="12"/>
  <c r="I36" i="12"/>
  <c r="F36" i="12"/>
  <c r="AH36" i="11"/>
  <c r="AD36" i="11"/>
  <c r="Z36" i="11"/>
  <c r="V36" i="11"/>
  <c r="R36" i="11"/>
  <c r="N36" i="11"/>
  <c r="J36" i="11"/>
  <c r="F36" i="11"/>
  <c r="B36" i="11"/>
  <c r="A37" i="11" s="1"/>
  <c r="AK36" i="11"/>
  <c r="AG36" i="11"/>
  <c r="AC36" i="11"/>
  <c r="Y36" i="11"/>
  <c r="U36" i="11"/>
  <c r="Q36" i="11"/>
  <c r="M36" i="11"/>
  <c r="I36" i="11"/>
  <c r="E36" i="11"/>
  <c r="AJ36" i="11"/>
  <c r="AF36" i="11"/>
  <c r="AB36" i="11"/>
  <c r="X36" i="11"/>
  <c r="T36" i="11"/>
  <c r="P36" i="11"/>
  <c r="L36" i="11"/>
  <c r="H36" i="11"/>
  <c r="D36" i="11"/>
  <c r="AA36" i="11"/>
  <c r="K36" i="11"/>
  <c r="W36" i="11"/>
  <c r="G36" i="11"/>
  <c r="AI36" i="11"/>
  <c r="S36" i="11"/>
  <c r="C36" i="11"/>
  <c r="AE36" i="11"/>
  <c r="O36" i="11"/>
  <c r="N37" i="12" l="1"/>
  <c r="J37" i="12"/>
  <c r="C37" i="12"/>
  <c r="M37" i="12"/>
  <c r="I37" i="12"/>
  <c r="B37" i="12"/>
  <c r="P37" i="12"/>
  <c r="F37" i="12"/>
  <c r="O37" i="12"/>
  <c r="D37" i="12"/>
  <c r="L37" i="12"/>
  <c r="K37" i="12"/>
  <c r="AK37" i="11"/>
  <c r="AG37" i="11"/>
  <c r="AC37" i="11"/>
  <c r="Y37" i="11"/>
  <c r="U37" i="11"/>
  <c r="Q37" i="11"/>
  <c r="M37" i="11"/>
  <c r="I37" i="11"/>
  <c r="E37" i="11"/>
  <c r="AJ37" i="11"/>
  <c r="AF37" i="11"/>
  <c r="AB37" i="11"/>
  <c r="X37" i="11"/>
  <c r="T37" i="11"/>
  <c r="P37" i="11"/>
  <c r="L37" i="11"/>
  <c r="H37" i="11"/>
  <c r="D37" i="11"/>
  <c r="AI37" i="11"/>
  <c r="AE37" i="11"/>
  <c r="AA37" i="11"/>
  <c r="W37" i="11"/>
  <c r="S37" i="11"/>
  <c r="O37" i="11"/>
  <c r="K37" i="11"/>
  <c r="G37" i="11"/>
  <c r="C37" i="11"/>
  <c r="V37" i="11"/>
  <c r="F37" i="11"/>
  <c r="AH37" i="11"/>
  <c r="R37" i="11"/>
  <c r="B37" i="11"/>
  <c r="A38" i="11" s="1"/>
  <c r="AD37" i="11"/>
  <c r="N37" i="11"/>
  <c r="Z37" i="11"/>
  <c r="J37" i="11"/>
  <c r="AJ38" i="11" l="1"/>
  <c r="AF38" i="11"/>
  <c r="AB38" i="11"/>
  <c r="X38" i="11"/>
  <c r="T38" i="11"/>
  <c r="P38" i="11"/>
  <c r="L38" i="11"/>
  <c r="H38" i="11"/>
  <c r="D38" i="11"/>
  <c r="AI38" i="11"/>
  <c r="AE38" i="11"/>
  <c r="AA38" i="11"/>
  <c r="W38" i="11"/>
  <c r="S38" i="11"/>
  <c r="O38" i="11"/>
  <c r="K38" i="11"/>
  <c r="G38" i="11"/>
  <c r="C38" i="11"/>
  <c r="AH38" i="11"/>
  <c r="AD38" i="11"/>
  <c r="Z38" i="11"/>
  <c r="V38" i="11"/>
  <c r="R38" i="11"/>
  <c r="N38" i="11"/>
  <c r="J38" i="11"/>
  <c r="F38" i="11"/>
  <c r="B38" i="11"/>
  <c r="A39" i="11" s="1"/>
  <c r="AG38" i="11"/>
  <c r="Q38" i="11"/>
  <c r="AC38" i="11"/>
  <c r="M38" i="11"/>
  <c r="Y38" i="11"/>
  <c r="I38" i="11"/>
  <c r="AK38" i="11"/>
  <c r="U38" i="11"/>
  <c r="E38" i="11"/>
  <c r="AI39" i="11" l="1"/>
  <c r="AE39" i="11"/>
  <c r="AA39" i="11"/>
  <c r="W39" i="11"/>
  <c r="S39" i="11"/>
  <c r="O39" i="11"/>
  <c r="K39" i="11"/>
  <c r="G39" i="11"/>
  <c r="C39" i="11"/>
  <c r="AH39" i="11"/>
  <c r="AD39" i="11"/>
  <c r="Z39" i="11"/>
  <c r="V39" i="11"/>
  <c r="R39" i="11"/>
  <c r="N39" i="11"/>
  <c r="J39" i="11"/>
  <c r="F39" i="11"/>
  <c r="B39" i="11"/>
  <c r="A40" i="11" s="1"/>
  <c r="AK39" i="11"/>
  <c r="AG39" i="11"/>
  <c r="AC39" i="11"/>
  <c r="Y39" i="11"/>
  <c r="U39" i="11"/>
  <c r="Q39" i="11"/>
  <c r="M39" i="11"/>
  <c r="I39" i="11"/>
  <c r="E39" i="11"/>
  <c r="AB39" i="11"/>
  <c r="L39" i="11"/>
  <c r="X39" i="11"/>
  <c r="H39" i="11"/>
  <c r="AJ39" i="11"/>
  <c r="T39" i="11"/>
  <c r="D39" i="11"/>
  <c r="AF39" i="11"/>
  <c r="P39" i="11"/>
  <c r="AH40" i="11" l="1"/>
  <c r="AD40" i="11"/>
  <c r="Z40" i="11"/>
  <c r="V40" i="11"/>
  <c r="R40" i="11"/>
  <c r="N40" i="11"/>
  <c r="J40" i="11"/>
  <c r="F40" i="11"/>
  <c r="B40" i="11"/>
  <c r="A41" i="11" s="1"/>
  <c r="AK40" i="11"/>
  <c r="AG40" i="11"/>
  <c r="AC40" i="11"/>
  <c r="Y40" i="11"/>
  <c r="U40" i="11"/>
  <c r="Q40" i="11"/>
  <c r="M40" i="11"/>
  <c r="I40" i="11"/>
  <c r="E40" i="11"/>
  <c r="AJ40" i="11"/>
  <c r="AF40" i="11"/>
  <c r="AB40" i="11"/>
  <c r="X40" i="11"/>
  <c r="T40" i="11"/>
  <c r="P40" i="11"/>
  <c r="L40" i="11"/>
  <c r="H40" i="11"/>
  <c r="D40" i="11"/>
  <c r="W40" i="11"/>
  <c r="G40" i="11"/>
  <c r="AI40" i="11"/>
  <c r="S40" i="11"/>
  <c r="C40" i="11"/>
  <c r="AE40" i="11"/>
  <c r="O40" i="11"/>
  <c r="AA40" i="11"/>
  <c r="K40" i="11"/>
  <c r="AK41" i="11" l="1"/>
  <c r="AG41" i="11"/>
  <c r="AC41" i="11"/>
  <c r="Y41" i="11"/>
  <c r="U41" i="11"/>
  <c r="Q41" i="11"/>
  <c r="M41" i="11"/>
  <c r="I41" i="11"/>
  <c r="E41" i="11"/>
  <c r="AJ41" i="11"/>
  <c r="AF41" i="11"/>
  <c r="AB41" i="11"/>
  <c r="X41" i="11"/>
  <c r="T41" i="11"/>
  <c r="P41" i="11"/>
  <c r="L41" i="11"/>
  <c r="H41" i="11"/>
  <c r="D41" i="11"/>
  <c r="AI41" i="11"/>
  <c r="AE41" i="11"/>
  <c r="AA41" i="11"/>
  <c r="W41" i="11"/>
  <c r="S41" i="11"/>
  <c r="O41" i="11"/>
  <c r="K41" i="11"/>
  <c r="G41" i="11"/>
  <c r="C41" i="11"/>
  <c r="AH41" i="11"/>
  <c r="R41" i="11"/>
  <c r="B41" i="11"/>
  <c r="A42" i="11" s="1"/>
  <c r="AD41" i="11"/>
  <c r="N41" i="11"/>
  <c r="Z41" i="11"/>
  <c r="J41" i="11"/>
  <c r="V41" i="11"/>
  <c r="F41" i="11"/>
  <c r="AJ42" i="11" l="1"/>
  <c r="AF42" i="11"/>
  <c r="AB42" i="11"/>
  <c r="X42" i="11"/>
  <c r="T42" i="11"/>
  <c r="P42" i="11"/>
  <c r="L42" i="11"/>
  <c r="H42" i="11"/>
  <c r="D42" i="11"/>
  <c r="AI42" i="11"/>
  <c r="AE42" i="11"/>
  <c r="AA42" i="11"/>
  <c r="W42" i="11"/>
  <c r="S42" i="11"/>
  <c r="O42" i="11"/>
  <c r="K42" i="11"/>
  <c r="G42" i="11"/>
  <c r="C42" i="11"/>
  <c r="AH42" i="11"/>
  <c r="AD42" i="11"/>
  <c r="Z42" i="11"/>
  <c r="V42" i="11"/>
  <c r="R42" i="11"/>
  <c r="N42" i="11"/>
  <c r="J42" i="11"/>
  <c r="F42" i="11"/>
  <c r="B42" i="11"/>
  <c r="A43" i="11" s="1"/>
  <c r="AC42" i="11"/>
  <c r="M42" i="11"/>
  <c r="Y42" i="11"/>
  <c r="I42" i="11"/>
  <c r="AK42" i="11"/>
  <c r="U42" i="11"/>
  <c r="E42" i="11"/>
  <c r="AG42" i="11"/>
  <c r="Q42" i="11"/>
  <c r="AI43" i="11" l="1"/>
  <c r="AE43" i="11"/>
  <c r="AA43" i="11"/>
  <c r="W43" i="11"/>
  <c r="S43" i="11"/>
  <c r="O43" i="11"/>
  <c r="K43" i="11"/>
  <c r="G43" i="11"/>
  <c r="C43" i="11"/>
  <c r="AH43" i="11"/>
  <c r="AD43" i="11"/>
  <c r="Z43" i="11"/>
  <c r="V43" i="11"/>
  <c r="R43" i="11"/>
  <c r="N43" i="11"/>
  <c r="J43" i="11"/>
  <c r="F43" i="11"/>
  <c r="B43" i="11"/>
  <c r="A44" i="11" s="1"/>
  <c r="AK43" i="11"/>
  <c r="AG43" i="11"/>
  <c r="AC43" i="11"/>
  <c r="Y43" i="11"/>
  <c r="U43" i="11"/>
  <c r="Q43" i="11"/>
  <c r="M43" i="11"/>
  <c r="I43" i="11"/>
  <c r="E43" i="11"/>
  <c r="X43" i="11"/>
  <c r="H43" i="11"/>
  <c r="AJ43" i="11"/>
  <c r="T43" i="11"/>
  <c r="D43" i="11"/>
  <c r="AF43" i="11"/>
  <c r="P43" i="11"/>
  <c r="AB43" i="11"/>
  <c r="L43" i="11"/>
  <c r="AH44" i="11" l="1"/>
  <c r="AD44" i="11"/>
  <c r="Z44" i="11"/>
  <c r="V44" i="11"/>
  <c r="R44" i="11"/>
  <c r="N44" i="11"/>
  <c r="J44" i="11"/>
  <c r="F44" i="11"/>
  <c r="B44" i="11"/>
  <c r="A45" i="11" s="1"/>
  <c r="AK44" i="11"/>
  <c r="AG44" i="11"/>
  <c r="AC44" i="11"/>
  <c r="Y44" i="11"/>
  <c r="U44" i="11"/>
  <c r="Q44" i="11"/>
  <c r="M44" i="11"/>
  <c r="I44" i="11"/>
  <c r="E44" i="11"/>
  <c r="AJ44" i="11"/>
  <c r="AF44" i="11"/>
  <c r="AB44" i="11"/>
  <c r="X44" i="11"/>
  <c r="T44" i="11"/>
  <c r="P44" i="11"/>
  <c r="L44" i="11"/>
  <c r="H44" i="11"/>
  <c r="D44" i="11"/>
  <c r="AI44" i="11"/>
  <c r="S44" i="11"/>
  <c r="C44" i="11"/>
  <c r="AE44" i="11"/>
  <c r="O44" i="11"/>
  <c r="AA44" i="11"/>
  <c r="K44" i="11"/>
  <c r="W44" i="11"/>
  <c r="G44" i="11"/>
  <c r="AK45" i="11" l="1"/>
  <c r="AG45" i="11"/>
  <c r="AC45" i="11"/>
  <c r="Y45" i="11"/>
  <c r="U45" i="11"/>
  <c r="Q45" i="11"/>
  <c r="M45" i="11"/>
  <c r="I45" i="11"/>
  <c r="E45" i="11"/>
  <c r="AJ45" i="11"/>
  <c r="AF45" i="11"/>
  <c r="AB45" i="11"/>
  <c r="X45" i="11"/>
  <c r="T45" i="11"/>
  <c r="P45" i="11"/>
  <c r="L45" i="11"/>
  <c r="H45" i="11"/>
  <c r="D45" i="11"/>
  <c r="AI45" i="11"/>
  <c r="AE45" i="11"/>
  <c r="AA45" i="11"/>
  <c r="W45" i="11"/>
  <c r="S45" i="11"/>
  <c r="O45" i="11"/>
  <c r="K45" i="11"/>
  <c r="G45" i="11"/>
  <c r="C45" i="11"/>
  <c r="AD45" i="11"/>
  <c r="N45" i="11"/>
  <c r="Z45" i="11"/>
  <c r="J45" i="11"/>
  <c r="V45" i="11"/>
  <c r="F45" i="11"/>
  <c r="AH45" i="11"/>
  <c r="R45" i="11"/>
  <c r="B45" i="11"/>
  <c r="A46" i="11" s="1"/>
  <c r="AJ46" i="11" l="1"/>
  <c r="AF46" i="11"/>
  <c r="AB46" i="11"/>
  <c r="X46" i="11"/>
  <c r="T46" i="11"/>
  <c r="P46" i="11"/>
  <c r="L46" i="11"/>
  <c r="H46" i="11"/>
  <c r="D46" i="11"/>
  <c r="AI46" i="11"/>
  <c r="AE46" i="11"/>
  <c r="AA46" i="11"/>
  <c r="W46" i="11"/>
  <c r="S46" i="11"/>
  <c r="O46" i="11"/>
  <c r="K46" i="11"/>
  <c r="G46" i="11"/>
  <c r="C46" i="11"/>
  <c r="AH46" i="11"/>
  <c r="AD46" i="11"/>
  <c r="Z46" i="11"/>
  <c r="V46" i="11"/>
  <c r="R46" i="11"/>
  <c r="N46" i="11"/>
  <c r="J46" i="11"/>
  <c r="F46" i="11"/>
  <c r="B46" i="11"/>
  <c r="A47" i="11" s="1"/>
  <c r="AK46" i="11"/>
  <c r="AG46" i="11"/>
  <c r="AC46" i="11"/>
  <c r="Y46" i="11"/>
  <c r="U46" i="11"/>
  <c r="Q46" i="11"/>
  <c r="M46" i="11"/>
  <c r="I46" i="11"/>
  <c r="E46" i="11"/>
  <c r="AI47" i="11" l="1"/>
  <c r="AE47" i="11"/>
  <c r="AA47" i="11"/>
  <c r="W47" i="11"/>
  <c r="S47" i="11"/>
  <c r="O47" i="11"/>
  <c r="K47" i="11"/>
  <c r="G47" i="11"/>
  <c r="C47" i="11"/>
  <c r="AH47" i="11"/>
  <c r="AD47" i="11"/>
  <c r="Z47" i="11"/>
  <c r="V47" i="11"/>
  <c r="R47" i="11"/>
  <c r="N47" i="11"/>
  <c r="J47" i="11"/>
  <c r="F47" i="11"/>
  <c r="B47" i="11"/>
  <c r="A48" i="11" s="1"/>
  <c r="AK47" i="11"/>
  <c r="AG47" i="11"/>
  <c r="AC47" i="11"/>
  <c r="Y47" i="11"/>
  <c r="U47" i="11"/>
  <c r="Q47" i="11"/>
  <c r="M47" i="11"/>
  <c r="I47" i="11"/>
  <c r="E47" i="11"/>
  <c r="AJ47" i="11"/>
  <c r="AF47" i="11"/>
  <c r="AB47" i="11"/>
  <c r="X47" i="11"/>
  <c r="T47" i="11"/>
  <c r="P47" i="11"/>
  <c r="L47" i="11"/>
  <c r="H47" i="11"/>
  <c r="D47" i="11"/>
  <c r="AH48" i="11" l="1"/>
  <c r="AD48" i="11"/>
  <c r="Z48" i="11"/>
  <c r="V48" i="11"/>
  <c r="R48" i="11"/>
  <c r="N48" i="11"/>
  <c r="J48" i="11"/>
  <c r="F48" i="11"/>
  <c r="B48" i="11"/>
  <c r="A49" i="11" s="1"/>
  <c r="AK48" i="11"/>
  <c r="AG48" i="11"/>
  <c r="AC48" i="11"/>
  <c r="Y48" i="11"/>
  <c r="U48" i="11"/>
  <c r="Q48" i="11"/>
  <c r="M48" i="11"/>
  <c r="I48" i="11"/>
  <c r="E48" i="11"/>
  <c r="AJ48" i="11"/>
  <c r="AF48" i="11"/>
  <c r="AB48" i="11"/>
  <c r="X48" i="11"/>
  <c r="T48" i="11"/>
  <c r="P48" i="11"/>
  <c r="L48" i="11"/>
  <c r="H48" i="11"/>
  <c r="D48" i="11"/>
  <c r="AI48" i="11"/>
  <c r="AE48" i="11"/>
  <c r="AA48" i="11"/>
  <c r="W48" i="11"/>
  <c r="S48" i="11"/>
  <c r="O48" i="11"/>
  <c r="K48" i="11"/>
  <c r="G48" i="11"/>
  <c r="C48" i="11"/>
  <c r="AK49" i="11" l="1"/>
  <c r="AG49" i="11"/>
  <c r="AC49" i="11"/>
  <c r="Y49" i="11"/>
  <c r="U49" i="11"/>
  <c r="Q49" i="11"/>
  <c r="M49" i="11"/>
  <c r="I49" i="11"/>
  <c r="E49" i="11"/>
  <c r="AJ49" i="11"/>
  <c r="AF49" i="11"/>
  <c r="AB49" i="11"/>
  <c r="X49" i="11"/>
  <c r="T49" i="11"/>
  <c r="P49" i="11"/>
  <c r="L49" i="11"/>
  <c r="H49" i="11"/>
  <c r="D49" i="11"/>
  <c r="AI49" i="11"/>
  <c r="AE49" i="11"/>
  <c r="AA49" i="11"/>
  <c r="W49" i="11"/>
  <c r="S49" i="11"/>
  <c r="O49" i="11"/>
  <c r="K49" i="11"/>
  <c r="G49" i="11"/>
  <c r="C49" i="11"/>
  <c r="AH49" i="11"/>
  <c r="AD49" i="11"/>
  <c r="Z49" i="11"/>
  <c r="V49" i="11"/>
  <c r="R49" i="11"/>
  <c r="N49" i="11"/>
  <c r="J49" i="11"/>
  <c r="F49" i="11"/>
  <c r="B49" i="11"/>
  <c r="A50" i="11" s="1"/>
  <c r="AJ50" i="11" l="1"/>
  <c r="AF50" i="11"/>
  <c r="AB50" i="11"/>
  <c r="X50" i="11"/>
  <c r="T50" i="11"/>
  <c r="P50" i="11"/>
  <c r="L50" i="11"/>
  <c r="H50" i="11"/>
  <c r="D50" i="11"/>
  <c r="AI50" i="11"/>
  <c r="AE50" i="11"/>
  <c r="AA50" i="11"/>
  <c r="W50" i="11"/>
  <c r="S50" i="11"/>
  <c r="O50" i="11"/>
  <c r="K50" i="11"/>
  <c r="G50" i="11"/>
  <c r="C50" i="11"/>
  <c r="AH50" i="11"/>
  <c r="AD50" i="11"/>
  <c r="Z50" i="11"/>
  <c r="V50" i="11"/>
  <c r="R50" i="11"/>
  <c r="N50" i="11"/>
  <c r="J50" i="11"/>
  <c r="F50" i="11"/>
  <c r="B50" i="11"/>
  <c r="A51" i="11" s="1"/>
  <c r="AK50" i="11"/>
  <c r="AG50" i="11"/>
  <c r="AC50" i="11"/>
  <c r="Y50" i="11"/>
  <c r="U50" i="11"/>
  <c r="Q50" i="11"/>
  <c r="M50" i="11"/>
  <c r="I50" i="11"/>
  <c r="E50" i="11"/>
  <c r="AI51" i="11" l="1"/>
  <c r="AE51" i="11"/>
  <c r="AA51" i="11"/>
  <c r="W51" i="11"/>
  <c r="S51" i="11"/>
  <c r="O51" i="11"/>
  <c r="K51" i="11"/>
  <c r="G51" i="11"/>
  <c r="C51" i="11"/>
  <c r="AH51" i="11"/>
  <c r="AD51" i="11"/>
  <c r="Z51" i="11"/>
  <c r="V51" i="11"/>
  <c r="R51" i="11"/>
  <c r="N51" i="11"/>
  <c r="J51" i="11"/>
  <c r="F51" i="11"/>
  <c r="B51" i="11"/>
  <c r="A52" i="11" s="1"/>
  <c r="AK51" i="11"/>
  <c r="AG51" i="11"/>
  <c r="AC51" i="11"/>
  <c r="Y51" i="11"/>
  <c r="U51" i="11"/>
  <c r="Q51" i="11"/>
  <c r="M51" i="11"/>
  <c r="I51" i="11"/>
  <c r="E51" i="11"/>
  <c r="AJ51" i="11"/>
  <c r="AF51" i="11"/>
  <c r="AB51" i="11"/>
  <c r="X51" i="11"/>
  <c r="T51" i="11"/>
  <c r="P51" i="11"/>
  <c r="L51" i="11"/>
  <c r="H51" i="11"/>
  <c r="D51" i="11"/>
  <c r="AH52" i="11" l="1"/>
  <c r="AD52" i="11"/>
  <c r="Z52" i="11"/>
  <c r="V52" i="11"/>
  <c r="R52" i="11"/>
  <c r="N52" i="11"/>
  <c r="J52" i="11"/>
  <c r="F52" i="11"/>
  <c r="B52" i="11"/>
  <c r="A53" i="11" s="1"/>
  <c r="AK52" i="11"/>
  <c r="AG52" i="11"/>
  <c r="AC52" i="11"/>
  <c r="Y52" i="11"/>
  <c r="U52" i="11"/>
  <c r="Q52" i="11"/>
  <c r="M52" i="11"/>
  <c r="I52" i="11"/>
  <c r="E52" i="11"/>
  <c r="AJ52" i="11"/>
  <c r="AF52" i="11"/>
  <c r="AB52" i="11"/>
  <c r="X52" i="11"/>
  <c r="T52" i="11"/>
  <c r="P52" i="11"/>
  <c r="L52" i="11"/>
  <c r="H52" i="11"/>
  <c r="D52" i="11"/>
  <c r="AI52" i="11"/>
  <c r="AE52" i="11"/>
  <c r="AA52" i="11"/>
  <c r="W52" i="11"/>
  <c r="S52" i="11"/>
  <c r="O52" i="11"/>
  <c r="K52" i="11"/>
  <c r="G52" i="11"/>
  <c r="C52" i="11"/>
  <c r="AK53" i="11" l="1"/>
  <c r="AG53" i="11"/>
  <c r="AC53" i="11"/>
  <c r="Y53" i="11"/>
  <c r="U53" i="11"/>
  <c r="Q53" i="11"/>
  <c r="M53" i="11"/>
  <c r="I53" i="11"/>
  <c r="E53" i="11"/>
  <c r="AJ53" i="11"/>
  <c r="AF53" i="11"/>
  <c r="AB53" i="11"/>
  <c r="X53" i="11"/>
  <c r="T53" i="11"/>
  <c r="P53" i="11"/>
  <c r="L53" i="11"/>
  <c r="H53" i="11"/>
  <c r="D53" i="11"/>
  <c r="AI53" i="11"/>
  <c r="AE53" i="11"/>
  <c r="AA53" i="11"/>
  <c r="W53" i="11"/>
  <c r="S53" i="11"/>
  <c r="O53" i="11"/>
  <c r="K53" i="11"/>
  <c r="G53" i="11"/>
  <c r="C53" i="11"/>
  <c r="AH53" i="11"/>
  <c r="AD53" i="11"/>
  <c r="Z53" i="11"/>
  <c r="V53" i="11"/>
  <c r="R53" i="11"/>
  <c r="N53" i="11"/>
  <c r="J53" i="11"/>
  <c r="F53" i="11"/>
  <c r="B53" i="11"/>
  <c r="A54" i="11" s="1"/>
  <c r="AJ54" i="11" l="1"/>
  <c r="AF54" i="11"/>
  <c r="AB54" i="11"/>
  <c r="X54" i="11"/>
  <c r="T54" i="11"/>
  <c r="P54" i="11"/>
  <c r="L54" i="11"/>
  <c r="H54" i="11"/>
  <c r="D54" i="11"/>
  <c r="AI54" i="11"/>
  <c r="AE54" i="11"/>
  <c r="AA54" i="11"/>
  <c r="W54" i="11"/>
  <c r="S54" i="11"/>
  <c r="O54" i="11"/>
  <c r="K54" i="11"/>
  <c r="G54" i="11"/>
  <c r="C54" i="11"/>
  <c r="AH54" i="11"/>
  <c r="AD54" i="11"/>
  <c r="Z54" i="11"/>
  <c r="V54" i="11"/>
  <c r="R54" i="11"/>
  <c r="N54" i="11"/>
  <c r="J54" i="11"/>
  <c r="F54" i="11"/>
  <c r="B54" i="11"/>
  <c r="A55" i="11" s="1"/>
  <c r="AK54" i="11"/>
  <c r="AG54" i="11"/>
  <c r="AC54" i="11"/>
  <c r="Y54" i="11"/>
  <c r="U54" i="11"/>
  <c r="Q54" i="11"/>
  <c r="M54" i="11"/>
  <c r="I54" i="11"/>
  <c r="E54" i="11"/>
  <c r="AJ55" i="11" l="1"/>
  <c r="AF55" i="11"/>
  <c r="AB55" i="11"/>
  <c r="X55" i="11"/>
  <c r="T55" i="11"/>
  <c r="AI55" i="11"/>
  <c r="AE55" i="11"/>
  <c r="AA55" i="11"/>
  <c r="W55" i="11"/>
  <c r="S55" i="11"/>
  <c r="O55" i="11"/>
  <c r="K55" i="11"/>
  <c r="AH55" i="11"/>
  <c r="AD55" i="11"/>
  <c r="Z55" i="11"/>
  <c r="V55" i="11"/>
  <c r="R55" i="11"/>
  <c r="N55" i="11"/>
  <c r="J55" i="11"/>
  <c r="Y55" i="11"/>
  <c r="M55" i="11"/>
  <c r="G55" i="11"/>
  <c r="C55" i="11"/>
  <c r="AK55" i="11"/>
  <c r="U55" i="11"/>
  <c r="L55" i="11"/>
  <c r="F55" i="11"/>
  <c r="B55" i="11"/>
  <c r="A56" i="11" s="1"/>
  <c r="AG55" i="11"/>
  <c r="Q55" i="11"/>
  <c r="I55" i="11"/>
  <c r="E55" i="11"/>
  <c r="AC55" i="11"/>
  <c r="P55" i="11"/>
  <c r="H55" i="11"/>
  <c r="D55" i="11"/>
  <c r="AI56" i="11" l="1"/>
  <c r="AE56" i="11"/>
  <c r="AA56" i="11"/>
  <c r="W56" i="11"/>
  <c r="S56" i="11"/>
  <c r="O56" i="11"/>
  <c r="K56" i="11"/>
  <c r="G56" i="11"/>
  <c r="C56" i="11"/>
  <c r="AH56" i="11"/>
  <c r="AD56" i="11"/>
  <c r="Z56" i="11"/>
  <c r="V56" i="11"/>
  <c r="R56" i="11"/>
  <c r="N56" i="11"/>
  <c r="J56" i="11"/>
  <c r="F56" i="11"/>
  <c r="B56" i="11"/>
  <c r="A57" i="11" s="1"/>
  <c r="AK56" i="11"/>
  <c r="AG56" i="11"/>
  <c r="AC56" i="11"/>
  <c r="Y56" i="11"/>
  <c r="U56" i="11"/>
  <c r="Q56" i="11"/>
  <c r="M56" i="11"/>
  <c r="I56" i="11"/>
  <c r="E56" i="11"/>
  <c r="AJ56" i="11"/>
  <c r="T56" i="11"/>
  <c r="D56" i="11"/>
  <c r="AF56" i="11"/>
  <c r="P56" i="11"/>
  <c r="AB56" i="11"/>
  <c r="L56" i="11"/>
  <c r="X56" i="11"/>
  <c r="H56" i="11"/>
  <c r="AH57" i="11" l="1"/>
  <c r="AD57" i="11"/>
  <c r="Z57" i="11"/>
  <c r="V57" i="11"/>
  <c r="R57" i="11"/>
  <c r="N57" i="11"/>
  <c r="J57" i="11"/>
  <c r="F57" i="11"/>
  <c r="B57" i="11"/>
  <c r="A58" i="11" s="1"/>
  <c r="AK57" i="11"/>
  <c r="AG57" i="11"/>
  <c r="AC57" i="11"/>
  <c r="Y57" i="11"/>
  <c r="U57" i="11"/>
  <c r="Q57" i="11"/>
  <c r="M57" i="11"/>
  <c r="I57" i="11"/>
  <c r="E57" i="11"/>
  <c r="AJ57" i="11"/>
  <c r="AF57" i="11"/>
  <c r="AB57" i="11"/>
  <c r="X57" i="11"/>
  <c r="T57" i="11"/>
  <c r="P57" i="11"/>
  <c r="L57" i="11"/>
  <c r="H57" i="11"/>
  <c r="D57" i="11"/>
  <c r="AE57" i="11"/>
  <c r="O57" i="11"/>
  <c r="AA57" i="11"/>
  <c r="K57" i="11"/>
  <c r="W57" i="11"/>
  <c r="G57" i="11"/>
  <c r="AI57" i="11"/>
  <c r="S57" i="11"/>
  <c r="C57" i="11"/>
  <c r="AK58" i="11" l="1"/>
  <c r="AG58" i="11"/>
  <c r="AC58" i="11"/>
  <c r="Y58" i="11"/>
  <c r="U58" i="11"/>
  <c r="Q58" i="11"/>
  <c r="M58" i="11"/>
  <c r="I58" i="11"/>
  <c r="E58" i="11"/>
  <c r="AJ58" i="11"/>
  <c r="AF58" i="11"/>
  <c r="AB58" i="11"/>
  <c r="X58" i="11"/>
  <c r="T58" i="11"/>
  <c r="P58" i="11"/>
  <c r="L58" i="11"/>
  <c r="H58" i="11"/>
  <c r="D58" i="11"/>
  <c r="AI58" i="11"/>
  <c r="AE58" i="11"/>
  <c r="AA58" i="11"/>
  <c r="W58" i="11"/>
  <c r="S58" i="11"/>
  <c r="O58" i="11"/>
  <c r="K58" i="11"/>
  <c r="G58" i="11"/>
  <c r="C58" i="11"/>
  <c r="Z58" i="11"/>
  <c r="J58" i="11"/>
  <c r="V58" i="11"/>
  <c r="F58" i="11"/>
  <c r="AH58" i="11"/>
  <c r="R58" i="11"/>
  <c r="B58" i="11"/>
  <c r="A59" i="11" s="1"/>
  <c r="AD58" i="11"/>
  <c r="N58" i="11"/>
  <c r="AJ59" i="11" l="1"/>
  <c r="AF59" i="11"/>
  <c r="AB59" i="11"/>
  <c r="X59" i="11"/>
  <c r="T59" i="11"/>
  <c r="P59" i="11"/>
  <c r="L59" i="11"/>
  <c r="H59" i="11"/>
  <c r="D59" i="11"/>
  <c r="AI59" i="11"/>
  <c r="AE59" i="11"/>
  <c r="AA59" i="11"/>
  <c r="W59" i="11"/>
  <c r="S59" i="11"/>
  <c r="O59" i="11"/>
  <c r="K59" i="11"/>
  <c r="G59" i="11"/>
  <c r="C59" i="11"/>
  <c r="AH59" i="11"/>
  <c r="AD59" i="11"/>
  <c r="Z59" i="11"/>
  <c r="V59" i="11"/>
  <c r="R59" i="11"/>
  <c r="N59" i="11"/>
  <c r="J59" i="11"/>
  <c r="F59" i="11"/>
  <c r="B59" i="11"/>
  <c r="A60" i="11" s="1"/>
  <c r="AK59" i="11"/>
  <c r="U59" i="11"/>
  <c r="E59" i="11"/>
  <c r="AG59" i="11"/>
  <c r="Q59" i="11"/>
  <c r="AC59" i="11"/>
  <c r="M59" i="11"/>
  <c r="Y59" i="11"/>
  <c r="I59" i="11"/>
  <c r="AI60" i="11" l="1"/>
  <c r="AE60" i="11"/>
  <c r="AA60" i="11"/>
  <c r="W60" i="11"/>
  <c r="S60" i="11"/>
  <c r="O60" i="11"/>
  <c r="K60" i="11"/>
  <c r="G60" i="11"/>
  <c r="C60" i="11"/>
  <c r="AH60" i="11"/>
  <c r="AD60" i="11"/>
  <c r="Z60" i="11"/>
  <c r="V60" i="11"/>
  <c r="R60" i="11"/>
  <c r="N60" i="11"/>
  <c r="J60" i="11"/>
  <c r="F60" i="11"/>
  <c r="B60" i="11"/>
  <c r="A61" i="11" s="1"/>
  <c r="AK60" i="11"/>
  <c r="AG60" i="11"/>
  <c r="AC60" i="11"/>
  <c r="Y60" i="11"/>
  <c r="U60" i="11"/>
  <c r="Q60" i="11"/>
  <c r="M60" i="11"/>
  <c r="I60" i="11"/>
  <c r="E60" i="11"/>
  <c r="AF60" i="11"/>
  <c r="P60" i="11"/>
  <c r="AB60" i="11"/>
  <c r="L60" i="11"/>
  <c r="X60" i="11"/>
  <c r="H60" i="11"/>
  <c r="AJ60" i="11"/>
  <c r="T60" i="11"/>
  <c r="D60" i="11"/>
  <c r="AH61" i="11" l="1"/>
  <c r="AD61" i="11"/>
  <c r="Z61" i="11"/>
  <c r="V61" i="11"/>
  <c r="R61" i="11"/>
  <c r="N61" i="11"/>
  <c r="J61" i="11"/>
  <c r="F61" i="11"/>
  <c r="B61" i="11"/>
  <c r="A62" i="11" s="1"/>
  <c r="AK61" i="11"/>
  <c r="AG61" i="11"/>
  <c r="AC61" i="11"/>
  <c r="Y61" i="11"/>
  <c r="U61" i="11"/>
  <c r="Q61" i="11"/>
  <c r="M61" i="11"/>
  <c r="I61" i="11"/>
  <c r="E61" i="11"/>
  <c r="AJ61" i="11"/>
  <c r="AF61" i="11"/>
  <c r="AB61" i="11"/>
  <c r="X61" i="11"/>
  <c r="T61" i="11"/>
  <c r="P61" i="11"/>
  <c r="L61" i="11"/>
  <c r="H61" i="11"/>
  <c r="D61" i="11"/>
  <c r="AA61" i="11"/>
  <c r="K61" i="11"/>
  <c r="W61" i="11"/>
  <c r="G61" i="11"/>
  <c r="AI61" i="11"/>
  <c r="S61" i="11"/>
  <c r="C61" i="11"/>
  <c r="AE61" i="11"/>
  <c r="O61" i="11"/>
  <c r="AK62" i="11" l="1"/>
  <c r="AG62" i="11"/>
  <c r="AC62" i="11"/>
  <c r="Y62" i="11"/>
  <c r="U62" i="11"/>
  <c r="Q62" i="11"/>
  <c r="M62" i="11"/>
  <c r="I62" i="11"/>
  <c r="E62" i="11"/>
  <c r="AJ62" i="11"/>
  <c r="AF62" i="11"/>
  <c r="AB62" i="11"/>
  <c r="X62" i="11"/>
  <c r="T62" i="11"/>
  <c r="P62" i="11"/>
  <c r="L62" i="11"/>
  <c r="H62" i="11"/>
  <c r="D62" i="11"/>
  <c r="AI62" i="11"/>
  <c r="AE62" i="11"/>
  <c r="AA62" i="11"/>
  <c r="W62" i="11"/>
  <c r="S62" i="11"/>
  <c r="O62" i="11"/>
  <c r="K62" i="11"/>
  <c r="G62" i="11"/>
  <c r="C62" i="11"/>
  <c r="V62" i="11"/>
  <c r="F62" i="11"/>
  <c r="AH62" i="11"/>
  <c r="R62" i="11"/>
  <c r="B62" i="11"/>
  <c r="A63" i="11" s="1"/>
  <c r="AD62" i="11"/>
  <c r="N62" i="11"/>
  <c r="Z62" i="11"/>
  <c r="J62" i="11"/>
  <c r="AJ63" i="11" l="1"/>
  <c r="AF63" i="11"/>
  <c r="AB63" i="11"/>
  <c r="X63" i="11"/>
  <c r="T63" i="11"/>
  <c r="P63" i="11"/>
  <c r="L63" i="11"/>
  <c r="H63" i="11"/>
  <c r="D63" i="11"/>
  <c r="AI63" i="11"/>
  <c r="AE63" i="11"/>
  <c r="AA63" i="11"/>
  <c r="W63" i="11"/>
  <c r="S63" i="11"/>
  <c r="O63" i="11"/>
  <c r="K63" i="11"/>
  <c r="G63" i="11"/>
  <c r="C63" i="11"/>
  <c r="AH63" i="11"/>
  <c r="AD63" i="11"/>
  <c r="Z63" i="11"/>
  <c r="V63" i="11"/>
  <c r="R63" i="11"/>
  <c r="N63" i="11"/>
  <c r="J63" i="11"/>
  <c r="F63" i="11"/>
  <c r="B63" i="11"/>
  <c r="A64" i="11" s="1"/>
  <c r="AG63" i="11"/>
  <c r="Q63" i="11"/>
  <c r="AC63" i="11"/>
  <c r="M63" i="11"/>
  <c r="Y63" i="11"/>
  <c r="I63" i="11"/>
  <c r="AK63" i="11"/>
  <c r="U63" i="11"/>
  <c r="E63" i="11"/>
  <c r="AI64" i="11" l="1"/>
  <c r="AE64" i="11"/>
  <c r="AA64" i="11"/>
  <c r="W64" i="11"/>
  <c r="S64" i="11"/>
  <c r="O64" i="11"/>
  <c r="K64" i="11"/>
  <c r="G64" i="11"/>
  <c r="C64" i="11"/>
  <c r="AH64" i="11"/>
  <c r="AD64" i="11"/>
  <c r="Z64" i="11"/>
  <c r="V64" i="11"/>
  <c r="R64" i="11"/>
  <c r="N64" i="11"/>
  <c r="J64" i="11"/>
  <c r="F64" i="11"/>
  <c r="B64" i="11"/>
  <c r="A65" i="11" s="1"/>
  <c r="AK64" i="11"/>
  <c r="AG64" i="11"/>
  <c r="AC64" i="11"/>
  <c r="Y64" i="11"/>
  <c r="U64" i="11"/>
  <c r="Q64" i="11"/>
  <c r="M64" i="11"/>
  <c r="I64" i="11"/>
  <c r="E64" i="11"/>
  <c r="AB64" i="11"/>
  <c r="L64" i="11"/>
  <c r="X64" i="11"/>
  <c r="H64" i="11"/>
  <c r="AJ64" i="11"/>
  <c r="T64" i="11"/>
  <c r="D64" i="11"/>
  <c r="AF64" i="11"/>
  <c r="P64" i="11"/>
  <c r="AH65" i="11" l="1"/>
  <c r="AD65" i="11"/>
  <c r="Z65" i="11"/>
  <c r="V65" i="11"/>
  <c r="R65" i="11"/>
  <c r="N65" i="11"/>
  <c r="J65" i="11"/>
  <c r="F65" i="11"/>
  <c r="B65" i="11"/>
  <c r="A66" i="11" s="1"/>
  <c r="AK65" i="11"/>
  <c r="AG65" i="11"/>
  <c r="AC65" i="11"/>
  <c r="Y65" i="11"/>
  <c r="U65" i="11"/>
  <c r="Q65" i="11"/>
  <c r="M65" i="11"/>
  <c r="I65" i="11"/>
  <c r="E65" i="11"/>
  <c r="AJ65" i="11"/>
  <c r="AF65" i="11"/>
  <c r="AB65" i="11"/>
  <c r="X65" i="11"/>
  <c r="T65" i="11"/>
  <c r="P65" i="11"/>
  <c r="L65" i="11"/>
  <c r="H65" i="11"/>
  <c r="D65" i="11"/>
  <c r="W65" i="11"/>
  <c r="G65" i="11"/>
  <c r="AI65" i="11"/>
  <c r="S65" i="11"/>
  <c r="C65" i="11"/>
  <c r="AE65" i="11"/>
  <c r="O65" i="11"/>
  <c r="AA65" i="11"/>
  <c r="K65" i="11"/>
  <c r="AK66" i="11" l="1"/>
  <c r="AG66" i="11"/>
  <c r="AC66" i="11"/>
  <c r="Y66" i="11"/>
  <c r="U66" i="11"/>
  <c r="Q66" i="11"/>
  <c r="M66" i="11"/>
  <c r="I66" i="11"/>
  <c r="E66" i="11"/>
  <c r="AJ66" i="11"/>
  <c r="AF66" i="11"/>
  <c r="AB66" i="11"/>
  <c r="X66" i="11"/>
  <c r="T66" i="11"/>
  <c r="P66" i="11"/>
  <c r="L66" i="11"/>
  <c r="H66" i="11"/>
  <c r="D66" i="11"/>
  <c r="AI66" i="11"/>
  <c r="AE66" i="11"/>
  <c r="AA66" i="11"/>
  <c r="W66" i="11"/>
  <c r="S66" i="11"/>
  <c r="O66" i="11"/>
  <c r="K66" i="11"/>
  <c r="G66" i="11"/>
  <c r="C66" i="11"/>
  <c r="AH66" i="11"/>
  <c r="R66" i="11"/>
  <c r="B66" i="11"/>
  <c r="A67" i="11" s="1"/>
  <c r="AD66" i="11"/>
  <c r="N66" i="11"/>
  <c r="Z66" i="11"/>
  <c r="J66" i="11"/>
  <c r="V66" i="11"/>
  <c r="F66" i="11"/>
  <c r="AJ67" i="11" l="1"/>
  <c r="AF67" i="11"/>
  <c r="AB67" i="11"/>
  <c r="X67" i="11"/>
  <c r="T67" i="11"/>
  <c r="P67" i="11"/>
  <c r="L67" i="11"/>
  <c r="H67" i="11"/>
  <c r="D67" i="11"/>
  <c r="AI67" i="11"/>
  <c r="AE67" i="11"/>
  <c r="AA67" i="11"/>
  <c r="W67" i="11"/>
  <c r="S67" i="11"/>
  <c r="O67" i="11"/>
  <c r="K67" i="11"/>
  <c r="G67" i="11"/>
  <c r="C67" i="11"/>
  <c r="AH67" i="11"/>
  <c r="AD67" i="11"/>
  <c r="Z67" i="11"/>
  <c r="V67" i="11"/>
  <c r="R67" i="11"/>
  <c r="N67" i="11"/>
  <c r="J67" i="11"/>
  <c r="F67" i="11"/>
  <c r="B67" i="11"/>
  <c r="A68" i="11" s="1"/>
  <c r="AC67" i="11"/>
  <c r="M67" i="11"/>
  <c r="Y67" i="11"/>
  <c r="I67" i="11"/>
  <c r="AK67" i="11"/>
  <c r="U67" i="11"/>
  <c r="E67" i="11"/>
  <c r="AG67" i="11"/>
  <c r="Q67" i="11"/>
  <c r="AI68" i="11" l="1"/>
  <c r="AE68" i="11"/>
  <c r="AA68" i="11"/>
  <c r="W68" i="11"/>
  <c r="S68" i="11"/>
  <c r="O68" i="11"/>
  <c r="K68" i="11"/>
  <c r="G68" i="11"/>
  <c r="C68" i="11"/>
  <c r="AH68" i="11"/>
  <c r="AD68" i="11"/>
  <c r="Z68" i="11"/>
  <c r="V68" i="11"/>
  <c r="R68" i="11"/>
  <c r="N68" i="11"/>
  <c r="J68" i="11"/>
  <c r="F68" i="11"/>
  <c r="B68" i="11"/>
  <c r="A69" i="11" s="1"/>
  <c r="AK68" i="11"/>
  <c r="AG68" i="11"/>
  <c r="AC68" i="11"/>
  <c r="Y68" i="11"/>
  <c r="U68" i="11"/>
  <c r="Q68" i="11"/>
  <c r="M68" i="11"/>
  <c r="I68" i="11"/>
  <c r="E68" i="11"/>
  <c r="X68" i="11"/>
  <c r="H68" i="11"/>
  <c r="AJ68" i="11"/>
  <c r="T68" i="11"/>
  <c r="D68" i="11"/>
  <c r="AF68" i="11"/>
  <c r="P68" i="11"/>
  <c r="AB68" i="11"/>
  <c r="L68" i="11"/>
  <c r="AH69" i="11" l="1"/>
  <c r="AD69" i="11"/>
  <c r="Z69" i="11"/>
  <c r="V69" i="11"/>
  <c r="R69" i="11"/>
  <c r="N69" i="11"/>
  <c r="J69" i="11"/>
  <c r="F69" i="11"/>
  <c r="B69" i="11"/>
  <c r="A70" i="11" s="1"/>
  <c r="AK69" i="11"/>
  <c r="AG69" i="11"/>
  <c r="AC69" i="11"/>
  <c r="Y69" i="11"/>
  <c r="U69" i="11"/>
  <c r="Q69" i="11"/>
  <c r="M69" i="11"/>
  <c r="I69" i="11"/>
  <c r="E69" i="11"/>
  <c r="AJ69" i="11"/>
  <c r="AF69" i="11"/>
  <c r="AB69" i="11"/>
  <c r="X69" i="11"/>
  <c r="T69" i="11"/>
  <c r="P69" i="11"/>
  <c r="L69" i="11"/>
  <c r="H69" i="11"/>
  <c r="D69" i="11"/>
  <c r="AI69" i="11"/>
  <c r="S69" i="11"/>
  <c r="C69" i="11"/>
  <c r="AE69" i="11"/>
  <c r="O69" i="11"/>
  <c r="AA69" i="11"/>
  <c r="K69" i="11"/>
  <c r="W69" i="11"/>
  <c r="G69" i="11"/>
  <c r="AK70" i="11" l="1"/>
  <c r="AG70" i="11"/>
  <c r="AC70" i="11"/>
  <c r="Y70" i="11"/>
  <c r="U70" i="11"/>
  <c r="Q70" i="11"/>
  <c r="M70" i="11"/>
  <c r="I70" i="11"/>
  <c r="E70" i="11"/>
  <c r="AJ70" i="11"/>
  <c r="AF70" i="11"/>
  <c r="AB70" i="11"/>
  <c r="X70" i="11"/>
  <c r="T70" i="11"/>
  <c r="P70" i="11"/>
  <c r="L70" i="11"/>
  <c r="H70" i="11"/>
  <c r="D70" i="11"/>
  <c r="AI70" i="11"/>
  <c r="AE70" i="11"/>
  <c r="AA70" i="11"/>
  <c r="W70" i="11"/>
  <c r="S70" i="11"/>
  <c r="O70" i="11"/>
  <c r="K70" i="11"/>
  <c r="G70" i="11"/>
  <c r="C70" i="11"/>
  <c r="AD70" i="11"/>
  <c r="N70" i="11"/>
  <c r="Z70" i="11"/>
  <c r="J70" i="11"/>
  <c r="V70" i="11"/>
  <c r="F70" i="11"/>
  <c r="AH70" i="11"/>
  <c r="R70" i="11"/>
  <c r="B70" i="11"/>
  <c r="A71" i="11" s="1"/>
  <c r="AJ71" i="11" l="1"/>
  <c r="AF71" i="11"/>
  <c r="AB71" i="11"/>
  <c r="X71" i="11"/>
  <c r="T71" i="11"/>
  <c r="P71" i="11"/>
  <c r="L71" i="11"/>
  <c r="H71" i="11"/>
  <c r="D71" i="11"/>
  <c r="AI71" i="11"/>
  <c r="AE71" i="11"/>
  <c r="AA71" i="11"/>
  <c r="W71" i="11"/>
  <c r="S71" i="11"/>
  <c r="O71" i="11"/>
  <c r="K71" i="11"/>
  <c r="G71" i="11"/>
  <c r="C71" i="11"/>
  <c r="AH71" i="11"/>
  <c r="AD71" i="11"/>
  <c r="Z71" i="11"/>
  <c r="V71" i="11"/>
  <c r="R71" i="11"/>
  <c r="N71" i="11"/>
  <c r="J71" i="11"/>
  <c r="F71" i="11"/>
  <c r="B71" i="11"/>
  <c r="A72" i="11" s="1"/>
  <c r="Y71" i="11"/>
  <c r="I71" i="11"/>
  <c r="AK71" i="11"/>
  <c r="U71" i="11"/>
  <c r="E71" i="11"/>
  <c r="AG71" i="11"/>
  <c r="Q71" i="11"/>
  <c r="AC71" i="11"/>
  <c r="M71" i="11"/>
  <c r="AI72" i="11" l="1"/>
  <c r="AE72" i="11"/>
  <c r="AA72" i="11"/>
  <c r="W72" i="11"/>
  <c r="S72" i="11"/>
  <c r="O72" i="11"/>
  <c r="K72" i="11"/>
  <c r="G72" i="11"/>
  <c r="C72" i="11"/>
  <c r="AH72" i="11"/>
  <c r="AD72" i="11"/>
  <c r="Z72" i="11"/>
  <c r="V72" i="11"/>
  <c r="R72" i="11"/>
  <c r="N72" i="11"/>
  <c r="J72" i="11"/>
  <c r="F72" i="11"/>
  <c r="B72" i="11"/>
  <c r="A73" i="11" s="1"/>
  <c r="AK72" i="11"/>
  <c r="AG72" i="11"/>
  <c r="AC72" i="11"/>
  <c r="Y72" i="11"/>
  <c r="U72" i="11"/>
  <c r="Q72" i="11"/>
  <c r="M72" i="11"/>
  <c r="I72" i="11"/>
  <c r="E72" i="11"/>
  <c r="AJ72" i="11"/>
  <c r="T72" i="11"/>
  <c r="D72" i="11"/>
  <c r="AF72" i="11"/>
  <c r="P72" i="11"/>
  <c r="AB72" i="11"/>
  <c r="L72" i="11"/>
  <c r="X72" i="11"/>
  <c r="H72" i="11"/>
  <c r="AH73" i="11" l="1"/>
  <c r="AD73" i="11"/>
  <c r="Z73" i="11"/>
  <c r="V73" i="11"/>
  <c r="R73" i="11"/>
  <c r="N73" i="11"/>
  <c r="J73" i="11"/>
  <c r="F73" i="11"/>
  <c r="B73" i="11"/>
  <c r="A74" i="11" s="1"/>
  <c r="AK73" i="11"/>
  <c r="AG73" i="11"/>
  <c r="AC73" i="11"/>
  <c r="Y73" i="11"/>
  <c r="U73" i="11"/>
  <c r="Q73" i="11"/>
  <c r="M73" i="11"/>
  <c r="I73" i="11"/>
  <c r="E73" i="11"/>
  <c r="AJ73" i="11"/>
  <c r="AF73" i="11"/>
  <c r="AB73" i="11"/>
  <c r="X73" i="11"/>
  <c r="T73" i="11"/>
  <c r="P73" i="11"/>
  <c r="L73" i="11"/>
  <c r="H73" i="11"/>
  <c r="D73" i="11"/>
  <c r="AE73" i="11"/>
  <c r="O73" i="11"/>
  <c r="AA73" i="11"/>
  <c r="K73" i="11"/>
  <c r="W73" i="11"/>
  <c r="G73" i="11"/>
  <c r="AI73" i="11"/>
  <c r="S73" i="11"/>
  <c r="C73" i="11"/>
  <c r="AK74" i="11" l="1"/>
  <c r="AG74" i="11"/>
  <c r="AC74" i="11"/>
  <c r="Y74" i="11"/>
  <c r="U74" i="11"/>
  <c r="Q74" i="11"/>
  <c r="M74" i="11"/>
  <c r="I74" i="11"/>
  <c r="E74" i="11"/>
  <c r="AJ74" i="11"/>
  <c r="AF74" i="11"/>
  <c r="AB74" i="11"/>
  <c r="X74" i="11"/>
  <c r="T74" i="11"/>
  <c r="P74" i="11"/>
  <c r="L74" i="11"/>
  <c r="H74" i="11"/>
  <c r="D74" i="11"/>
  <c r="AI74" i="11"/>
  <c r="AE74" i="11"/>
  <c r="AA74" i="11"/>
  <c r="W74" i="11"/>
  <c r="S74" i="11"/>
  <c r="O74" i="11"/>
  <c r="K74" i="11"/>
  <c r="G74" i="11"/>
  <c r="C74" i="11"/>
  <c r="Z74" i="11"/>
  <c r="J74" i="11"/>
  <c r="V74" i="11"/>
  <c r="F74" i="11"/>
  <c r="AH74" i="11"/>
  <c r="R74" i="11"/>
  <c r="B74" i="11"/>
  <c r="A75" i="11" s="1"/>
  <c r="AD74" i="11"/>
  <c r="N74" i="11"/>
  <c r="AJ75" i="11" l="1"/>
  <c r="AF75" i="11"/>
  <c r="AB75" i="11"/>
  <c r="X75" i="11"/>
  <c r="T75" i="11"/>
  <c r="P75" i="11"/>
  <c r="L75" i="11"/>
  <c r="H75" i="11"/>
  <c r="D75" i="11"/>
  <c r="AI75" i="11"/>
  <c r="AE75" i="11"/>
  <c r="AA75" i="11"/>
  <c r="W75" i="11"/>
  <c r="S75" i="11"/>
  <c r="O75" i="11"/>
  <c r="K75" i="11"/>
  <c r="G75" i="11"/>
  <c r="C75" i="11"/>
  <c r="AH75" i="11"/>
  <c r="AD75" i="11"/>
  <c r="Z75" i="11"/>
  <c r="V75" i="11"/>
  <c r="R75" i="11"/>
  <c r="N75" i="11"/>
  <c r="J75" i="11"/>
  <c r="F75" i="11"/>
  <c r="B75" i="11"/>
  <c r="A76" i="11" s="1"/>
  <c r="AK75" i="11"/>
  <c r="U75" i="11"/>
  <c r="E75" i="11"/>
  <c r="AG75" i="11"/>
  <c r="Q75" i="11"/>
  <c r="AC75" i="11"/>
  <c r="M75" i="11"/>
  <c r="Y75" i="11"/>
  <c r="I75" i="11"/>
  <c r="AI76" i="11" l="1"/>
  <c r="AE76" i="11"/>
  <c r="AA76" i="11"/>
  <c r="W76" i="11"/>
  <c r="S76" i="11"/>
  <c r="O76" i="11"/>
  <c r="K76" i="11"/>
  <c r="G76" i="11"/>
  <c r="C76" i="11"/>
  <c r="AH76" i="11"/>
  <c r="AD76" i="11"/>
  <c r="Z76" i="11"/>
  <c r="V76" i="11"/>
  <c r="R76" i="11"/>
  <c r="N76" i="11"/>
  <c r="J76" i="11"/>
  <c r="F76" i="11"/>
  <c r="B76" i="11"/>
  <c r="A77" i="11" s="1"/>
  <c r="AK76" i="11"/>
  <c r="AG76" i="11"/>
  <c r="AC76" i="11"/>
  <c r="Y76" i="11"/>
  <c r="U76" i="11"/>
  <c r="Q76" i="11"/>
  <c r="M76" i="11"/>
  <c r="I76" i="11"/>
  <c r="E76" i="11"/>
  <c r="AF76" i="11"/>
  <c r="P76" i="11"/>
  <c r="AB76" i="11"/>
  <c r="L76" i="11"/>
  <c r="X76" i="11"/>
  <c r="H76" i="11"/>
  <c r="AJ76" i="11"/>
  <c r="T76" i="11"/>
  <c r="D76" i="11"/>
  <c r="AH77" i="11" l="1"/>
  <c r="AD77" i="11"/>
  <c r="Z77" i="11"/>
  <c r="V77" i="11"/>
  <c r="R77" i="11"/>
  <c r="N77" i="11"/>
  <c r="J77" i="11"/>
  <c r="F77" i="11"/>
  <c r="B77" i="11"/>
  <c r="A78" i="11" s="1"/>
  <c r="AK77" i="11"/>
  <c r="AG77" i="11"/>
  <c r="AC77" i="11"/>
  <c r="Y77" i="11"/>
  <c r="U77" i="11"/>
  <c r="Q77" i="11"/>
  <c r="M77" i="11"/>
  <c r="I77" i="11"/>
  <c r="E77" i="11"/>
  <c r="AJ77" i="11"/>
  <c r="AF77" i="11"/>
  <c r="AB77" i="11"/>
  <c r="X77" i="11"/>
  <c r="T77" i="11"/>
  <c r="P77" i="11"/>
  <c r="L77" i="11"/>
  <c r="H77" i="11"/>
  <c r="D77" i="11"/>
  <c r="AA77" i="11"/>
  <c r="K77" i="11"/>
  <c r="W77" i="11"/>
  <c r="G77" i="11"/>
  <c r="AI77" i="11"/>
  <c r="S77" i="11"/>
  <c r="C77" i="11"/>
  <c r="AE77" i="11"/>
  <c r="O77" i="11"/>
  <c r="AK78" i="11" l="1"/>
  <c r="AG78" i="11"/>
  <c r="AC78" i="11"/>
  <c r="Y78" i="11"/>
  <c r="U78" i="11"/>
  <c r="Q78" i="11"/>
  <c r="M78" i="11"/>
  <c r="I78" i="11"/>
  <c r="E78" i="11"/>
  <c r="AJ78" i="11"/>
  <c r="AF78" i="11"/>
  <c r="AB78" i="11"/>
  <c r="X78" i="11"/>
  <c r="T78" i="11"/>
  <c r="P78" i="11"/>
  <c r="L78" i="11"/>
  <c r="H78" i="11"/>
  <c r="D78" i="11"/>
  <c r="AI78" i="11"/>
  <c r="AE78" i="11"/>
  <c r="AA78" i="11"/>
  <c r="W78" i="11"/>
  <c r="S78" i="11"/>
  <c r="O78" i="11"/>
  <c r="K78" i="11"/>
  <c r="G78" i="11"/>
  <c r="C78" i="11"/>
  <c r="V78" i="11"/>
  <c r="F78" i="11"/>
  <c r="AH78" i="11"/>
  <c r="R78" i="11"/>
  <c r="B78" i="11"/>
  <c r="A79" i="11" s="1"/>
  <c r="AD78" i="11"/>
  <c r="N78" i="11"/>
  <c r="Z78" i="11"/>
  <c r="J78" i="11"/>
  <c r="AJ79" i="11" l="1"/>
  <c r="AF79" i="11"/>
  <c r="AB79" i="11"/>
  <c r="X79" i="11"/>
  <c r="T79" i="11"/>
  <c r="P79" i="11"/>
  <c r="L79" i="11"/>
  <c r="H79" i="11"/>
  <c r="D79" i="11"/>
  <c r="AI79" i="11"/>
  <c r="AE79" i="11"/>
  <c r="AA79" i="11"/>
  <c r="W79" i="11"/>
  <c r="S79" i="11"/>
  <c r="O79" i="11"/>
  <c r="K79" i="11"/>
  <c r="G79" i="11"/>
  <c r="C79" i="11"/>
  <c r="AH79" i="11"/>
  <c r="AD79" i="11"/>
  <c r="Z79" i="11"/>
  <c r="V79" i="11"/>
  <c r="R79" i="11"/>
  <c r="N79" i="11"/>
  <c r="J79" i="11"/>
  <c r="F79" i="11"/>
  <c r="B79" i="11"/>
  <c r="A80" i="11" s="1"/>
  <c r="AG79" i="11"/>
  <c r="Q79" i="11"/>
  <c r="AC79" i="11"/>
  <c r="M79" i="11"/>
  <c r="Y79" i="11"/>
  <c r="I79" i="11"/>
  <c r="AK79" i="11"/>
  <c r="U79" i="11"/>
  <c r="E79" i="11"/>
  <c r="AI80" i="11" l="1"/>
  <c r="AE80" i="11"/>
  <c r="AA80" i="11"/>
  <c r="W80" i="11"/>
  <c r="S80" i="11"/>
  <c r="O80" i="11"/>
  <c r="K80" i="11"/>
  <c r="G80" i="11"/>
  <c r="C80" i="11"/>
  <c r="AH80" i="11"/>
  <c r="AD80" i="11"/>
  <c r="Z80" i="11"/>
  <c r="V80" i="11"/>
  <c r="R80" i="11"/>
  <c r="N80" i="11"/>
  <c r="J80" i="11"/>
  <c r="F80" i="11"/>
  <c r="B80" i="11"/>
  <c r="A81" i="11" s="1"/>
  <c r="AK80" i="11"/>
  <c r="AG80" i="11"/>
  <c r="AC80" i="11"/>
  <c r="Y80" i="11"/>
  <c r="U80" i="11"/>
  <c r="Q80" i="11"/>
  <c r="M80" i="11"/>
  <c r="I80" i="11"/>
  <c r="E80" i="11"/>
  <c r="AB80" i="11"/>
  <c r="L80" i="11"/>
  <c r="X80" i="11"/>
  <c r="H80" i="11"/>
  <c r="AJ80" i="11"/>
  <c r="T80" i="11"/>
  <c r="D80" i="11"/>
  <c r="AF80" i="11"/>
  <c r="P80" i="11"/>
  <c r="AH81" i="11" l="1"/>
  <c r="AD81" i="11"/>
  <c r="Z81" i="11"/>
  <c r="V81" i="11"/>
  <c r="R81" i="11"/>
  <c r="N81" i="11"/>
  <c r="J81" i="11"/>
  <c r="F81" i="11"/>
  <c r="B81" i="11"/>
  <c r="A82" i="11" s="1"/>
  <c r="AK81" i="11"/>
  <c r="AG81" i="11"/>
  <c r="AC81" i="11"/>
  <c r="Y81" i="11"/>
  <c r="U81" i="11"/>
  <c r="Q81" i="11"/>
  <c r="M81" i="11"/>
  <c r="I81" i="11"/>
  <c r="E81" i="11"/>
  <c r="AJ81" i="11"/>
  <c r="AF81" i="11"/>
  <c r="AB81" i="11"/>
  <c r="X81" i="11"/>
  <c r="T81" i="11"/>
  <c r="P81" i="11"/>
  <c r="L81" i="11"/>
  <c r="H81" i="11"/>
  <c r="D81" i="11"/>
  <c r="W81" i="11"/>
  <c r="G81" i="11"/>
  <c r="AI81" i="11"/>
  <c r="S81" i="11"/>
  <c r="C81" i="11"/>
  <c r="AE81" i="11"/>
  <c r="O81" i="11"/>
  <c r="AA81" i="11"/>
  <c r="K81" i="11"/>
  <c r="AK82" i="11" l="1"/>
  <c r="AG82" i="11"/>
  <c r="AC82" i="11"/>
  <c r="Y82" i="11"/>
  <c r="U82" i="11"/>
  <c r="Q82" i="11"/>
  <c r="M82" i="11"/>
  <c r="I82" i="11"/>
  <c r="E82" i="11"/>
  <c r="AJ82" i="11"/>
  <c r="AF82" i="11"/>
  <c r="AB82" i="11"/>
  <c r="X82" i="11"/>
  <c r="T82" i="11"/>
  <c r="P82" i="11"/>
  <c r="L82" i="11"/>
  <c r="H82" i="11"/>
  <c r="D82" i="11"/>
  <c r="AI82" i="11"/>
  <c r="AE82" i="11"/>
  <c r="AA82" i="11"/>
  <c r="W82" i="11"/>
  <c r="S82" i="11"/>
  <c r="O82" i="11"/>
  <c r="K82" i="11"/>
  <c r="G82" i="11"/>
  <c r="C82" i="11"/>
  <c r="AH82" i="11"/>
  <c r="R82" i="11"/>
  <c r="B82" i="11"/>
  <c r="A83" i="11" s="1"/>
  <c r="AD82" i="11"/>
  <c r="N82" i="11"/>
  <c r="Z82" i="11"/>
  <c r="J82" i="11"/>
  <c r="V82" i="11"/>
  <c r="F82" i="11"/>
  <c r="AJ83" i="11" l="1"/>
  <c r="AF83" i="11"/>
  <c r="AB83" i="11"/>
  <c r="X83" i="11"/>
  <c r="T83" i="11"/>
  <c r="P83" i="11"/>
  <c r="L83" i="11"/>
  <c r="H83" i="11"/>
  <c r="D83" i="11"/>
  <c r="AI83" i="11"/>
  <c r="AE83" i="11"/>
  <c r="AA83" i="11"/>
  <c r="W83" i="11"/>
  <c r="S83" i="11"/>
  <c r="O83" i="11"/>
  <c r="K83" i="11"/>
  <c r="G83" i="11"/>
  <c r="C83" i="11"/>
  <c r="AH83" i="11"/>
  <c r="AD83" i="11"/>
  <c r="Z83" i="11"/>
  <c r="V83" i="11"/>
  <c r="R83" i="11"/>
  <c r="N83" i="11"/>
  <c r="J83" i="11"/>
  <c r="F83" i="11"/>
  <c r="B83" i="11"/>
  <c r="A84" i="11" s="1"/>
  <c r="AC83" i="11"/>
  <c r="M83" i="11"/>
  <c r="Y83" i="11"/>
  <c r="I83" i="11"/>
  <c r="AK83" i="11"/>
  <c r="U83" i="11"/>
  <c r="E83" i="11"/>
  <c r="AG83" i="11"/>
  <c r="Q83" i="11"/>
  <c r="AI84" i="11" l="1"/>
  <c r="AE84" i="11"/>
  <c r="AA84" i="11"/>
  <c r="W84" i="11"/>
  <c r="S84" i="11"/>
  <c r="O84" i="11"/>
  <c r="K84" i="11"/>
  <c r="G84" i="11"/>
  <c r="C84" i="11"/>
  <c r="AH84" i="11"/>
  <c r="AD84" i="11"/>
  <c r="Z84" i="11"/>
  <c r="V84" i="11"/>
  <c r="R84" i="11"/>
  <c r="N84" i="11"/>
  <c r="J84" i="11"/>
  <c r="F84" i="11"/>
  <c r="B84" i="11"/>
  <c r="A85" i="11" s="1"/>
  <c r="AK84" i="11"/>
  <c r="AG84" i="11"/>
  <c r="AC84" i="11"/>
  <c r="Y84" i="11"/>
  <c r="U84" i="11"/>
  <c r="Q84" i="11"/>
  <c r="M84" i="11"/>
  <c r="I84" i="11"/>
  <c r="E84" i="11"/>
  <c r="X84" i="11"/>
  <c r="H84" i="11"/>
  <c r="AJ84" i="11"/>
  <c r="T84" i="11"/>
  <c r="D84" i="11"/>
  <c r="AF84" i="11"/>
  <c r="P84" i="11"/>
  <c r="AB84" i="11"/>
  <c r="L84" i="11"/>
  <c r="AH85" i="11" l="1"/>
  <c r="AD85" i="11"/>
  <c r="Z85" i="11"/>
  <c r="V85" i="11"/>
  <c r="R85" i="11"/>
  <c r="N85" i="11"/>
  <c r="J85" i="11"/>
  <c r="F85" i="11"/>
  <c r="B85" i="11"/>
  <c r="A86" i="11" s="1"/>
  <c r="AK85" i="11"/>
  <c r="AG85" i="11"/>
  <c r="AC85" i="11"/>
  <c r="Y85" i="11"/>
  <c r="U85" i="11"/>
  <c r="Q85" i="11"/>
  <c r="M85" i="11"/>
  <c r="I85" i="11"/>
  <c r="E85" i="11"/>
  <c r="AJ85" i="11"/>
  <c r="AF85" i="11"/>
  <c r="AB85" i="11"/>
  <c r="X85" i="11"/>
  <c r="T85" i="11"/>
  <c r="P85" i="11"/>
  <c r="L85" i="11"/>
  <c r="H85" i="11"/>
  <c r="D85" i="11"/>
  <c r="AI85" i="11"/>
  <c r="S85" i="11"/>
  <c r="C85" i="11"/>
  <c r="AE85" i="11"/>
  <c r="O85" i="11"/>
  <c r="AA85" i="11"/>
  <c r="K85" i="11"/>
  <c r="W85" i="11"/>
  <c r="G85" i="11"/>
  <c r="AK86" i="11" l="1"/>
  <c r="AG86" i="11"/>
  <c r="AC86" i="11"/>
  <c r="Y86" i="11"/>
  <c r="U86" i="11"/>
  <c r="Q86" i="11"/>
  <c r="M86" i="11"/>
  <c r="I86" i="11"/>
  <c r="E86" i="11"/>
  <c r="AJ86" i="11"/>
  <c r="AF86" i="11"/>
  <c r="AB86" i="11"/>
  <c r="X86" i="11"/>
  <c r="T86" i="11"/>
  <c r="P86" i="11"/>
  <c r="L86" i="11"/>
  <c r="H86" i="11"/>
  <c r="D86" i="11"/>
  <c r="AI86" i="11"/>
  <c r="AE86" i="11"/>
  <c r="AA86" i="11"/>
  <c r="W86" i="11"/>
  <c r="S86" i="11"/>
  <c r="O86" i="11"/>
  <c r="K86" i="11"/>
  <c r="G86" i="11"/>
  <c r="C86" i="11"/>
  <c r="AD86" i="11"/>
  <c r="N86" i="11"/>
  <c r="Z86" i="11"/>
  <c r="J86" i="11"/>
  <c r="V86" i="11"/>
  <c r="F86" i="11"/>
  <c r="AH86" i="11"/>
  <c r="R86" i="11"/>
  <c r="B86" i="11"/>
  <c r="A87" i="11" s="1"/>
  <c r="AK87" i="11" l="1"/>
  <c r="AG87" i="11"/>
  <c r="AC87" i="11"/>
  <c r="Y87" i="11"/>
  <c r="U87" i="11"/>
  <c r="Q87" i="11"/>
  <c r="M87" i="11"/>
  <c r="AJ87" i="11"/>
  <c r="AF87" i="11"/>
  <c r="AB87" i="11"/>
  <c r="X87" i="11"/>
  <c r="AE87" i="11"/>
  <c r="W87" i="11"/>
  <c r="R87" i="11"/>
  <c r="L87" i="11"/>
  <c r="H87" i="11"/>
  <c r="D87" i="11"/>
  <c r="AD87" i="11"/>
  <c r="V87" i="11"/>
  <c r="P87" i="11"/>
  <c r="K87" i="11"/>
  <c r="G87" i="11"/>
  <c r="C87" i="11"/>
  <c r="AI87" i="11"/>
  <c r="AA87" i="11"/>
  <c r="T87" i="11"/>
  <c r="O87" i="11"/>
  <c r="J87" i="11"/>
  <c r="F87" i="11"/>
  <c r="B87" i="11"/>
  <c r="A88" i="11" s="1"/>
  <c r="AH87" i="11"/>
  <c r="I87" i="11"/>
  <c r="Z87" i="11"/>
  <c r="E87" i="11"/>
  <c r="S87" i="11"/>
  <c r="N87" i="11"/>
  <c r="AJ88" i="11" l="1"/>
  <c r="AF88" i="11"/>
  <c r="AB88" i="11"/>
  <c r="X88" i="11"/>
  <c r="T88" i="11"/>
  <c r="P88" i="11"/>
  <c r="L88" i="11"/>
  <c r="H88" i="11"/>
  <c r="D88" i="11"/>
  <c r="AI88" i="11"/>
  <c r="AE88" i="11"/>
  <c r="AA88" i="11"/>
  <c r="W88" i="11"/>
  <c r="S88" i="11"/>
  <c r="O88" i="11"/>
  <c r="K88" i="11"/>
  <c r="G88" i="11"/>
  <c r="C88" i="11"/>
  <c r="AH88" i="11"/>
  <c r="Z88" i="11"/>
  <c r="R88" i="11"/>
  <c r="J88" i="11"/>
  <c r="B88" i="11"/>
  <c r="A89" i="11" s="1"/>
  <c r="AG88" i="11"/>
  <c r="Y88" i="11"/>
  <c r="Q88" i="11"/>
  <c r="I88" i="11"/>
  <c r="AD88" i="11"/>
  <c r="V88" i="11"/>
  <c r="N88" i="11"/>
  <c r="F88" i="11"/>
  <c r="AC88" i="11"/>
  <c r="U88" i="11"/>
  <c r="M88" i="11"/>
  <c r="AK88" i="11"/>
  <c r="E88" i="11"/>
  <c r="AI89" i="11" l="1"/>
  <c r="AE89" i="11"/>
  <c r="AA89" i="11"/>
  <c r="W89" i="11"/>
  <c r="S89" i="11"/>
  <c r="O89" i="11"/>
  <c r="K89" i="11"/>
  <c r="G89" i="11"/>
  <c r="C89" i="11"/>
  <c r="AH89" i="11"/>
  <c r="AD89" i="11"/>
  <c r="Z89" i="11"/>
  <c r="V89" i="11"/>
  <c r="R89" i="11"/>
  <c r="N89" i="11"/>
  <c r="J89" i="11"/>
  <c r="F89" i="11"/>
  <c r="B89" i="11"/>
  <c r="A90" i="11" s="1"/>
  <c r="AK89" i="11"/>
  <c r="AC89" i="11"/>
  <c r="U89" i="11"/>
  <c r="M89" i="11"/>
  <c r="E89" i="11"/>
  <c r="AJ89" i="11"/>
  <c r="AB89" i="11"/>
  <c r="T89" i="11"/>
  <c r="L89" i="11"/>
  <c r="D89" i="11"/>
  <c r="AG89" i="11"/>
  <c r="Y89" i="11"/>
  <c r="Q89" i="11"/>
  <c r="I89" i="11"/>
  <c r="X89" i="11"/>
  <c r="P89" i="11"/>
  <c r="H89" i="11"/>
  <c r="AF89" i="11"/>
  <c r="AH90" i="11" l="1"/>
  <c r="AD90" i="11"/>
  <c r="Z90" i="11"/>
  <c r="V90" i="11"/>
  <c r="R90" i="11"/>
  <c r="N90" i="11"/>
  <c r="J90" i="11"/>
  <c r="F90" i="11"/>
  <c r="B90" i="11"/>
  <c r="A91" i="11" s="1"/>
  <c r="AK90" i="11"/>
  <c r="AG90" i="11"/>
  <c r="AC90" i="11"/>
  <c r="Y90" i="11"/>
  <c r="U90" i="11"/>
  <c r="Q90" i="11"/>
  <c r="M90" i="11"/>
  <c r="I90" i="11"/>
  <c r="E90" i="11"/>
  <c r="AF90" i="11"/>
  <c r="X90" i="11"/>
  <c r="P90" i="11"/>
  <c r="H90" i="11"/>
  <c r="AE90" i="11"/>
  <c r="W90" i="11"/>
  <c r="O90" i="11"/>
  <c r="G90" i="11"/>
  <c r="AJ90" i="11"/>
  <c r="AB90" i="11"/>
  <c r="T90" i="11"/>
  <c r="L90" i="11"/>
  <c r="D90" i="11"/>
  <c r="S90" i="11"/>
  <c r="K90" i="11"/>
  <c r="AI90" i="11"/>
  <c r="C90" i="11"/>
  <c r="AA90" i="11"/>
  <c r="AK91" i="11" l="1"/>
  <c r="AG91" i="11"/>
  <c r="AC91" i="11"/>
  <c r="Y91" i="11"/>
  <c r="U91" i="11"/>
  <c r="Q91" i="11"/>
  <c r="M91" i="11"/>
  <c r="I91" i="11"/>
  <c r="E91" i="11"/>
  <c r="AJ91" i="11"/>
  <c r="AF91" i="11"/>
  <c r="AB91" i="11"/>
  <c r="X91" i="11"/>
  <c r="T91" i="11"/>
  <c r="P91" i="11"/>
  <c r="L91" i="11"/>
  <c r="H91" i="11"/>
  <c r="D91" i="11"/>
  <c r="AI91" i="11"/>
  <c r="AA91" i="11"/>
  <c r="S91" i="11"/>
  <c r="K91" i="11"/>
  <c r="C91" i="11"/>
  <c r="AH91" i="11"/>
  <c r="Z91" i="11"/>
  <c r="R91" i="11"/>
  <c r="J91" i="11"/>
  <c r="B91" i="11"/>
  <c r="A92" i="11" s="1"/>
  <c r="AE91" i="11"/>
  <c r="W91" i="11"/>
  <c r="O91" i="11"/>
  <c r="G91" i="11"/>
  <c r="N91" i="11"/>
  <c r="F91" i="11"/>
  <c r="AD91" i="11"/>
  <c r="V91" i="11"/>
  <c r="AJ92" i="11" l="1"/>
  <c r="AF92" i="11"/>
  <c r="AB92" i="11"/>
  <c r="X92" i="11"/>
  <c r="T92" i="11"/>
  <c r="P92" i="11"/>
  <c r="L92" i="11"/>
  <c r="H92" i="11"/>
  <c r="D92" i="11"/>
  <c r="AI92" i="11"/>
  <c r="AE92" i="11"/>
  <c r="AA92" i="11"/>
  <c r="W92" i="11"/>
  <c r="S92" i="11"/>
  <c r="O92" i="11"/>
  <c r="K92" i="11"/>
  <c r="G92" i="11"/>
  <c r="C92" i="11"/>
  <c r="AK92" i="11"/>
  <c r="AC92" i="11"/>
  <c r="U92" i="11"/>
  <c r="M92" i="11"/>
  <c r="AH92" i="11"/>
  <c r="Z92" i="11"/>
  <c r="R92" i="11"/>
  <c r="J92" i="11"/>
  <c r="V92" i="11"/>
  <c r="F92" i="11"/>
  <c r="AG92" i="11"/>
  <c r="Q92" i="11"/>
  <c r="E92" i="11"/>
  <c r="AD92" i="11"/>
  <c r="N92" i="11"/>
  <c r="B92" i="11"/>
  <c r="A93" i="11" s="1"/>
  <c r="I92" i="11"/>
  <c r="Y92" i="11"/>
  <c r="AI93" i="11" l="1"/>
  <c r="AE93" i="11"/>
  <c r="AA93" i="11"/>
  <c r="W93" i="11"/>
  <c r="S93" i="11"/>
  <c r="O93" i="11"/>
  <c r="K93" i="11"/>
  <c r="G93" i="11"/>
  <c r="C93" i="11"/>
  <c r="AH93" i="11"/>
  <c r="AD93" i="11"/>
  <c r="Z93" i="11"/>
  <c r="V93" i="11"/>
  <c r="R93" i="11"/>
  <c r="N93" i="11"/>
  <c r="J93" i="11"/>
  <c r="F93" i="11"/>
  <c r="B93" i="11"/>
  <c r="A94" i="11" s="1"/>
  <c r="AF93" i="11"/>
  <c r="X93" i="11"/>
  <c r="P93" i="11"/>
  <c r="H93" i="11"/>
  <c r="AK93" i="11"/>
  <c r="AC93" i="11"/>
  <c r="U93" i="11"/>
  <c r="M93" i="11"/>
  <c r="E93" i="11"/>
  <c r="AG93" i="11"/>
  <c r="Q93" i="11"/>
  <c r="AB93" i="11"/>
  <c r="L93" i="11"/>
  <c r="Y93" i="11"/>
  <c r="I93" i="11"/>
  <c r="AJ93" i="11"/>
  <c r="T93" i="11"/>
  <c r="D93" i="11"/>
  <c r="AH94" i="11" l="1"/>
  <c r="AD94" i="11"/>
  <c r="Z94" i="11"/>
  <c r="V94" i="11"/>
  <c r="R94" i="11"/>
  <c r="N94" i="11"/>
  <c r="J94" i="11"/>
  <c r="F94" i="11"/>
  <c r="B94" i="11"/>
  <c r="A95" i="11" s="1"/>
  <c r="AK94" i="11"/>
  <c r="AG94" i="11"/>
  <c r="AC94" i="11"/>
  <c r="Y94" i="11"/>
  <c r="U94" i="11"/>
  <c r="Q94" i="11"/>
  <c r="M94" i="11"/>
  <c r="I94" i="11"/>
  <c r="E94" i="11"/>
  <c r="AI94" i="11"/>
  <c r="AA94" i="11"/>
  <c r="S94" i="11"/>
  <c r="K94" i="11"/>
  <c r="C94" i="11"/>
  <c r="AF94" i="11"/>
  <c r="X94" i="11"/>
  <c r="P94" i="11"/>
  <c r="H94" i="11"/>
  <c r="AB94" i="11"/>
  <c r="L94" i="11"/>
  <c r="W94" i="11"/>
  <c r="G94" i="11"/>
  <c r="AJ94" i="11"/>
  <c r="T94" i="11"/>
  <c r="D94" i="11"/>
  <c r="AE94" i="11"/>
  <c r="O94" i="11"/>
  <c r="AH95" i="11" l="1"/>
  <c r="AG95" i="11"/>
  <c r="AC95" i="11"/>
  <c r="Y95" i="11"/>
  <c r="U95" i="11"/>
  <c r="Q95" i="11"/>
  <c r="M95" i="11"/>
  <c r="I95" i="11"/>
  <c r="E95" i="11"/>
  <c r="AK95" i="11"/>
  <c r="AF95" i="11"/>
  <c r="AB95" i="11"/>
  <c r="X95" i="11"/>
  <c r="T95" i="11"/>
  <c r="P95" i="11"/>
  <c r="L95" i="11"/>
  <c r="H95" i="11"/>
  <c r="D95" i="11"/>
  <c r="AD95" i="11"/>
  <c r="V95" i="11"/>
  <c r="N95" i="11"/>
  <c r="F95" i="11"/>
  <c r="AJ95" i="11"/>
  <c r="AA95" i="11"/>
  <c r="S95" i="11"/>
  <c r="K95" i="11"/>
  <c r="C95" i="11"/>
  <c r="AE95" i="11"/>
  <c r="W95" i="11"/>
  <c r="O95" i="11"/>
  <c r="AI95" i="11"/>
  <c r="G95" i="11"/>
  <c r="Z95" i="11"/>
  <c r="B95" i="11"/>
  <c r="A96" i="11" s="1"/>
  <c r="R95" i="11"/>
  <c r="J95" i="11"/>
  <c r="AK96" i="11" l="1"/>
  <c r="AG96" i="11"/>
  <c r="AC96" i="11"/>
  <c r="Y96" i="11"/>
  <c r="U96" i="11"/>
  <c r="Q96" i="11"/>
  <c r="M96" i="11"/>
  <c r="I96" i="11"/>
  <c r="E96" i="11"/>
  <c r="AH96" i="11"/>
  <c r="AB96" i="11"/>
  <c r="W96" i="11"/>
  <c r="R96" i="11"/>
  <c r="L96" i="11"/>
  <c r="G96" i="11"/>
  <c r="B96" i="11"/>
  <c r="A97" i="11" s="1"/>
  <c r="AF96" i="11"/>
  <c r="AA96" i="11"/>
  <c r="V96" i="11"/>
  <c r="P96" i="11"/>
  <c r="K96" i="11"/>
  <c r="F96" i="11"/>
  <c r="AI96" i="11"/>
  <c r="X96" i="11"/>
  <c r="N96" i="11"/>
  <c r="C96" i="11"/>
  <c r="AE96" i="11"/>
  <c r="T96" i="11"/>
  <c r="J96" i="11"/>
  <c r="AJ96" i="11"/>
  <c r="Z96" i="11"/>
  <c r="O96" i="11"/>
  <c r="D96" i="11"/>
  <c r="AD96" i="11"/>
  <c r="S96" i="11"/>
  <c r="H96" i="11"/>
  <c r="AJ97" i="11" l="1"/>
  <c r="AF97" i="11"/>
  <c r="AB97" i="11"/>
  <c r="X97" i="11"/>
  <c r="T97" i="11"/>
  <c r="P97" i="11"/>
  <c r="L97" i="11"/>
  <c r="H97" i="11"/>
  <c r="D97" i="11"/>
  <c r="AH97" i="11"/>
  <c r="AC97" i="11"/>
  <c r="W97" i="11"/>
  <c r="R97" i="11"/>
  <c r="M97" i="11"/>
  <c r="G97" i="11"/>
  <c r="B97" i="11"/>
  <c r="A98" i="11" s="1"/>
  <c r="AG97" i="11"/>
  <c r="AA97" i="11"/>
  <c r="V97" i="11"/>
  <c r="Q97" i="11"/>
  <c r="K97" i="11"/>
  <c r="F97" i="11"/>
  <c r="AD97" i="11"/>
  <c r="S97" i="11"/>
  <c r="I97" i="11"/>
  <c r="AK97" i="11"/>
  <c r="Z97" i="11"/>
  <c r="O97" i="11"/>
  <c r="E97" i="11"/>
  <c r="AE97" i="11"/>
  <c r="U97" i="11"/>
  <c r="J97" i="11"/>
  <c r="C97" i="11"/>
  <c r="AI97" i="11"/>
  <c r="Y97" i="11"/>
  <c r="N97" i="11"/>
  <c r="AI98" i="11" l="1"/>
  <c r="AE98" i="11"/>
  <c r="AA98" i="11"/>
  <c r="W98" i="11"/>
  <c r="S98" i="11"/>
  <c r="O98" i="11"/>
  <c r="K98" i="11"/>
  <c r="G98" i="11"/>
  <c r="C98" i="11"/>
  <c r="AH98" i="11"/>
  <c r="AC98" i="11"/>
  <c r="X98" i="11"/>
  <c r="R98" i="11"/>
  <c r="M98" i="11"/>
  <c r="H98" i="11"/>
  <c r="B98" i="11"/>
  <c r="A99" i="11" s="1"/>
  <c r="AG98" i="11"/>
  <c r="AB98" i="11"/>
  <c r="V98" i="11"/>
  <c r="Q98" i="11"/>
  <c r="L98" i="11"/>
  <c r="F98" i="11"/>
  <c r="AJ98" i="11"/>
  <c r="Y98" i="11"/>
  <c r="N98" i="11"/>
  <c r="D98" i="11"/>
  <c r="AF98" i="11"/>
  <c r="U98" i="11"/>
  <c r="J98" i="11"/>
  <c r="AK98" i="11"/>
  <c r="Z98" i="11"/>
  <c r="P98" i="11"/>
  <c r="E98" i="11"/>
  <c r="I98" i="11"/>
  <c r="AD98" i="11"/>
  <c r="T98" i="11"/>
  <c r="AH99" i="11" l="1"/>
  <c r="AD99" i="11"/>
  <c r="Z99" i="11"/>
  <c r="V99" i="11"/>
  <c r="R99" i="11"/>
  <c r="N99" i="11"/>
  <c r="J99" i="11"/>
  <c r="F99" i="11"/>
  <c r="B99" i="11"/>
  <c r="A100" i="11" s="1"/>
  <c r="AI99" i="11"/>
  <c r="AC99" i="11"/>
  <c r="X99" i="11"/>
  <c r="S99" i="11"/>
  <c r="M99" i="11"/>
  <c r="H99" i="11"/>
  <c r="C99" i="11"/>
  <c r="AG99" i="11"/>
  <c r="AB99" i="11"/>
  <c r="W99" i="11"/>
  <c r="Q99" i="11"/>
  <c r="L99" i="11"/>
  <c r="G99" i="11"/>
  <c r="AE99" i="11"/>
  <c r="T99" i="11"/>
  <c r="I99" i="11"/>
  <c r="AK99" i="11"/>
  <c r="AA99" i="11"/>
  <c r="P99" i="11"/>
  <c r="E99" i="11"/>
  <c r="AF99" i="11"/>
  <c r="U99" i="11"/>
  <c r="K99" i="11"/>
  <c r="O99" i="11"/>
  <c r="D99" i="11"/>
  <c r="AJ99" i="11"/>
  <c r="Y99" i="11"/>
  <c r="AK100" i="11" l="1"/>
  <c r="AG100" i="11"/>
  <c r="AC100" i="11"/>
  <c r="Y100" i="11"/>
  <c r="U100" i="11"/>
  <c r="Q100" i="11"/>
  <c r="M100" i="11"/>
  <c r="I100" i="11"/>
  <c r="E100" i="11"/>
  <c r="AI100" i="11"/>
  <c r="AD100" i="11"/>
  <c r="X100" i="11"/>
  <c r="S100" i="11"/>
  <c r="N100" i="11"/>
  <c r="H100" i="11"/>
  <c r="C100" i="11"/>
  <c r="AH100" i="11"/>
  <c r="AB100" i="11"/>
  <c r="W100" i="11"/>
  <c r="R100" i="11"/>
  <c r="L100" i="11"/>
  <c r="G100" i="11"/>
  <c r="B100" i="11"/>
  <c r="A101" i="11" s="1"/>
  <c r="AJ100" i="11"/>
  <c r="Z100" i="11"/>
  <c r="O100" i="11"/>
  <c r="D100" i="11"/>
  <c r="AF100" i="11"/>
  <c r="V100" i="11"/>
  <c r="K100" i="11"/>
  <c r="AA100" i="11"/>
  <c r="P100" i="11"/>
  <c r="F100" i="11"/>
  <c r="T100" i="11"/>
  <c r="J100" i="11"/>
  <c r="AE100" i="11"/>
  <c r="AJ101" i="11" l="1"/>
  <c r="AF101" i="11"/>
  <c r="AB101" i="11"/>
  <c r="X101" i="11"/>
  <c r="T101" i="11"/>
  <c r="P101" i="11"/>
  <c r="L101" i="11"/>
  <c r="H101" i="11"/>
  <c r="D101" i="11"/>
  <c r="AI101" i="11"/>
  <c r="AD101" i="11"/>
  <c r="Y101" i="11"/>
  <c r="S101" i="11"/>
  <c r="N101" i="11"/>
  <c r="I101" i="11"/>
  <c r="C101" i="11"/>
  <c r="AH101" i="11"/>
  <c r="AC101" i="11"/>
  <c r="W101" i="11"/>
  <c r="R101" i="11"/>
  <c r="M101" i="11"/>
  <c r="G101" i="11"/>
  <c r="B101" i="11"/>
  <c r="A102" i="11" s="1"/>
  <c r="AE101" i="11"/>
  <c r="U101" i="11"/>
  <c r="J101" i="11"/>
  <c r="AA101" i="11"/>
  <c r="Q101" i="11"/>
  <c r="F101" i="11"/>
  <c r="AG101" i="11"/>
  <c r="V101" i="11"/>
  <c r="K101" i="11"/>
  <c r="Z101" i="11"/>
  <c r="O101" i="11"/>
  <c r="E101" i="11"/>
  <c r="AK101" i="11"/>
  <c r="AI102" i="11" l="1"/>
  <c r="AE102" i="11"/>
  <c r="AA102" i="11"/>
  <c r="W102" i="11"/>
  <c r="S102" i="11"/>
  <c r="O102" i="11"/>
  <c r="K102" i="11"/>
  <c r="G102" i="11"/>
  <c r="C102" i="11"/>
  <c r="AJ102" i="11"/>
  <c r="AD102" i="11"/>
  <c r="Y102" i="11"/>
  <c r="T102" i="11"/>
  <c r="N102" i="11"/>
  <c r="I102" i="11"/>
  <c r="D102" i="11"/>
  <c r="AH102" i="11"/>
  <c r="AC102" i="11"/>
  <c r="X102" i="11"/>
  <c r="R102" i="11"/>
  <c r="M102" i="11"/>
  <c r="H102" i="11"/>
  <c r="B102" i="11"/>
  <c r="A103" i="11" s="1"/>
  <c r="AK102" i="11"/>
  <c r="Z102" i="11"/>
  <c r="P102" i="11"/>
  <c r="E102" i="11"/>
  <c r="AG102" i="11"/>
  <c r="V102" i="11"/>
  <c r="L102" i="11"/>
  <c r="AB102" i="11"/>
  <c r="Q102" i="11"/>
  <c r="F102" i="11"/>
  <c r="AF102" i="11"/>
  <c r="U102" i="11"/>
  <c r="J102" i="11"/>
  <c r="AH103" i="11" l="1"/>
  <c r="AD103" i="11"/>
  <c r="Z103" i="11"/>
  <c r="V103" i="11"/>
  <c r="R103" i="11"/>
  <c r="N103" i="11"/>
  <c r="J103" i="11"/>
  <c r="F103" i="11"/>
  <c r="B103" i="11"/>
  <c r="A104" i="11" s="1"/>
  <c r="AJ103" i="11"/>
  <c r="AE103" i="11"/>
  <c r="Y103" i="11"/>
  <c r="T103" i="11"/>
  <c r="O103" i="11"/>
  <c r="I103" i="11"/>
  <c r="D103" i="11"/>
  <c r="AI103" i="11"/>
  <c r="AC103" i="11"/>
  <c r="X103" i="11"/>
  <c r="S103" i="11"/>
  <c r="M103" i="11"/>
  <c r="H103" i="11"/>
  <c r="C103" i="11"/>
  <c r="AF103" i="11"/>
  <c r="U103" i="11"/>
  <c r="K103" i="11"/>
  <c r="AB103" i="11"/>
  <c r="Q103" i="11"/>
  <c r="G103" i="11"/>
  <c r="AG103" i="11"/>
  <c r="W103" i="11"/>
  <c r="L103" i="11"/>
  <c r="AK103" i="11"/>
  <c r="AA103" i="11"/>
  <c r="P103" i="11"/>
  <c r="E103" i="11"/>
  <c r="AK104" i="11" l="1"/>
  <c r="AG104" i="11"/>
  <c r="AC104" i="11"/>
  <c r="Y104" i="11"/>
  <c r="U104" i="11"/>
  <c r="Q104" i="11"/>
  <c r="M104" i="11"/>
  <c r="I104" i="11"/>
  <c r="E104" i="11"/>
  <c r="AJ104" i="11"/>
  <c r="AE104" i="11"/>
  <c r="Z104" i="11"/>
  <c r="T104" i="11"/>
  <c r="O104" i="11"/>
  <c r="J104" i="11"/>
  <c r="D104" i="11"/>
  <c r="AI104" i="11"/>
  <c r="AD104" i="11"/>
  <c r="X104" i="11"/>
  <c r="S104" i="11"/>
  <c r="N104" i="11"/>
  <c r="H104" i="11"/>
  <c r="C104" i="11"/>
  <c r="AA104" i="11"/>
  <c r="P104" i="11"/>
  <c r="F104" i="11"/>
  <c r="AH104" i="11"/>
  <c r="W104" i="11"/>
  <c r="L104" i="11"/>
  <c r="B104" i="11"/>
  <c r="A105" i="11" s="1"/>
  <c r="AB104" i="11"/>
  <c r="R104" i="11"/>
  <c r="G104" i="11"/>
  <c r="AF104" i="11"/>
  <c r="V104" i="11"/>
  <c r="K104" i="11"/>
  <c r="AJ105" i="11" l="1"/>
  <c r="AF105" i="11"/>
  <c r="AB105" i="11"/>
  <c r="X105" i="11"/>
  <c r="T105" i="11"/>
  <c r="P105" i="11"/>
  <c r="L105" i="11"/>
  <c r="H105" i="11"/>
  <c r="D105" i="11"/>
  <c r="AK105" i="11"/>
  <c r="AE105" i="11"/>
  <c r="Z105" i="11"/>
  <c r="U105" i="11"/>
  <c r="O105" i="11"/>
  <c r="J105" i="11"/>
  <c r="E105" i="11"/>
  <c r="AI105" i="11"/>
  <c r="AD105" i="11"/>
  <c r="Y105" i="11"/>
  <c r="S105" i="11"/>
  <c r="N105" i="11"/>
  <c r="I105" i="11"/>
  <c r="C105" i="11"/>
  <c r="AG105" i="11"/>
  <c r="V105" i="11"/>
  <c r="K105" i="11"/>
  <c r="AC105" i="11"/>
  <c r="R105" i="11"/>
  <c r="G105" i="11"/>
  <c r="AH105" i="11"/>
  <c r="W105" i="11"/>
  <c r="M105" i="11"/>
  <c r="B105" i="11"/>
  <c r="A106" i="11" s="1"/>
  <c r="F105" i="11"/>
  <c r="AA105" i="11"/>
  <c r="Q105" i="11"/>
  <c r="AI106" i="11" l="1"/>
  <c r="AE106" i="11"/>
  <c r="AA106" i="11"/>
  <c r="W106" i="11"/>
  <c r="S106" i="11"/>
  <c r="O106" i="11"/>
  <c r="K106" i="11"/>
  <c r="G106" i="11"/>
  <c r="C106" i="11"/>
  <c r="AG106" i="11"/>
  <c r="AB106" i="11"/>
  <c r="V106" i="11"/>
  <c r="Q106" i="11"/>
  <c r="L106" i="11"/>
  <c r="AK106" i="11"/>
  <c r="AF106" i="11"/>
  <c r="Z106" i="11"/>
  <c r="U106" i="11"/>
  <c r="P106" i="11"/>
  <c r="J106" i="11"/>
  <c r="E106" i="11"/>
  <c r="AJ106" i="11"/>
  <c r="AD106" i="11"/>
  <c r="Y106" i="11"/>
  <c r="T106" i="11"/>
  <c r="N106" i="11"/>
  <c r="I106" i="11"/>
  <c r="D106" i="11"/>
  <c r="X106" i="11"/>
  <c r="F106" i="11"/>
  <c r="R106" i="11"/>
  <c r="B106" i="11"/>
  <c r="A107" i="11" s="1"/>
  <c r="AC106" i="11"/>
  <c r="H106" i="11"/>
  <c r="M106" i="11"/>
  <c r="AH106" i="11"/>
  <c r="AH107" i="11" l="1"/>
  <c r="AD107" i="11"/>
  <c r="Z107" i="11"/>
  <c r="V107" i="11"/>
  <c r="R107" i="11"/>
  <c r="N107" i="11"/>
  <c r="J107" i="11"/>
  <c r="F107" i="11"/>
  <c r="B107" i="11"/>
  <c r="A108" i="11" s="1"/>
  <c r="AG107" i="11"/>
  <c r="AB107" i="11"/>
  <c r="W107" i="11"/>
  <c r="Q107" i="11"/>
  <c r="L107" i="11"/>
  <c r="G107" i="11"/>
  <c r="AK107" i="11"/>
  <c r="AF107" i="11"/>
  <c r="AA107" i="11"/>
  <c r="U107" i="11"/>
  <c r="P107" i="11"/>
  <c r="K107" i="11"/>
  <c r="E107" i="11"/>
  <c r="AJ107" i="11"/>
  <c r="AE107" i="11"/>
  <c r="Y107" i="11"/>
  <c r="T107" i="11"/>
  <c r="O107" i="11"/>
  <c r="I107" i="11"/>
  <c r="D107" i="11"/>
  <c r="AC107" i="11"/>
  <c r="H107" i="11"/>
  <c r="X107" i="11"/>
  <c r="C107" i="11"/>
  <c r="AI107" i="11"/>
  <c r="M107" i="11"/>
  <c r="S107" i="11"/>
  <c r="AK108" i="11" l="1"/>
  <c r="AG108" i="11"/>
  <c r="AC108" i="11"/>
  <c r="Y108" i="11"/>
  <c r="U108" i="11"/>
  <c r="Q108" i="11"/>
  <c r="M108" i="11"/>
  <c r="I108" i="11"/>
  <c r="E108" i="11"/>
  <c r="AH108" i="11"/>
  <c r="AB108" i="11"/>
  <c r="W108" i="11"/>
  <c r="R108" i="11"/>
  <c r="L108" i="11"/>
  <c r="G108" i="11"/>
  <c r="B108" i="11"/>
  <c r="A109" i="11" s="1"/>
  <c r="AF108" i="11"/>
  <c r="AA108" i="11"/>
  <c r="V108" i="11"/>
  <c r="P108" i="11"/>
  <c r="K108" i="11"/>
  <c r="F108" i="11"/>
  <c r="AJ108" i="11"/>
  <c r="AE108" i="11"/>
  <c r="Z108" i="11"/>
  <c r="T108" i="11"/>
  <c r="O108" i="11"/>
  <c r="J108" i="11"/>
  <c r="D108" i="11"/>
  <c r="AI108" i="11"/>
  <c r="N108" i="11"/>
  <c r="AD108" i="11"/>
  <c r="H108" i="11"/>
  <c r="S108" i="11"/>
  <c r="X108" i="11"/>
  <c r="C108" i="11"/>
  <c r="AJ109" i="11" l="1"/>
  <c r="AF109" i="11"/>
  <c r="AB109" i="11"/>
  <c r="X109" i="11"/>
  <c r="T109" i="11"/>
  <c r="P109" i="11"/>
  <c r="L109" i="11"/>
  <c r="H109" i="11"/>
  <c r="D109" i="11"/>
  <c r="AH109" i="11"/>
  <c r="AC109" i="11"/>
  <c r="W109" i="11"/>
  <c r="R109" i="11"/>
  <c r="M109" i="11"/>
  <c r="G109" i="11"/>
  <c r="B109" i="11"/>
  <c r="A110" i="11" s="1"/>
  <c r="AG109" i="11"/>
  <c r="AA109" i="11"/>
  <c r="V109" i="11"/>
  <c r="Q109" i="11"/>
  <c r="K109" i="11"/>
  <c r="F109" i="11"/>
  <c r="AK109" i="11"/>
  <c r="AE109" i="11"/>
  <c r="Z109" i="11"/>
  <c r="U109" i="11"/>
  <c r="O109" i="11"/>
  <c r="J109" i="11"/>
  <c r="E109" i="11"/>
  <c r="S109" i="11"/>
  <c r="AI109" i="11"/>
  <c r="N109" i="11"/>
  <c r="Y109" i="11"/>
  <c r="C109" i="11"/>
  <c r="AD109" i="11"/>
  <c r="I109" i="11"/>
  <c r="AI110" i="11" l="1"/>
  <c r="AE110" i="11"/>
  <c r="AA110" i="11"/>
  <c r="W110" i="11"/>
  <c r="S110" i="11"/>
  <c r="O110" i="11"/>
  <c r="K110" i="11"/>
  <c r="G110" i="11"/>
  <c r="C110" i="11"/>
  <c r="AH110" i="11"/>
  <c r="AC110" i="11"/>
  <c r="X110" i="11"/>
  <c r="R110" i="11"/>
  <c r="M110" i="11"/>
  <c r="H110" i="11"/>
  <c r="B110" i="11"/>
  <c r="A111" i="11" s="1"/>
  <c r="AG110" i="11"/>
  <c r="AB110" i="11"/>
  <c r="V110" i="11"/>
  <c r="Q110" i="11"/>
  <c r="L110" i="11"/>
  <c r="F110" i="11"/>
  <c r="AK110" i="11"/>
  <c r="AF110" i="11"/>
  <c r="Z110" i="11"/>
  <c r="U110" i="11"/>
  <c r="P110" i="11"/>
  <c r="J110" i="11"/>
  <c r="E110" i="11"/>
  <c r="Y110" i="11"/>
  <c r="D110" i="11"/>
  <c r="T110" i="11"/>
  <c r="AD110" i="11"/>
  <c r="I110" i="11"/>
  <c r="AJ110" i="11"/>
  <c r="N110" i="11"/>
  <c r="AH111" i="11" l="1"/>
  <c r="AD111" i="11"/>
  <c r="Z111" i="11"/>
  <c r="V111" i="11"/>
  <c r="R111" i="11"/>
  <c r="N111" i="11"/>
  <c r="J111" i="11"/>
  <c r="F111" i="11"/>
  <c r="B111" i="11"/>
  <c r="A112" i="11" s="1"/>
  <c r="AI111" i="11"/>
  <c r="AC111" i="11"/>
  <c r="X111" i="11"/>
  <c r="S111" i="11"/>
  <c r="M111" i="11"/>
  <c r="H111" i="11"/>
  <c r="C111" i="11"/>
  <c r="AG111" i="11"/>
  <c r="AB111" i="11"/>
  <c r="W111" i="11"/>
  <c r="Q111" i="11"/>
  <c r="L111" i="11"/>
  <c r="G111" i="11"/>
  <c r="AK111" i="11"/>
  <c r="AF111" i="11"/>
  <c r="AA111" i="11"/>
  <c r="U111" i="11"/>
  <c r="P111" i="11"/>
  <c r="K111" i="11"/>
  <c r="E111" i="11"/>
  <c r="AE111" i="11"/>
  <c r="I111" i="11"/>
  <c r="Y111" i="11"/>
  <c r="D111" i="11"/>
  <c r="AJ111" i="11"/>
  <c r="O111" i="11"/>
  <c r="T111" i="11"/>
  <c r="AK112" i="11" l="1"/>
  <c r="AG112" i="11"/>
  <c r="AC112" i="11"/>
  <c r="Y112" i="11"/>
  <c r="U112" i="11"/>
  <c r="Q112" i="11"/>
  <c r="M112" i="11"/>
  <c r="I112" i="11"/>
  <c r="E112" i="11"/>
  <c r="AI112" i="11"/>
  <c r="AD112" i="11"/>
  <c r="X112" i="11"/>
  <c r="S112" i="11"/>
  <c r="N112" i="11"/>
  <c r="H112" i="11"/>
  <c r="C112" i="11"/>
  <c r="AH112" i="11"/>
  <c r="AB112" i="11"/>
  <c r="W112" i="11"/>
  <c r="R112" i="11"/>
  <c r="L112" i="11"/>
  <c r="G112" i="11"/>
  <c r="B112" i="11"/>
  <c r="A113" i="11" s="1"/>
  <c r="AF112" i="11"/>
  <c r="AA112" i="11"/>
  <c r="V112" i="11"/>
  <c r="P112" i="11"/>
  <c r="K112" i="11"/>
  <c r="F112" i="11"/>
  <c r="AJ112" i="11"/>
  <c r="O112" i="11"/>
  <c r="AE112" i="11"/>
  <c r="J112" i="11"/>
  <c r="T112" i="11"/>
  <c r="Z112" i="11"/>
  <c r="D112" i="11"/>
  <c r="AJ113" i="11" l="1"/>
  <c r="AF113" i="11"/>
  <c r="AB113" i="11"/>
  <c r="X113" i="11"/>
  <c r="T113" i="11"/>
  <c r="P113" i="11"/>
  <c r="L113" i="11"/>
  <c r="H113" i="11"/>
  <c r="D113" i="11"/>
  <c r="AI113" i="11"/>
  <c r="AD113" i="11"/>
  <c r="Y113" i="11"/>
  <c r="S113" i="11"/>
  <c r="N113" i="11"/>
  <c r="I113" i="11"/>
  <c r="C113" i="11"/>
  <c r="AH113" i="11"/>
  <c r="AC113" i="11"/>
  <c r="W113" i="11"/>
  <c r="R113" i="11"/>
  <c r="M113" i="11"/>
  <c r="G113" i="11"/>
  <c r="B113" i="11"/>
  <c r="A114" i="11" s="1"/>
  <c r="AG113" i="11"/>
  <c r="AA113" i="11"/>
  <c r="V113" i="11"/>
  <c r="Q113" i="11"/>
  <c r="K113" i="11"/>
  <c r="F113" i="11"/>
  <c r="U113" i="11"/>
  <c r="AK113" i="11"/>
  <c r="O113" i="11"/>
  <c r="Z113" i="11"/>
  <c r="E113" i="11"/>
  <c r="J113" i="11"/>
  <c r="AE113" i="11"/>
  <c r="AI114" i="11" l="1"/>
  <c r="AE114" i="11"/>
  <c r="AA114" i="11"/>
  <c r="W114" i="11"/>
  <c r="S114" i="11"/>
  <c r="O114" i="11"/>
  <c r="K114" i="11"/>
  <c r="G114" i="11"/>
  <c r="C114" i="11"/>
  <c r="AJ114" i="11"/>
  <c r="AD114" i="11"/>
  <c r="Y114" i="11"/>
  <c r="T114" i="11"/>
  <c r="N114" i="11"/>
  <c r="I114" i="11"/>
  <c r="D114" i="11"/>
  <c r="AH114" i="11"/>
  <c r="AC114" i="11"/>
  <c r="X114" i="11"/>
  <c r="R114" i="11"/>
  <c r="M114" i="11"/>
  <c r="H114" i="11"/>
  <c r="B114" i="11"/>
  <c r="A115" i="11" s="1"/>
  <c r="AG114" i="11"/>
  <c r="AB114" i="11"/>
  <c r="V114" i="11"/>
  <c r="Q114" i="11"/>
  <c r="L114" i="11"/>
  <c r="F114" i="11"/>
  <c r="Z114" i="11"/>
  <c r="E114" i="11"/>
  <c r="U114" i="11"/>
  <c r="AF114" i="11"/>
  <c r="J114" i="11"/>
  <c r="AK114" i="11"/>
  <c r="P114" i="11"/>
  <c r="AH115" i="11" l="1"/>
  <c r="AD115" i="11"/>
  <c r="Z115" i="11"/>
  <c r="V115" i="11"/>
  <c r="R115" i="11"/>
  <c r="N115" i="11"/>
  <c r="J115" i="11"/>
  <c r="F115" i="11"/>
  <c r="B115" i="11"/>
  <c r="A116" i="11" s="1"/>
  <c r="AJ115" i="11"/>
  <c r="AE115" i="11"/>
  <c r="Y115" i="11"/>
  <c r="T115" i="11"/>
  <c r="O115" i="11"/>
  <c r="I115" i="11"/>
  <c r="D115" i="11"/>
  <c r="AI115" i="11"/>
  <c r="AC115" i="11"/>
  <c r="X115" i="11"/>
  <c r="S115" i="11"/>
  <c r="M115" i="11"/>
  <c r="H115" i="11"/>
  <c r="C115" i="11"/>
  <c r="AG115" i="11"/>
  <c r="AB115" i="11"/>
  <c r="W115" i="11"/>
  <c r="Q115" i="11"/>
  <c r="L115" i="11"/>
  <c r="G115" i="11"/>
  <c r="AF115" i="11"/>
  <c r="K115" i="11"/>
  <c r="AA115" i="11"/>
  <c r="E115" i="11"/>
  <c r="AK115" i="11"/>
  <c r="P115" i="11"/>
  <c r="U115" i="11"/>
  <c r="AK116" i="11" l="1"/>
  <c r="AG116" i="11"/>
  <c r="AC116" i="11"/>
  <c r="Y116" i="11"/>
  <c r="U116" i="11"/>
  <c r="Q116" i="11"/>
  <c r="M116" i="11"/>
  <c r="I116" i="11"/>
  <c r="E116" i="11"/>
  <c r="AJ116" i="11"/>
  <c r="AE116" i="11"/>
  <c r="Z116" i="11"/>
  <c r="T116" i="11"/>
  <c r="O116" i="11"/>
  <c r="J116" i="11"/>
  <c r="D116" i="11"/>
  <c r="AI116" i="11"/>
  <c r="AD116" i="11"/>
  <c r="X116" i="11"/>
  <c r="S116" i="11"/>
  <c r="N116" i="11"/>
  <c r="H116" i="11"/>
  <c r="C116" i="11"/>
  <c r="AH116" i="11"/>
  <c r="AB116" i="11"/>
  <c r="W116" i="11"/>
  <c r="R116" i="11"/>
  <c r="L116" i="11"/>
  <c r="G116" i="11"/>
  <c r="B116" i="11"/>
  <c r="A117" i="11" s="1"/>
  <c r="P116" i="11"/>
  <c r="AF116" i="11"/>
  <c r="K116" i="11"/>
  <c r="V116" i="11"/>
  <c r="AA116" i="11"/>
  <c r="F116" i="11"/>
  <c r="AJ117" i="11" l="1"/>
  <c r="AF117" i="11"/>
  <c r="AB117" i="11"/>
  <c r="X117" i="11"/>
  <c r="T117" i="11"/>
  <c r="P117" i="11"/>
  <c r="L117" i="11"/>
  <c r="H117" i="11"/>
  <c r="D117" i="11"/>
  <c r="AK117" i="11"/>
  <c r="AE117" i="11"/>
  <c r="Z117" i="11"/>
  <c r="U117" i="11"/>
  <c r="O117" i="11"/>
  <c r="J117" i="11"/>
  <c r="E117" i="11"/>
  <c r="AI117" i="11"/>
  <c r="AD117" i="11"/>
  <c r="Y117" i="11"/>
  <c r="S117" i="11"/>
  <c r="N117" i="11"/>
  <c r="I117" i="11"/>
  <c r="C117" i="11"/>
  <c r="AH117" i="11"/>
  <c r="AC117" i="11"/>
  <c r="W117" i="11"/>
  <c r="R117" i="11"/>
  <c r="M117" i="11"/>
  <c r="G117" i="11"/>
  <c r="B117" i="11"/>
  <c r="A118" i="11" s="1"/>
  <c r="V117" i="11"/>
  <c r="Q117" i="11"/>
  <c r="AA117" i="11"/>
  <c r="F117" i="11"/>
  <c r="AG117" i="11"/>
  <c r="K117" i="11"/>
  <c r="AI118" i="11" l="1"/>
  <c r="AE118" i="11"/>
  <c r="AA118" i="11"/>
  <c r="W118" i="11"/>
  <c r="S118" i="11"/>
  <c r="O118" i="11"/>
  <c r="K118" i="11"/>
  <c r="G118" i="11"/>
  <c r="C118" i="11"/>
  <c r="AK118" i="11"/>
  <c r="AF118" i="11"/>
  <c r="Z118" i="11"/>
  <c r="U118" i="11"/>
  <c r="P118" i="11"/>
  <c r="J118" i="11"/>
  <c r="E118" i="11"/>
  <c r="AJ118" i="11"/>
  <c r="AD118" i="11"/>
  <c r="Y118" i="11"/>
  <c r="T118" i="11"/>
  <c r="N118" i="11"/>
  <c r="I118" i="11"/>
  <c r="D118" i="11"/>
  <c r="AH118" i="11"/>
  <c r="AC118" i="11"/>
  <c r="X118" i="11"/>
  <c r="R118" i="11"/>
  <c r="M118" i="11"/>
  <c r="H118" i="11"/>
  <c r="B118" i="11"/>
  <c r="A119" i="11" s="1"/>
  <c r="AB118" i="11"/>
  <c r="F118" i="11"/>
  <c r="V118" i="11"/>
  <c r="AG118" i="11"/>
  <c r="L118" i="11"/>
  <c r="Q118" i="11"/>
  <c r="AH119" i="11" l="1"/>
  <c r="AD119" i="11"/>
  <c r="Z119" i="11"/>
  <c r="V119" i="11"/>
  <c r="R119" i="11"/>
  <c r="N119" i="11"/>
  <c r="J119" i="11"/>
  <c r="F119" i="11"/>
  <c r="B119" i="11"/>
  <c r="A120" i="11" s="1"/>
  <c r="AK119" i="11"/>
  <c r="AF119" i="11"/>
  <c r="AA119" i="11"/>
  <c r="U119" i="11"/>
  <c r="P119" i="11"/>
  <c r="K119" i="11"/>
  <c r="E119" i="11"/>
  <c r="AJ119" i="11"/>
  <c r="AE119" i="11"/>
  <c r="Y119" i="11"/>
  <c r="T119" i="11"/>
  <c r="O119" i="11"/>
  <c r="I119" i="11"/>
  <c r="D119" i="11"/>
  <c r="AI119" i="11"/>
  <c r="AC119" i="11"/>
  <c r="X119" i="11"/>
  <c r="S119" i="11"/>
  <c r="M119" i="11"/>
  <c r="H119" i="11"/>
  <c r="C119" i="11"/>
  <c r="AG119" i="11"/>
  <c r="L119" i="11"/>
  <c r="AB119" i="11"/>
  <c r="G119" i="11"/>
  <c r="Q119" i="11"/>
  <c r="W119" i="11"/>
  <c r="AK120" i="11" l="1"/>
  <c r="AG120" i="11"/>
  <c r="AC120" i="11"/>
  <c r="Y120" i="11"/>
  <c r="U120" i="11"/>
  <c r="Q120" i="11"/>
  <c r="M120" i="11"/>
  <c r="I120" i="11"/>
  <c r="E120" i="11"/>
  <c r="AF120" i="11"/>
  <c r="AA120" i="11"/>
  <c r="V120" i="11"/>
  <c r="P120" i="11"/>
  <c r="K120" i="11"/>
  <c r="F120" i="11"/>
  <c r="AJ120" i="11"/>
  <c r="AE120" i="11"/>
  <c r="Z120" i="11"/>
  <c r="T120" i="11"/>
  <c r="O120" i="11"/>
  <c r="J120" i="11"/>
  <c r="D120" i="11"/>
  <c r="AI120" i="11"/>
  <c r="AD120" i="11"/>
  <c r="X120" i="11"/>
  <c r="S120" i="11"/>
  <c r="N120" i="11"/>
  <c r="H120" i="11"/>
  <c r="C120" i="11"/>
  <c r="R120" i="11"/>
  <c r="AH120" i="11"/>
  <c r="L120" i="11"/>
  <c r="W120" i="11"/>
  <c r="B120" i="11"/>
  <c r="A121" i="11" s="1"/>
  <c r="G120" i="11"/>
  <c r="AB120" i="11"/>
  <c r="AJ121" i="11" l="1"/>
  <c r="AF121" i="11"/>
  <c r="AB121" i="11"/>
  <c r="X121" i="11"/>
  <c r="T121" i="11"/>
  <c r="P121" i="11"/>
  <c r="L121" i="11"/>
  <c r="H121" i="11"/>
  <c r="D121" i="11"/>
  <c r="AG121" i="11"/>
  <c r="AA121" i="11"/>
  <c r="V121" i="11"/>
  <c r="Q121" i="11"/>
  <c r="K121" i="11"/>
  <c r="F121" i="11"/>
  <c r="AK121" i="11"/>
  <c r="AE121" i="11"/>
  <c r="Z121" i="11"/>
  <c r="U121" i="11"/>
  <c r="O121" i="11"/>
  <c r="J121" i="11"/>
  <c r="E121" i="11"/>
  <c r="AI121" i="11"/>
  <c r="AD121" i="11"/>
  <c r="Y121" i="11"/>
  <c r="S121" i="11"/>
  <c r="N121" i="11"/>
  <c r="I121" i="11"/>
  <c r="C121" i="11"/>
  <c r="W121" i="11"/>
  <c r="B121" i="11"/>
  <c r="R121" i="11"/>
  <c r="AC121" i="11"/>
  <c r="G121" i="11"/>
  <c r="AH121" i="11"/>
  <c r="M121" i="1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<sst xmlns="http://schemas.openxmlformats.org/spreadsheetml/2006/main" count="2492" uniqueCount="303">
  <si>
    <t>競技コード</t>
  </si>
  <si>
    <t>種目コード</t>
  </si>
  <si>
    <t>種別コード</t>
  </si>
  <si>
    <t>性別コード</t>
  </si>
  <si>
    <t>競技名</t>
  </si>
  <si>
    <t>競技名カナ</t>
  </si>
  <si>
    <t>競技名正式名称</t>
  </si>
  <si>
    <t>競技名英字</t>
  </si>
  <si>
    <t>標準記録A</t>
  </si>
  <si>
    <t>標準記録B</t>
  </si>
  <si>
    <t>記録FLGA</t>
  </si>
  <si>
    <t>記録FLGB</t>
  </si>
  <si>
    <t>入力FLG</t>
  </si>
  <si>
    <t>学年FLG</t>
  </si>
  <si>
    <t xml:space="preserve"> Men</t>
  </si>
  <si>
    <t>1年2年3年</t>
  </si>
  <si>
    <t>中学男子走高跳</t>
  </si>
  <si>
    <t>ﾁｭｳｶﾞｸﾀﾞﾝｼﾊｼﾘﾀｶﾄﾋﾞ</t>
  </si>
  <si>
    <t>中学男子走幅跳</t>
  </si>
  <si>
    <t>ﾁｭｳｶﾞｸﾀﾞﾝｼﾊｼﾘﾊﾊﾞﾄﾋﾞ</t>
  </si>
  <si>
    <t>中学男子砲丸投(4.000kg)</t>
  </si>
  <si>
    <t xml:space="preserve"> Women</t>
  </si>
  <si>
    <t>中学女子走高跳</t>
  </si>
  <si>
    <t>ﾁｭｳｶﾞｸｼﾞｮｼﾊｼﾘﾀｶﾄﾋﾞ</t>
  </si>
  <si>
    <t>中学女子走幅跳</t>
  </si>
  <si>
    <t>ﾁｭｳｶﾞｸｼﾞｮｼﾊｼﾘﾊﾊﾞﾄﾋﾞ</t>
  </si>
  <si>
    <t>中学女子砲丸投</t>
  </si>
  <si>
    <t>ﾁｭｳｶﾞｸｼﾞｮｼﾎｳｶﾞﾝﾅｹﾞ(2.721kg)</t>
  </si>
  <si>
    <t>中学女子砲丸投(2.721kg)</t>
  </si>
  <si>
    <t>所属コード</t>
  </si>
  <si>
    <t>所属地コード</t>
  </si>
  <si>
    <t>所属名</t>
  </si>
  <si>
    <t>所属名カナ</t>
  </si>
  <si>
    <t>所属名略称</t>
  </si>
  <si>
    <t>所属名正式名称</t>
  </si>
  <si>
    <t>所属名英字</t>
  </si>
  <si>
    <t>浦安中</t>
  </si>
  <si>
    <t>ｳﾗﾔｽ</t>
  </si>
  <si>
    <t>下貝塚中</t>
  </si>
  <si>
    <t>ｼﾓｶｲﾂﾞｶ</t>
  </si>
  <si>
    <t>高洲中</t>
  </si>
  <si>
    <t>ﾀｶｽ</t>
  </si>
  <si>
    <t>高谷中</t>
  </si>
  <si>
    <t>ｺｳﾔ</t>
  </si>
  <si>
    <t>市川中</t>
  </si>
  <si>
    <t>ｲﾁｶﾜ</t>
  </si>
  <si>
    <t>市川五中</t>
  </si>
  <si>
    <t>ｲﾁｶﾜｺﾞ</t>
  </si>
  <si>
    <t>市川四中</t>
  </si>
  <si>
    <t>ｲﾁｶﾜﾖﾝ</t>
  </si>
  <si>
    <t>市川二中</t>
  </si>
  <si>
    <t>ｲﾁｶﾜﾆ</t>
  </si>
  <si>
    <t>市川八中</t>
  </si>
  <si>
    <t>ｲﾁｶﾜﾊﾁ</t>
  </si>
  <si>
    <t>市川六中</t>
  </si>
  <si>
    <t>ｲﾁｶﾜﾛｸ</t>
  </si>
  <si>
    <t>昭和学院中</t>
  </si>
  <si>
    <t>ｼｮｳﾜｶﾞｸｲﾝ</t>
  </si>
  <si>
    <t>大洲中</t>
  </si>
  <si>
    <t>ｵｵｽﾞ</t>
  </si>
  <si>
    <t>筑波大聴覚中</t>
  </si>
  <si>
    <t>ﾂｸﾊﾞﾀﾞｲﾁｮｳｶｸ</t>
  </si>
  <si>
    <t>東海大浦安中</t>
  </si>
  <si>
    <t>ﾄｳｶｲﾀﾞｲｳﾗﾔｽ</t>
  </si>
  <si>
    <t>日の出中</t>
  </si>
  <si>
    <t>ﾋﾉﾃﾞ</t>
  </si>
  <si>
    <t>日出学園中</t>
  </si>
  <si>
    <t>ﾋﾉﾃﾞｶﾞｸｴﾝ</t>
  </si>
  <si>
    <t>入船中</t>
  </si>
  <si>
    <t>ｲﾘﾌﾈ</t>
  </si>
  <si>
    <t>美浜中</t>
  </si>
  <si>
    <t>ﾐﾊﾏ</t>
  </si>
  <si>
    <t>福栄中</t>
  </si>
  <si>
    <t>ﾌｸｴｲ</t>
  </si>
  <si>
    <t>堀江中</t>
  </si>
  <si>
    <t>ﾎﾘｴ</t>
  </si>
  <si>
    <t>妙典中</t>
  </si>
  <si>
    <t>ﾐｮｳﾃﾞﾝ</t>
  </si>
  <si>
    <t>明海中</t>
  </si>
  <si>
    <t>ｱｹﾐ</t>
  </si>
  <si>
    <t>和洋国府台中</t>
  </si>
  <si>
    <t>ﾜﾖｳｺｳﾉﾀﾞｲ</t>
  </si>
  <si>
    <t>市川七中</t>
  </si>
  <si>
    <t>ｲﾁｶﾜﾅﾅ</t>
  </si>
  <si>
    <t>南行徳中</t>
  </si>
  <si>
    <t>ﾐﾅﾐｷﾞｮｳﾄｸ</t>
  </si>
  <si>
    <t>国府台女子中</t>
  </si>
  <si>
    <t>ｺｳﾉﾀﾞｲｼﾞｮｼ</t>
  </si>
  <si>
    <t>ナンバー</t>
  </si>
  <si>
    <t>姓</t>
  </si>
  <si>
    <t>名</t>
  </si>
  <si>
    <t>支部</t>
  </si>
  <si>
    <t>所属</t>
  </si>
  <si>
    <t>学年</t>
  </si>
  <si>
    <t>登録日</t>
  </si>
  <si>
    <t>備考</t>
  </si>
  <si>
    <t>備考２</t>
  </si>
  <si>
    <t>ﾌﾘｶﾞﾅ(姓)</t>
  </si>
  <si>
    <t>ﾌﾘｶﾞﾅ(名)</t>
  </si>
  <si>
    <t>FAMILY NAME</t>
  </si>
  <si>
    <t>Firstname</t>
  </si>
  <si>
    <t>Birthday</t>
  </si>
  <si>
    <t>国籍</t>
  </si>
  <si>
    <t>性別</t>
  </si>
  <si>
    <t>男</t>
  </si>
  <si>
    <t>女</t>
  </si>
  <si>
    <t>男Ａ</t>
  </si>
  <si>
    <t>男Ｂ</t>
  </si>
  <si>
    <t>男Ｃ</t>
  </si>
  <si>
    <t>女Ａ</t>
  </si>
  <si>
    <t>女Ｂ</t>
  </si>
  <si>
    <t>女Ｃ</t>
  </si>
  <si>
    <t>氏名</t>
  </si>
  <si>
    <t>種目１</t>
  </si>
  <si>
    <t>分</t>
  </si>
  <si>
    <t>秒/m</t>
  </si>
  <si>
    <t>以下/cm</t>
  </si>
  <si>
    <t>種目２</t>
  </si>
  <si>
    <t>リレー</t>
  </si>
  <si>
    <t>秒</t>
  </si>
  <si>
    <t>以下</t>
  </si>
  <si>
    <t>チーム名</t>
  </si>
  <si>
    <t>Ａ</t>
  </si>
  <si>
    <t>Ｂ</t>
  </si>
  <si>
    <t>Ｃ</t>
  </si>
  <si>
    <t>保護者の出場許諾も得ており、健康診断の結果異状がないので出場を認めます。</t>
  </si>
  <si>
    <t xml:space="preserve"> 〔エントリー〕</t>
  </si>
  <si>
    <t>個人種目</t>
  </si>
  <si>
    <t>学校名</t>
  </si>
  <si>
    <t>所属長</t>
  </si>
  <si>
    <t>印</t>
  </si>
  <si>
    <t>顧問名</t>
  </si>
  <si>
    <t>希望審判部署</t>
  </si>
  <si>
    <t>参加費</t>
  </si>
  <si>
    <t>競技者NO</t>
  </si>
  <si>
    <t>所属コード1</t>
  </si>
  <si>
    <t>所属コード2</t>
  </si>
  <si>
    <t>ナンバー2</t>
  </si>
  <si>
    <t>競技者名</t>
  </si>
  <si>
    <t>競技者名カナ</t>
  </si>
  <si>
    <t>競技者名略称</t>
  </si>
  <si>
    <t>競技者名英字</t>
  </si>
  <si>
    <t>生年</t>
  </si>
  <si>
    <t>月日</t>
  </si>
  <si>
    <t>個人所属地名</t>
  </si>
  <si>
    <t>陸連コード</t>
  </si>
  <si>
    <t>参加競技-競技コード1</t>
  </si>
  <si>
    <t>参加競技-自己記録1</t>
  </si>
  <si>
    <t>参加競技-オープン参加FLG1</t>
  </si>
  <si>
    <t>参加競技-記録FLG1</t>
  </si>
  <si>
    <t>参加競技-競技コード2</t>
  </si>
  <si>
    <t>参加競技-自己記録2</t>
  </si>
  <si>
    <t>参加競技-オープン参加FLG2</t>
  </si>
  <si>
    <t>参加競技-記録FLG2</t>
  </si>
  <si>
    <t>参加競技-競技コード3</t>
  </si>
  <si>
    <t>参加競技-自己記録3</t>
  </si>
  <si>
    <t>参加競技-オープン参加FLG3</t>
  </si>
  <si>
    <t>参加競技-記録FLG3</t>
  </si>
  <si>
    <t>参加競技-競技コード4</t>
  </si>
  <si>
    <t>参加競技-自己記録4</t>
  </si>
  <si>
    <t>参加競技-オープン参加FLG4</t>
  </si>
  <si>
    <t>参加競技-記録FLG4</t>
  </si>
  <si>
    <t>参加競技-競技コード5</t>
  </si>
  <si>
    <t>参加競技-自己記録5</t>
  </si>
  <si>
    <t>参加競技-オープン参加FLG5</t>
  </si>
  <si>
    <t>参加競技-記録FLG5</t>
  </si>
  <si>
    <t>チームNO</t>
  </si>
  <si>
    <t>チーム名カナ</t>
  </si>
  <si>
    <t>チーム名略称</t>
  </si>
  <si>
    <t>チーム正式名称</t>
  </si>
  <si>
    <t>チーム名英字</t>
  </si>
  <si>
    <t>ID</t>
  </si>
  <si>
    <t>参加競技-競技コード</t>
  </si>
  <si>
    <t>参加競技-自己記録</t>
  </si>
  <si>
    <t>参加競技-オープン参加FLG</t>
  </si>
  <si>
    <t>参加競技-記録FLG</t>
  </si>
  <si>
    <t>申請年月日</t>
    <rPh sb="0" eb="2">
      <t>シンセイ</t>
    </rPh>
    <rPh sb="2" eb="5">
      <t>ネンガッピ</t>
    </rPh>
    <phoneticPr fontId="15"/>
  </si>
  <si>
    <t>加盟団体名</t>
    <rPh sb="0" eb="2">
      <t>カメイ</t>
    </rPh>
    <rPh sb="2" eb="4">
      <t>ダンタイ</t>
    </rPh>
    <rPh sb="4" eb="5">
      <t>メイ</t>
    </rPh>
    <phoneticPr fontId="15"/>
  </si>
  <si>
    <t>区分</t>
    <rPh sb="0" eb="2">
      <t>クブン</t>
    </rPh>
    <phoneticPr fontId="15"/>
  </si>
  <si>
    <t>高校</t>
    <rPh sb="0" eb="2">
      <t>コウコウ</t>
    </rPh>
    <phoneticPr fontId="15"/>
  </si>
  <si>
    <t>団体コード</t>
    <rPh sb="0" eb="2">
      <t>ダンタイ</t>
    </rPh>
    <phoneticPr fontId="15"/>
  </si>
  <si>
    <t>ﾌﾘｶﾞﾅ</t>
    <phoneticPr fontId="15"/>
  </si>
  <si>
    <t>ｺｳｺｳ</t>
    <phoneticPr fontId="15"/>
  </si>
  <si>
    <t>略称</t>
    <rPh sb="0" eb="2">
      <t>リャクショウ</t>
    </rPh>
    <phoneticPr fontId="15"/>
  </si>
  <si>
    <t>略称ﾌﾘｶﾞﾅ</t>
    <rPh sb="0" eb="2">
      <t>リャクショウ</t>
    </rPh>
    <phoneticPr fontId="15"/>
  </si>
  <si>
    <t>学校長</t>
    <rPh sb="0" eb="3">
      <t>ガッコウチョウ</t>
    </rPh>
    <phoneticPr fontId="15"/>
  </si>
  <si>
    <t>学校名</t>
    <rPh sb="0" eb="2">
      <t>ガッコウ</t>
    </rPh>
    <rPh sb="2" eb="3">
      <t>メイ</t>
    </rPh>
    <phoneticPr fontId="15"/>
  </si>
  <si>
    <t>高</t>
    <rPh sb="0" eb="1">
      <t>コウ</t>
    </rPh>
    <phoneticPr fontId="15"/>
  </si>
  <si>
    <t>顧問</t>
    <rPh sb="0" eb="2">
      <t>コモン</t>
    </rPh>
    <phoneticPr fontId="15"/>
  </si>
  <si>
    <t>所在地</t>
    <rPh sb="0" eb="3">
      <t>ショザイチ</t>
    </rPh>
    <phoneticPr fontId="15"/>
  </si>
  <si>
    <t>〒</t>
    <phoneticPr fontId="15"/>
  </si>
  <si>
    <t>℡</t>
    <phoneticPr fontId="15"/>
  </si>
  <si>
    <t>Fax</t>
    <phoneticPr fontId="15"/>
  </si>
  <si>
    <t>＜男子＞</t>
    <rPh sb="1" eb="3">
      <t>ダンシ</t>
    </rPh>
    <phoneticPr fontId="15"/>
  </si>
  <si>
    <t>＜女子＞</t>
    <rPh sb="1" eb="3">
      <t>ジョシ</t>
    </rPh>
    <phoneticPr fontId="15"/>
  </si>
  <si>
    <t>番号</t>
    <rPh sb="0" eb="2">
      <t>バンゴウ</t>
    </rPh>
    <phoneticPr fontId="15"/>
  </si>
  <si>
    <t>登録番号</t>
    <rPh sb="0" eb="2">
      <t>トウロク</t>
    </rPh>
    <rPh sb="2" eb="4">
      <t>バンゴウ</t>
    </rPh>
    <phoneticPr fontId="15"/>
  </si>
  <si>
    <t>フリガナ</t>
    <phoneticPr fontId="15"/>
  </si>
  <si>
    <t>性別</t>
    <rPh sb="0" eb="2">
      <t>セイベツ</t>
    </rPh>
    <phoneticPr fontId="15"/>
  </si>
  <si>
    <t>生年月日（西暦）</t>
    <rPh sb="0" eb="2">
      <t>セイネン</t>
    </rPh>
    <rPh sb="2" eb="4">
      <t>ガッピ</t>
    </rPh>
    <rPh sb="5" eb="7">
      <t>セイレキ</t>
    </rPh>
    <phoneticPr fontId="15"/>
  </si>
  <si>
    <t>学年</t>
    <rPh sb="0" eb="2">
      <t>ガクネン</t>
    </rPh>
    <phoneticPr fontId="15"/>
  </si>
  <si>
    <t>氏　　名</t>
    <rPh sb="0" eb="1">
      <t>シ</t>
    </rPh>
    <rPh sb="3" eb="4">
      <t>メイ</t>
    </rPh>
    <phoneticPr fontId="15"/>
  </si>
  <si>
    <t>・</t>
    <phoneticPr fontId="15"/>
  </si>
  <si>
    <t/>
  </si>
  <si>
    <t>浦安中学校</t>
  </si>
  <si>
    <t>下貝塚中学校</t>
  </si>
  <si>
    <t>高洲中学校</t>
  </si>
  <si>
    <t>高谷中学校</t>
  </si>
  <si>
    <t>市川中学校</t>
  </si>
  <si>
    <t>市川第五中学校</t>
  </si>
  <si>
    <t>市川第四中学校</t>
  </si>
  <si>
    <t>市川第二中学校</t>
  </si>
  <si>
    <t>市川第八中学校</t>
  </si>
  <si>
    <t>市川第六中学校</t>
  </si>
  <si>
    <t>昭和学院中学校</t>
  </si>
  <si>
    <t>大洲中学校</t>
  </si>
  <si>
    <t>筑波大学附属聴覚特別支援学校</t>
  </si>
  <si>
    <t>東海大浦安中学校</t>
  </si>
  <si>
    <t>日の出中学校</t>
  </si>
  <si>
    <t>日出学園中学校</t>
  </si>
  <si>
    <t>入船中学校</t>
  </si>
  <si>
    <t>美浜中学校</t>
  </si>
  <si>
    <t>福栄中学校</t>
  </si>
  <si>
    <t>堀江中学校</t>
  </si>
  <si>
    <t>妙典中学校</t>
  </si>
  <si>
    <t>明海中学校</t>
  </si>
  <si>
    <t>和洋国府台女子中学校</t>
  </si>
  <si>
    <t>市川第七中学校</t>
  </si>
  <si>
    <t>南行徳中学校</t>
  </si>
  <si>
    <t>国府台女子学院中学部</t>
  </si>
  <si>
    <t>〔リレータイム〕</t>
  </si>
  <si>
    <t>一般男子100m</t>
  </si>
  <si>
    <t>ｲｯﾊﾟﾝﾀﾞﾝｼ100m</t>
  </si>
  <si>
    <t>一般男子400m</t>
  </si>
  <si>
    <t>ｲｯﾊﾟﾝﾀﾞﾝｼ400m</t>
  </si>
  <si>
    <t>一般男子1500m</t>
  </si>
  <si>
    <t>ｲｯﾊﾟﾝﾀﾞﾝｼ1500m</t>
  </si>
  <si>
    <t>一般男子4X100mR</t>
  </si>
  <si>
    <t>ｲｯﾊﾟﾝﾀﾞﾝｼ4X100mR</t>
  </si>
  <si>
    <t>一般男子走高跳</t>
  </si>
  <si>
    <t>ｲｯﾊﾟﾝﾀﾞﾝｼﾊｼﾘﾀｶﾄﾋﾞ</t>
  </si>
  <si>
    <t>一般男子走幅跳</t>
  </si>
  <si>
    <t>ｲｯﾊﾟﾝﾀﾞﾝｼﾊｼﾘﾊﾊﾞﾄﾋﾞ</t>
  </si>
  <si>
    <t>一般男子砲丸投(6.0kg)</t>
  </si>
  <si>
    <t>ｲｯﾊﾟﾝﾀﾞﾝｼﾎｳｶﾞﾝﾅｹﾞ(6.000kg)</t>
  </si>
  <si>
    <t>一般男子砲丸投(6.000kg)</t>
  </si>
  <si>
    <t>中学男子100m</t>
  </si>
  <si>
    <t>ﾁｭｳｶﾞｸﾀﾞﾝｼ100m</t>
  </si>
  <si>
    <t>中学男子400m</t>
  </si>
  <si>
    <t>ﾁｭｳｶﾞｸﾀﾞﾝｼ400m</t>
  </si>
  <si>
    <t>中学男子800m</t>
  </si>
  <si>
    <t>ﾁｭｳｶﾞｸﾀﾞﾝｼ800m</t>
  </si>
  <si>
    <t>中学男子1500m</t>
  </si>
  <si>
    <t>ﾁｭｳｶﾞｸﾀﾞﾝｼ1500m</t>
  </si>
  <si>
    <t>中学男子4X100mR</t>
  </si>
  <si>
    <t>ﾁｭｳｶﾞｸﾀﾞﾝｼ4X100mR</t>
  </si>
  <si>
    <t>中学男子砲丸投(4.0kg)</t>
  </si>
  <si>
    <t>ﾁｭｳｶﾞｸﾀﾞﾝｼﾎｳｶﾞﾝﾅｹﾞ(5.000kg)</t>
  </si>
  <si>
    <t>中学男子ジャベリックスロｰ</t>
  </si>
  <si>
    <t>ﾁｭｳｶﾞｸﾀﾞﾝｼｼﾞｬﾍﾞﾘｯｸｽﾛｰ</t>
  </si>
  <si>
    <t>小学男子100m</t>
  </si>
  <si>
    <t>ｼｮｳｶﾞｸﾀﾞﾝｼ100m</t>
  </si>
  <si>
    <t>小学男子1000m</t>
  </si>
  <si>
    <t>ｼｮｳｶﾞｸﾀﾞﾝｼ1000m</t>
  </si>
  <si>
    <t>小学男子走幅跳</t>
  </si>
  <si>
    <t>ｼｮｳｶﾞｸﾀﾞﾝｼﾊｼﾘﾊﾊﾞﾄﾋﾞ</t>
  </si>
  <si>
    <t>一般女子100m</t>
  </si>
  <si>
    <t>ｲｯﾊﾟﾝｼﾞｮｼ100m</t>
  </si>
  <si>
    <t>一般女子400m</t>
  </si>
  <si>
    <t>ｲｯﾊﾟﾝｼﾞｮｼ400m</t>
  </si>
  <si>
    <t>一般女子1500m</t>
  </si>
  <si>
    <t>ｲｯﾊﾟﾝｼﾞｮｼ1500m</t>
  </si>
  <si>
    <t>一般女子4X100mR</t>
  </si>
  <si>
    <t>ｲｯﾊﾟﾝｼﾞｮｼ4X100mR</t>
  </si>
  <si>
    <t>一般女子走高跳</t>
  </si>
  <si>
    <t>ｲｯﾊﾟﾝｼﾞｮｼﾊｼﾘﾀｶﾄﾋﾞ</t>
  </si>
  <si>
    <t>一般女子走幅跳</t>
  </si>
  <si>
    <t>ｲｯﾊﾟﾝｼﾞｮｼﾊｼﾘﾊﾊﾞﾄﾋﾞ</t>
  </si>
  <si>
    <t>一般女子砲丸投</t>
  </si>
  <si>
    <t>ｲｯﾊﾟﾝｼﾞｮｼﾎｳｶﾞﾝﾅｹﾞ(4.000kg)</t>
  </si>
  <si>
    <t>一般女子砲丸投(4.000kg)</t>
  </si>
  <si>
    <t>中学女子100m</t>
  </si>
  <si>
    <t>ﾁｭｳｶﾞｸｼﾞｮｼ100m</t>
  </si>
  <si>
    <t>中学女子800m</t>
  </si>
  <si>
    <t>ﾁｭｳｶﾞｸｼﾞｮｼ800m</t>
  </si>
  <si>
    <t>中学女子1500m</t>
  </si>
  <si>
    <t>ﾁｭｳｶﾞｸｼﾞｮｼ1500m</t>
  </si>
  <si>
    <t>中学女子4X100mR</t>
  </si>
  <si>
    <t>ﾁｭｳｶﾞｸｼﾞｮｼ4X100mR</t>
  </si>
  <si>
    <t>中学女子ジャベリックスロｰ</t>
  </si>
  <si>
    <t>ﾁｭｳｶﾞｸｼﾞｮｼｼﾞｬﾍﾞﾘｯｸｽﾛｰ</t>
  </si>
  <si>
    <t>小学女子100m</t>
  </si>
  <si>
    <t>ｼｮｳｶﾞｸｼﾞｮｼ100m</t>
  </si>
  <si>
    <t>小学女子1000m</t>
  </si>
  <si>
    <t>ｼｮｳｶﾞｸｼﾞｮｼ1000m</t>
  </si>
  <si>
    <t>小学女子走幅跳</t>
  </si>
  <si>
    <t>ｼｮｳｶﾞｸｼﾞｮｼﾊｼﾘﾊﾊﾞﾄﾋﾞ</t>
  </si>
  <si>
    <t>中学競技</t>
    <rPh sb="0" eb="2">
      <t>チュウガク</t>
    </rPh>
    <rPh sb="2" eb="4">
      <t>キョウギ</t>
    </rPh>
    <phoneticPr fontId="1"/>
  </si>
  <si>
    <t>高校競技</t>
    <rPh sb="0" eb="2">
      <t>コウコウ</t>
    </rPh>
    <rPh sb="2" eb="4">
      <t>キョウギ</t>
    </rPh>
    <phoneticPr fontId="1"/>
  </si>
  <si>
    <t>一般男子砲丸投(6.0kg)</t>
    <phoneticPr fontId="9"/>
  </si>
  <si>
    <t>アスリートビブス未所持者</t>
    <rPh sb="8" eb="9">
      <t>ミ</t>
    </rPh>
    <rPh sb="9" eb="12">
      <t>ショジシャ</t>
    </rPh>
    <phoneticPr fontId="9"/>
  </si>
  <si>
    <t>市川市陸上競技協会　会長　殿</t>
    <phoneticPr fontId="9"/>
  </si>
  <si>
    <t>Hepburn</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</si>
</sst>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0_);[Red]\(0.00\)"/>
    <numFmt numFmtId="178" formatCode="00"/>
    <numFmt numFmtId="179" formatCode="0&quot;種目&quot;"/>
    <numFmt numFmtId="180" formatCode="0&quot;チーム&quot;"/>
    <numFmt numFmtId="181" formatCode="#,##0&quot;円&quot;"/>
    <numFmt numFmtId="182" formatCode="&quot;競技者ID&quot;"/>
    <numFmt numFmtId="183" formatCode="[$-411]ggge&quot;年&quot;m&quot;月&quot;d&quot;日&quot;;@"/>
    <numFmt numFmtId="184" formatCode="0&quot;名&quot;"/>
  </numFmts>
  <fonts count="27">
    <font>
      <sz val="11"/>
      <color theme="1"/>
      <name val="Calibri"/>
      <scheme val="minor"/>
    </font>
    <font>
      <sz val="11"/>
      <color theme="1"/>
      <name val="Calibri"/>
      <family val="2"/>
      <charset val="128"/>
      <scheme val="minor"/>
    </font>
    <font>
      <sz val="11"/>
      <color theme="1"/>
      <name val="Calibri"/>
      <family val="2"/>
      <scheme val="minor"/>
    </font>
    <font>
      <sz val="10"/>
      <color theme="1"/>
      <name val="MS PGothic"/>
      <family val="3"/>
      <charset val="128"/>
    </font>
    <font>
      <sz val="11"/>
      <color theme="1"/>
      <name val="MS PGothic"/>
      <family val="3"/>
      <charset val="128"/>
    </font>
    <font>
      <sz val="11"/>
      <color theme="1"/>
      <name val="游ゴシック"/>
      <family val="3"/>
      <charset val="128"/>
    </font>
    <font>
      <u/>
      <sz val="11"/>
      <color theme="10"/>
      <name val="游ゴシック"/>
      <family val="3"/>
      <charset val="128"/>
    </font>
    <font>
      <sz val="10"/>
      <color theme="1"/>
      <name val="游ゴシック"/>
      <family val="3"/>
      <charset val="128"/>
    </font>
    <font>
      <sz val="8"/>
      <color theme="1"/>
      <name val="MS Mincho"/>
      <family val="1"/>
      <charset val="128"/>
    </font>
    <font>
      <sz val="6"/>
      <name val="Calibri"/>
      <family val="3"/>
      <charset val="128"/>
      <scheme val="minor"/>
    </font>
    <font>
      <sz val="11"/>
      <name val="ＭＳ Ｐゴシック"/>
      <family val="3"/>
      <charset val="128"/>
    </font>
    <font>
      <sz val="11"/>
      <color indexed="9"/>
      <name val="ＭＳ Ｐゴシック"/>
      <family val="3"/>
      <charset val="128"/>
    </font>
    <font>
      <sz val="12"/>
      <name val="ＭＳ Ｐ明朝"/>
      <family val="1"/>
      <charset val="128"/>
    </font>
    <font>
      <sz val="16"/>
      <name val="ＭＳ Ｐ明朝"/>
      <family val="1"/>
      <charset val="128"/>
    </font>
    <font>
      <sz val="14"/>
      <name val="ＭＳ Ｐ明朝"/>
      <family val="1"/>
      <charset val="128"/>
    </font>
    <font>
      <sz val="6"/>
      <name val="ＭＳ Ｐゴシック"/>
      <family val="3"/>
      <charset val="128"/>
    </font>
    <font>
      <sz val="12"/>
      <name val="Arial"/>
      <family val="2"/>
    </font>
    <font>
      <sz val="11"/>
      <name val="ＭＳ Ｐ明朝"/>
      <family val="1"/>
      <charset val="128"/>
    </font>
    <font>
      <sz val="9"/>
      <name val="ＭＳ Ｐ明朝"/>
      <family val="1"/>
      <charset val="128"/>
    </font>
    <font>
      <sz val="10"/>
      <name val="ＭＳ Ｐ明朝"/>
      <family val="1"/>
      <charset val="128"/>
    </font>
    <font>
      <sz val="14"/>
      <name val="ＭＳ Ｐゴシック"/>
      <family val="3"/>
      <charset val="128"/>
    </font>
    <font>
      <sz val="11"/>
      <color theme="1"/>
      <name val="UD デジタル 教科書体 NP-R"/>
      <family val="1"/>
      <charset val="128"/>
    </font>
    <font>
      <sz val="10"/>
      <color theme="1"/>
      <name val="UD デジタル 教科書体 NP-R"/>
      <family val="1"/>
      <charset val="128"/>
    </font>
    <font>
      <sz val="9"/>
      <color theme="1"/>
      <name val="UD デジタル 教科書体 NP-R"/>
      <family val="1"/>
      <charset val="128"/>
    </font>
    <font>
      <sz val="8"/>
      <color theme="1"/>
      <name val="UD デジタル 教科書体 NP-R"/>
      <family val="1"/>
      <charset val="128"/>
    </font>
    <font>
      <sz val="8"/>
      <color rgb="FF000000"/>
      <name val="UD デジタル 教科書体 NP-R"/>
      <family val="1"/>
      <charset val="128"/>
    </font>
    <font>
      <sz val="11"/>
      <name val="UD デジタル 教科書体 NP-R"/>
      <family val="1"/>
      <charset val="128"/>
    </font>
  </fonts>
  <fills count="7">
    <fill>
      <patternFill patternType="none"/>
    </fill>
    <fill>
      <patternFill patternType="gray125"/>
    </fill>
    <fill>
      <patternFill patternType="solid">
        <fgColor rgb="FFBFBFBF"/>
        <bgColor rgb="FFBFBFBF"/>
      </patternFill>
    </fill>
    <fill>
      <patternFill patternType="solid">
        <fgColor rgb="FFC0C0C0"/>
        <bgColor rgb="FFC0C0C0"/>
      </patternFill>
    </fill>
    <fill>
      <patternFill patternType="solid">
        <fgColor rgb="FFFFFFFF"/>
        <bgColor rgb="FFFFFFFF"/>
      </patternFill>
    </fill>
    <fill>
      <patternFill patternType="solid">
        <fgColor rgb="FFCCFF99"/>
        <bgColor rgb="FFCCFF99"/>
      </patternFill>
    </fill>
    <fill>
      <patternFill patternType="solid">
        <fgColor rgb="FFFFFF00"/>
        <bgColor indexed="64"/>
      </patternFill>
    </fill>
  </fills>
  <borders count="112">
    <border>
      <left/>
      <right/>
      <top/>
      <bottom/>
      <diagonal/>
    </border>
    <border>
      <left/>
      <right/>
      <top/>
      <bottom/>
      <diagonal/>
    </border>
    <border>
      <left/>
      <right/>
      <top style="medium">
        <color rgb="FF000000"/>
      </top>
      <bottom/>
      <diagonal/>
    </border>
    <border>
      <left/>
      <right style="thin">
        <color rgb="FF000000"/>
      </right>
      <top/>
      <bottom style="thin">
        <color rgb="FF000000"/>
      </bottom>
      <diagonal/>
    </border>
    <border>
      <left style="medium">
        <color rgb="FF000000"/>
      </left>
      <right style="thin">
        <color rgb="FF000000"/>
      </right>
      <top style="medium">
        <color rgb="FF000000"/>
      </top>
      <bottom style="double">
        <color rgb="FF000000"/>
      </bottom>
      <diagonal/>
    </border>
    <border>
      <left style="thin">
        <color rgb="FF000000"/>
      </left>
      <right style="thin">
        <color rgb="FF000000"/>
      </right>
      <top style="medium">
        <color rgb="FF000000"/>
      </top>
      <bottom style="double">
        <color rgb="FF000000"/>
      </bottom>
      <diagonal/>
    </border>
    <border>
      <left style="thin">
        <color rgb="FF000000"/>
      </left>
      <right style="dotted">
        <color rgb="FF000000"/>
      </right>
      <top style="medium">
        <color rgb="FF000000"/>
      </top>
      <bottom style="double">
        <color rgb="FF000000"/>
      </bottom>
      <diagonal/>
    </border>
    <border>
      <left style="dotted">
        <color rgb="FF000000"/>
      </left>
      <right style="double">
        <color rgb="FF000000"/>
      </right>
      <top style="medium">
        <color rgb="FF000000"/>
      </top>
      <bottom style="double">
        <color rgb="FF000000"/>
      </bottom>
      <diagonal/>
    </border>
    <border>
      <left/>
      <right style="thin">
        <color rgb="FF000000"/>
      </right>
      <top style="medium">
        <color rgb="FF000000"/>
      </top>
      <bottom style="double">
        <color rgb="FF000000"/>
      </bottom>
      <diagonal/>
    </border>
    <border>
      <left style="dotted">
        <color rgb="FF000000"/>
      </left>
      <right style="dotted">
        <color rgb="FF000000"/>
      </right>
      <top style="medium">
        <color rgb="FF000000"/>
      </top>
      <bottom style="double">
        <color rgb="FF000000"/>
      </bottom>
      <diagonal/>
    </border>
    <border>
      <left style="dotted">
        <color rgb="FF000000"/>
      </left>
      <right style="medium">
        <color rgb="FF000000"/>
      </right>
      <top style="medium">
        <color rgb="FF000000"/>
      </top>
      <bottom style="double">
        <color rgb="FF000000"/>
      </bottom>
      <diagonal/>
    </border>
    <border>
      <left/>
      <right style="medium">
        <color rgb="FF000000"/>
      </right>
      <top style="medium">
        <color rgb="FF000000"/>
      </top>
      <bottom style="double">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dotted">
        <color rgb="FF000000"/>
      </right>
      <top/>
      <bottom style="thin">
        <color rgb="FF000000"/>
      </bottom>
      <diagonal/>
    </border>
    <border>
      <left style="dotted">
        <color rgb="FF000000"/>
      </left>
      <right style="double">
        <color rgb="FF000000"/>
      </right>
      <top/>
      <bottom style="thin">
        <color rgb="FF000000"/>
      </bottom>
      <diagonal/>
    </border>
    <border>
      <left style="dotted">
        <color rgb="FF000000"/>
      </left>
      <right style="dotted">
        <color rgb="FF000000"/>
      </right>
      <top/>
      <bottom style="thin">
        <color rgb="FF000000"/>
      </bottom>
      <diagonal/>
    </border>
    <border>
      <left style="dotted">
        <color rgb="FF000000"/>
      </left>
      <right style="medium">
        <color rgb="FF000000"/>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dotted">
        <color rgb="FF000000"/>
      </right>
      <top style="thin">
        <color rgb="FF000000"/>
      </top>
      <bottom style="thin">
        <color rgb="FF000000"/>
      </bottom>
      <diagonal/>
    </border>
    <border>
      <left style="dotted">
        <color rgb="FF000000"/>
      </left>
      <right style="double">
        <color rgb="FF000000"/>
      </right>
      <top style="thin">
        <color rgb="FF000000"/>
      </top>
      <bottom style="thin">
        <color rgb="FF000000"/>
      </bottom>
      <diagonal/>
    </border>
    <border>
      <left style="dotted">
        <color rgb="FF000000"/>
      </left>
      <right style="dotted">
        <color rgb="FF000000"/>
      </right>
      <top style="thin">
        <color rgb="FF000000"/>
      </top>
      <bottom style="thin">
        <color rgb="FF000000"/>
      </bottom>
      <diagonal/>
    </border>
    <border>
      <left style="dotted">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dotted">
        <color rgb="FF000000"/>
      </right>
      <top style="thin">
        <color rgb="FF000000"/>
      </top>
      <bottom style="medium">
        <color rgb="FF000000"/>
      </bottom>
      <diagonal/>
    </border>
    <border>
      <left style="dotted">
        <color rgb="FF000000"/>
      </left>
      <right style="double">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dotted">
        <color rgb="FF000000"/>
      </left>
      <right style="dotted">
        <color rgb="FF000000"/>
      </right>
      <top style="thin">
        <color rgb="FF000000"/>
      </top>
      <bottom style="medium">
        <color rgb="FF000000"/>
      </bottom>
      <diagonal/>
    </border>
    <border>
      <left style="dotted">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double">
        <color rgb="FF000000"/>
      </bottom>
      <diagonal/>
    </border>
    <border>
      <left style="thin">
        <color rgb="FF000000"/>
      </left>
      <right/>
      <top style="medium">
        <color rgb="FF000000"/>
      </top>
      <bottom style="double">
        <color rgb="FF000000"/>
      </bottom>
      <diagonal/>
    </border>
    <border>
      <left style="double">
        <color rgb="FF000000"/>
      </left>
      <right style="dotted">
        <color rgb="FF000000"/>
      </right>
      <top style="medium">
        <color rgb="FF000000"/>
      </top>
      <bottom style="double">
        <color rgb="FF000000"/>
      </bottom>
      <diagonal/>
    </border>
    <border>
      <left style="medium">
        <color rgb="FF000000"/>
      </left>
      <right/>
      <top style="medium">
        <color rgb="FF000000"/>
      </top>
      <bottom style="hair">
        <color rgb="FF000000"/>
      </bottom>
      <diagonal/>
    </border>
    <border>
      <left/>
      <right style="double">
        <color rgb="FF000000"/>
      </right>
      <top style="medium">
        <color rgb="FF000000"/>
      </top>
      <bottom style="hair">
        <color rgb="FF000000"/>
      </bottom>
      <diagonal/>
    </border>
    <border>
      <left/>
      <right style="medium">
        <color rgb="FF000000"/>
      </right>
      <top style="medium">
        <color rgb="FF000000"/>
      </top>
      <bottom/>
      <diagonal/>
    </border>
    <border>
      <left style="medium">
        <color rgb="FF000000"/>
      </left>
      <right style="medium">
        <color rgb="FF000000"/>
      </right>
      <top style="double">
        <color rgb="FF000000"/>
      </top>
      <bottom style="medium">
        <color rgb="FF000000"/>
      </bottom>
      <diagonal/>
    </border>
    <border>
      <left style="thin">
        <color rgb="FF000000"/>
      </left>
      <right/>
      <top/>
      <bottom style="thin">
        <color rgb="FF000000"/>
      </bottom>
      <diagonal/>
    </border>
    <border>
      <left style="double">
        <color rgb="FF000000"/>
      </left>
      <right style="dotted">
        <color rgb="FF000000"/>
      </right>
      <top/>
      <bottom style="thin">
        <color rgb="FF000000"/>
      </bottom>
      <diagonal/>
    </border>
    <border>
      <left style="medium">
        <color rgb="FF000000"/>
      </left>
      <right/>
      <top style="hair">
        <color rgb="FF000000"/>
      </top>
      <bottom style="hair">
        <color rgb="FF000000"/>
      </bottom>
      <diagonal/>
    </border>
    <border>
      <left/>
      <right style="double">
        <color rgb="FF000000"/>
      </right>
      <top style="hair">
        <color rgb="FF000000"/>
      </top>
      <bottom style="hair">
        <color rgb="FF000000"/>
      </bottom>
      <diagonal/>
    </border>
    <border>
      <left/>
      <right/>
      <top style="hair">
        <color rgb="FF000000"/>
      </top>
      <bottom style="hair">
        <color rgb="FF000000"/>
      </bottom>
      <diagonal/>
    </border>
    <border>
      <left/>
      <right style="medium">
        <color rgb="FF000000"/>
      </right>
      <top style="hair">
        <color rgb="FF000000"/>
      </top>
      <bottom style="hair">
        <color rgb="FF000000"/>
      </bottom>
      <diagonal/>
    </border>
    <border>
      <left style="medium">
        <color rgb="FF000000"/>
      </left>
      <right style="medium">
        <color rgb="FF000000"/>
      </right>
      <top/>
      <bottom style="double">
        <color rgb="FF000000"/>
      </bottom>
      <diagonal/>
    </border>
    <border>
      <left style="thin">
        <color rgb="FF000000"/>
      </left>
      <right/>
      <top style="thin">
        <color rgb="FF000000"/>
      </top>
      <bottom style="thin">
        <color rgb="FF000000"/>
      </bottom>
      <diagonal/>
    </border>
    <border>
      <left style="double">
        <color rgb="FF000000"/>
      </left>
      <right style="dotted">
        <color rgb="FF000000"/>
      </right>
      <top style="thin">
        <color rgb="FF000000"/>
      </top>
      <bottom style="thin">
        <color rgb="FF000000"/>
      </bottom>
      <diagonal/>
    </border>
    <border>
      <left style="medium">
        <color rgb="FF000000"/>
      </left>
      <right/>
      <top style="hair">
        <color rgb="FF000000"/>
      </top>
      <bottom style="thin">
        <color rgb="FF000000"/>
      </bottom>
      <diagonal/>
    </border>
    <border>
      <left/>
      <right style="double">
        <color rgb="FF000000"/>
      </right>
      <top style="hair">
        <color rgb="FF000000"/>
      </top>
      <bottom style="thin">
        <color rgb="FF000000"/>
      </bottom>
      <diagonal/>
    </border>
    <border>
      <left/>
      <right/>
      <top style="hair">
        <color rgb="FF000000"/>
      </top>
      <bottom style="thin">
        <color rgb="FF000000"/>
      </bottom>
      <diagonal/>
    </border>
    <border>
      <left/>
      <right style="medium">
        <color rgb="FF000000"/>
      </right>
      <top style="hair">
        <color rgb="FF000000"/>
      </top>
      <bottom style="thin">
        <color rgb="FF000000"/>
      </bottom>
      <diagonal/>
    </border>
    <border>
      <left style="medium">
        <color rgb="FF000000"/>
      </left>
      <right/>
      <top style="thin">
        <color rgb="FF000000"/>
      </top>
      <bottom style="thin">
        <color rgb="FF000000"/>
      </bottom>
      <diagonal/>
    </border>
    <border>
      <left/>
      <right style="double">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top style="thin">
        <color rgb="FF000000"/>
      </top>
      <bottom style="hair">
        <color rgb="FF000000"/>
      </bottom>
      <diagonal/>
    </border>
    <border>
      <left/>
      <right style="double">
        <color rgb="FF000000"/>
      </right>
      <top style="thin">
        <color rgb="FF000000"/>
      </top>
      <bottom style="hair">
        <color rgb="FF000000"/>
      </bottom>
      <diagonal/>
    </border>
    <border>
      <left/>
      <right/>
      <top/>
      <bottom style="hair">
        <color rgb="FF000000"/>
      </bottom>
      <diagonal/>
    </border>
    <border>
      <left/>
      <right style="medium">
        <color rgb="FF000000"/>
      </right>
      <top/>
      <bottom style="hair">
        <color rgb="FF000000"/>
      </bottom>
      <diagonal/>
    </border>
    <border>
      <left style="medium">
        <color rgb="FF000000"/>
      </left>
      <right style="medium">
        <color rgb="FF000000"/>
      </right>
      <top style="double">
        <color rgb="FF000000"/>
      </top>
      <bottom style="dotted">
        <color rgb="FF000000"/>
      </bottom>
      <diagonal/>
    </border>
    <border>
      <left style="medium">
        <color rgb="FF000000"/>
      </left>
      <right style="medium">
        <color rgb="FF000000"/>
      </right>
      <top/>
      <bottom style="medium">
        <color rgb="FF000000"/>
      </bottom>
      <diagonal/>
    </border>
    <border>
      <left style="thin">
        <color rgb="FF000000"/>
      </left>
      <right/>
      <top style="thin">
        <color rgb="FF000000"/>
      </top>
      <bottom style="medium">
        <color rgb="FF000000"/>
      </bottom>
      <diagonal/>
    </border>
    <border>
      <left style="double">
        <color rgb="FF000000"/>
      </left>
      <right style="dotted">
        <color rgb="FF000000"/>
      </right>
      <top style="thin">
        <color rgb="FF000000"/>
      </top>
      <bottom style="medium">
        <color rgb="FF000000"/>
      </bottom>
      <diagonal/>
    </border>
    <border>
      <left style="medium">
        <color rgb="FF000000"/>
      </left>
      <right/>
      <top/>
      <bottom style="hair">
        <color rgb="FF000000"/>
      </bottom>
      <diagonal/>
    </border>
    <border>
      <left/>
      <right style="double">
        <color rgb="FF000000"/>
      </right>
      <top/>
      <bottom style="hair">
        <color rgb="FF000000"/>
      </bottom>
      <diagonal/>
    </border>
    <border>
      <left style="medium">
        <color rgb="FF000000"/>
      </left>
      <right/>
      <top style="hair">
        <color rgb="FF000000"/>
      </top>
      <bottom style="medium">
        <color rgb="FF000000"/>
      </bottom>
      <diagonal/>
    </border>
    <border>
      <left/>
      <right style="double">
        <color rgb="FF000000"/>
      </right>
      <top style="hair">
        <color rgb="FF000000"/>
      </top>
      <bottom style="medium">
        <color rgb="FF000000"/>
      </bottom>
      <diagonal/>
    </border>
    <border>
      <left/>
      <right/>
      <top style="hair">
        <color rgb="FF000000"/>
      </top>
      <bottom style="medium">
        <color rgb="FF000000"/>
      </bottom>
      <diagonal/>
    </border>
    <border>
      <left/>
      <right style="medium">
        <color rgb="FF000000"/>
      </right>
      <top style="hair">
        <color rgb="FF000000"/>
      </top>
      <bottom style="medium">
        <color rgb="FF000000"/>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s>
  <cellStyleXfs count="4">
    <xf numFmtId="0" fontId="0" fillId="0" borderId="0"/>
    <xf numFmtId="0" fontId="10" fillId="0" borderId="1">
      <alignment vertical="center"/>
    </xf>
    <xf numFmtId="0" fontId="16" fillId="0" borderId="1"/>
    <xf numFmtId="0" fontId="1" fillId="0" borderId="1">
      <alignment vertical="center"/>
    </xf>
  </cellStyleXfs>
  <cellXfs count="284">
    <xf numFmtId="0" fontId="0" fillId="0" borderId="0" xfId="0" applyAlignment="1">
      <alignment vertical="center"/>
    </xf>
    <xf numFmtId="0" fontId="2" fillId="0" borderId="0" xfId="0" applyFont="1" applyAlignment="1">
      <alignment vertical="center"/>
    </xf>
    <xf numFmtId="176" fontId="3" fillId="2" borderId="1" xfId="0" applyNumberFormat="1" applyFont="1" applyFill="1" applyBorder="1" applyAlignment="1">
      <alignment horizontal="center"/>
    </xf>
    <xf numFmtId="49" fontId="3" fillId="3" borderId="1" xfId="0" applyNumberFormat="1" applyFont="1" applyFill="1" applyBorder="1" applyAlignment="1">
      <alignment horizontal="center" shrinkToFit="1"/>
    </xf>
    <xf numFmtId="49" fontId="3" fillId="3" borderId="1" xfId="0" applyNumberFormat="1" applyFont="1" applyFill="1" applyBorder="1" applyAlignment="1">
      <alignment horizontal="center"/>
    </xf>
    <xf numFmtId="49" fontId="3" fillId="3" borderId="1" xfId="0" applyNumberFormat="1" applyFont="1" applyFill="1" applyBorder="1" applyAlignment="1">
      <alignment horizontal="left" shrinkToFit="1"/>
    </xf>
    <xf numFmtId="0" fontId="3" fillId="3" borderId="1" xfId="0" applyFont="1" applyFill="1" applyBorder="1" applyAlignment="1">
      <alignment horizontal="right"/>
    </xf>
    <xf numFmtId="177" fontId="3" fillId="3" borderId="1" xfId="0" applyNumberFormat="1" applyFont="1" applyFill="1" applyBorder="1" applyAlignment="1">
      <alignment horizontal="center" vertical="center"/>
    </xf>
    <xf numFmtId="176" fontId="3" fillId="3" borderId="1" xfId="0" applyNumberFormat="1" applyFont="1" applyFill="1" applyBorder="1" applyAlignment="1">
      <alignment horizontal="center" vertical="center"/>
    </xf>
    <xf numFmtId="176" fontId="3" fillId="3" borderId="1" xfId="0" applyNumberFormat="1" applyFont="1" applyFill="1" applyBorder="1" applyAlignment="1">
      <alignment horizontal="center"/>
    </xf>
    <xf numFmtId="0" fontId="3" fillId="3" borderId="1" xfId="0" applyFont="1" applyFill="1" applyBorder="1" applyAlignment="1">
      <alignment horizontal="left" vertical="center"/>
    </xf>
    <xf numFmtId="0" fontId="3" fillId="3" borderId="1"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0" borderId="0" xfId="0" applyFont="1" applyAlignment="1">
      <alignment horizontal="right"/>
    </xf>
    <xf numFmtId="0" fontId="4" fillId="0" borderId="0" xfId="0" applyFont="1" applyAlignment="1">
      <alignment horizontal="left" vertical="center" shrinkToFi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vertical="center"/>
    </xf>
    <xf numFmtId="177" fontId="4" fillId="0" borderId="0" xfId="0" applyNumberFormat="1" applyFont="1" applyAlignment="1">
      <alignment horizontal="center" vertical="center"/>
    </xf>
    <xf numFmtId="176" fontId="4" fillId="0" borderId="0" xfId="0" applyNumberFormat="1" applyFont="1" applyAlignment="1">
      <alignment horizontal="center"/>
    </xf>
    <xf numFmtId="0" fontId="4" fillId="0" borderId="0" xfId="0" applyFont="1" applyAlignment="1">
      <alignment horizontal="left"/>
    </xf>
    <xf numFmtId="0" fontId="4" fillId="0" borderId="0" xfId="0" applyFont="1" applyAlignment="1">
      <alignment horizontal="left" shrinkToFit="1"/>
    </xf>
    <xf numFmtId="0" fontId="4" fillId="0" borderId="0" xfId="0" applyFont="1" applyAlignment="1">
      <alignment horizontal="center"/>
    </xf>
    <xf numFmtId="0" fontId="4" fillId="4" borderId="1" xfId="0" applyFont="1" applyFill="1" applyBorder="1" applyAlignment="1">
      <alignment horizontal="left" vertical="center"/>
    </xf>
    <xf numFmtId="49" fontId="4" fillId="0" borderId="0" xfId="0" applyNumberFormat="1" applyFont="1" applyAlignment="1">
      <alignment horizontal="left" shrinkToFit="1"/>
    </xf>
    <xf numFmtId="0" fontId="3" fillId="3" borderId="1" xfId="0" applyFont="1" applyFill="1" applyBorder="1" applyAlignment="1">
      <alignment horizontal="center"/>
    </xf>
    <xf numFmtId="177" fontId="3" fillId="3" borderId="1" xfId="0" applyNumberFormat="1" applyFont="1" applyFill="1" applyBorder="1" applyAlignment="1">
      <alignment horizontal="center"/>
    </xf>
    <xf numFmtId="0" fontId="4" fillId="0" borderId="0" xfId="0" applyFont="1" applyAlignment="1">
      <alignment horizontal="center" vertical="center" shrinkToFit="1"/>
    </xf>
    <xf numFmtId="177" fontId="4" fillId="0" borderId="0" xfId="0" applyNumberFormat="1" applyFont="1" applyAlignment="1">
      <alignment horizontal="center"/>
    </xf>
    <xf numFmtId="0" fontId="4" fillId="0" borderId="0" xfId="0" applyFont="1" applyAlignment="1">
      <alignment horizontal="center" shrinkToFit="1"/>
    </xf>
    <xf numFmtId="2" fontId="4" fillId="0" borderId="0" xfId="0" applyNumberFormat="1" applyFont="1" applyAlignment="1">
      <alignment horizontal="center"/>
    </xf>
    <xf numFmtId="49" fontId="4" fillId="0" borderId="0" xfId="0" applyNumberFormat="1" applyFont="1" applyAlignment="1">
      <alignment horizontal="center" shrinkToFit="1"/>
    </xf>
    <xf numFmtId="0" fontId="7" fillId="0" borderId="0" xfId="0" applyFont="1" applyAlignment="1">
      <alignment vertical="center"/>
    </xf>
    <xf numFmtId="178" fontId="7" fillId="0" borderId="0" xfId="0" applyNumberFormat="1"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10" fillId="0" borderId="1" xfId="1" applyAlignment="1" applyProtection="1">
      <alignment vertical="center" shrinkToFit="1"/>
      <protection locked="0"/>
    </xf>
    <xf numFmtId="0" fontId="10" fillId="0" borderId="1" xfId="1" applyProtection="1">
      <alignment vertical="center"/>
      <protection locked="0"/>
    </xf>
    <xf numFmtId="0" fontId="11" fillId="0" borderId="1" xfId="1" applyFont="1" applyProtection="1">
      <alignment vertical="center"/>
      <protection locked="0"/>
    </xf>
    <xf numFmtId="0" fontId="17" fillId="0" borderId="1" xfId="1" applyFont="1" applyProtection="1">
      <alignment vertical="center"/>
      <protection locked="0"/>
    </xf>
    <xf numFmtId="0" fontId="17" fillId="0" borderId="1" xfId="1" applyFont="1" applyAlignment="1" applyProtection="1">
      <alignment vertical="center" shrinkToFit="1"/>
      <protection locked="0"/>
    </xf>
    <xf numFmtId="183" fontId="12" fillId="0" borderId="74" xfId="1" applyNumberFormat="1" applyFont="1" applyBorder="1" applyAlignment="1" applyProtection="1">
      <alignment horizontal="center" vertical="center"/>
      <protection locked="0"/>
    </xf>
    <xf numFmtId="0" fontId="10" fillId="0" borderId="77" xfId="1" applyBorder="1" applyAlignment="1">
      <alignment horizontal="distributed" vertical="center" justifyLastLine="1"/>
    </xf>
    <xf numFmtId="0" fontId="10" fillId="0" borderId="76" xfId="1" applyBorder="1" applyAlignment="1">
      <alignment horizontal="distributed" vertical="center" justifyLastLine="1"/>
    </xf>
    <xf numFmtId="0" fontId="19" fillId="0" borderId="75" xfId="1" applyFont="1" applyBorder="1" applyAlignment="1" applyProtection="1">
      <alignment horizontal="center" vertical="center"/>
      <protection locked="0"/>
    </xf>
    <xf numFmtId="0" fontId="14" fillId="0" borderId="83" xfId="1" applyFont="1" applyBorder="1" applyAlignment="1">
      <alignment vertical="center" shrinkToFit="1"/>
    </xf>
    <xf numFmtId="0" fontId="10" fillId="0" borderId="89" xfId="1" applyBorder="1" applyProtection="1">
      <alignment vertical="center"/>
      <protection locked="0"/>
    </xf>
    <xf numFmtId="0" fontId="17" fillId="0" borderId="81" xfId="1" applyFont="1" applyBorder="1" applyAlignment="1">
      <alignment horizontal="center" vertical="center"/>
    </xf>
    <xf numFmtId="0" fontId="10" fillId="0" borderId="94" xfId="1" applyBorder="1" applyProtection="1">
      <alignment vertical="center"/>
      <protection locked="0"/>
    </xf>
    <xf numFmtId="0" fontId="17" fillId="0" borderId="92" xfId="1" applyFont="1" applyBorder="1" applyAlignment="1">
      <alignment horizontal="center" vertical="center"/>
    </xf>
    <xf numFmtId="0" fontId="13" fillId="0" borderId="1" xfId="1" applyFont="1" applyProtection="1">
      <alignment vertical="center"/>
      <protection locked="0"/>
    </xf>
    <xf numFmtId="0" fontId="19" fillId="0" borderId="98" xfId="1" applyFont="1" applyBorder="1" applyAlignment="1" applyProtection="1">
      <alignment horizontal="distributed" vertical="center" justifyLastLine="1"/>
      <protection locked="0"/>
    </xf>
    <xf numFmtId="0" fontId="19" fillId="0" borderId="1" xfId="1" applyFont="1" applyProtection="1">
      <alignment vertical="center"/>
      <protection locked="0"/>
    </xf>
    <xf numFmtId="0" fontId="19" fillId="0" borderId="101" xfId="1" applyFont="1" applyBorder="1" applyAlignment="1" applyProtection="1">
      <alignment horizontal="distributed" vertical="center" justifyLastLine="1"/>
      <protection locked="0"/>
    </xf>
    <xf numFmtId="0" fontId="12" fillId="0" borderId="98" xfId="1" applyFont="1" applyBorder="1" applyAlignment="1" applyProtection="1">
      <alignment horizontal="center" vertical="center"/>
      <protection locked="0"/>
    </xf>
    <xf numFmtId="0" fontId="19" fillId="0" borderId="98" xfId="1" applyFont="1" applyBorder="1" applyAlignment="1" applyProtection="1">
      <alignment horizontal="center" vertical="center" shrinkToFit="1"/>
      <protection locked="0"/>
    </xf>
    <xf numFmtId="0" fontId="19" fillId="0" borderId="104" xfId="1" applyFont="1" applyBorder="1" applyProtection="1">
      <alignment vertical="center"/>
      <protection locked="0"/>
    </xf>
    <xf numFmtId="0" fontId="19" fillId="0" borderId="105" xfId="1" applyFont="1" applyBorder="1" applyAlignment="1" applyProtection="1">
      <alignment horizontal="center" vertical="center"/>
      <protection locked="0"/>
    </xf>
    <xf numFmtId="0" fontId="19" fillId="0" borderId="89" xfId="1" applyFont="1" applyBorder="1" applyAlignment="1" applyProtection="1">
      <alignment horizontal="center" vertical="center" shrinkToFit="1"/>
      <protection locked="0"/>
    </xf>
    <xf numFmtId="0" fontId="19" fillId="0" borderId="106" xfId="1" applyFont="1" applyBorder="1" applyAlignment="1" applyProtection="1">
      <alignment horizontal="center" vertical="center" shrinkToFit="1"/>
      <protection locked="0"/>
    </xf>
    <xf numFmtId="0" fontId="19" fillId="0" borderId="99" xfId="1" applyFont="1" applyBorder="1" applyAlignment="1" applyProtection="1">
      <alignment horizontal="center" vertical="center"/>
      <protection locked="0"/>
    </xf>
    <xf numFmtId="0" fontId="10" fillId="0" borderId="101" xfId="1" applyBorder="1" applyAlignment="1" applyProtection="1">
      <alignment horizontal="center" vertical="center"/>
      <protection locked="0"/>
    </xf>
    <xf numFmtId="0" fontId="10" fillId="0" borderId="101" xfId="1" applyBorder="1" applyAlignment="1" applyProtection="1">
      <alignment horizontal="center" vertical="center" shrinkToFit="1"/>
      <protection locked="0"/>
    </xf>
    <xf numFmtId="0" fontId="12" fillId="0" borderId="108" xfId="1" applyFont="1" applyBorder="1" applyProtection="1">
      <alignment vertical="center"/>
      <protection locked="0"/>
    </xf>
    <xf numFmtId="0" fontId="10" fillId="0" borderId="109" xfId="1" applyBorder="1" applyAlignment="1" applyProtection="1">
      <alignment horizontal="center" vertical="center"/>
      <protection locked="0"/>
    </xf>
    <xf numFmtId="0" fontId="10" fillId="0" borderId="110" xfId="1" applyBorder="1" applyAlignment="1" applyProtection="1">
      <alignment horizontal="center" vertical="center" shrinkToFit="1"/>
      <protection locked="0"/>
    </xf>
    <xf numFmtId="0" fontId="10" fillId="0" borderId="111" xfId="1" applyBorder="1" applyAlignment="1" applyProtection="1">
      <alignment horizontal="center" vertical="center" shrinkToFit="1"/>
      <protection locked="0"/>
    </xf>
    <xf numFmtId="0" fontId="10" fillId="0" borderId="103" xfId="1" applyBorder="1" applyAlignment="1" applyProtection="1">
      <alignment horizontal="center" vertical="center"/>
      <protection locked="0"/>
    </xf>
    <xf numFmtId="0" fontId="12" fillId="0" borderId="101" xfId="1" applyFont="1" applyBorder="1" applyAlignment="1" applyProtection="1">
      <alignment horizontal="center" vertical="center"/>
      <protection locked="0"/>
    </xf>
    <xf numFmtId="0" fontId="19" fillId="0" borderId="101" xfId="1" applyFont="1" applyBorder="1" applyAlignment="1" applyProtection="1">
      <alignment horizontal="center" vertical="center" shrinkToFit="1"/>
      <protection locked="0"/>
    </xf>
    <xf numFmtId="0" fontId="19" fillId="0" borderId="109" xfId="1" applyFont="1" applyBorder="1" applyAlignment="1" applyProtection="1">
      <alignment horizontal="center" vertical="center"/>
      <protection locked="0"/>
    </xf>
    <xf numFmtId="0" fontId="19" fillId="0" borderId="110" xfId="1" applyFont="1" applyBorder="1" applyAlignment="1" applyProtection="1">
      <alignment horizontal="center" vertical="center" shrinkToFit="1"/>
      <protection locked="0"/>
    </xf>
    <xf numFmtId="0" fontId="19" fillId="0" borderId="111" xfId="1" applyFont="1" applyBorder="1" applyAlignment="1" applyProtection="1">
      <alignment horizontal="center" vertical="center" shrinkToFit="1"/>
      <protection locked="0"/>
    </xf>
    <xf numFmtId="0" fontId="19" fillId="0" borderId="103" xfId="1" applyFont="1" applyBorder="1" applyAlignment="1" applyProtection="1">
      <alignment horizontal="center" vertical="center"/>
      <protection locked="0"/>
    </xf>
    <xf numFmtId="0" fontId="20" fillId="6" borderId="1" xfId="1" applyFont="1" applyFill="1" applyAlignment="1" applyProtection="1">
      <alignment horizontal="center" vertical="center"/>
      <protection locked="0"/>
    </xf>
    <xf numFmtId="0" fontId="21" fillId="0" borderId="0" xfId="0" applyFont="1" applyAlignment="1">
      <alignment vertical="center"/>
    </xf>
    <xf numFmtId="0" fontId="19" fillId="0" borderId="98" xfId="1" applyFont="1" applyBorder="1" applyAlignment="1" applyProtection="1">
      <alignment horizontal="center" vertical="center"/>
      <protection locked="0"/>
    </xf>
    <xf numFmtId="0" fontId="19" fillId="0" borderId="101" xfId="1" applyFont="1" applyBorder="1" applyAlignment="1" applyProtection="1">
      <alignment horizontal="center" vertical="center"/>
      <protection locked="0"/>
    </xf>
    <xf numFmtId="0" fontId="22" fillId="0" borderId="4"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6" xfId="0" applyFont="1" applyBorder="1" applyAlignment="1">
      <alignment horizontal="center" vertical="center" shrinkToFit="1"/>
    </xf>
    <xf numFmtId="0" fontId="22" fillId="0" borderId="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9" xfId="0" applyFont="1" applyBorder="1" applyAlignment="1">
      <alignment horizontal="center" vertical="center" shrinkToFit="1"/>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4" fillId="0" borderId="0" xfId="0" applyFont="1"/>
    <xf numFmtId="0" fontId="22" fillId="0" borderId="0" xfId="0" applyFont="1"/>
    <xf numFmtId="0" fontId="22" fillId="0" borderId="0" xfId="0" applyFont="1" applyAlignment="1">
      <alignment horizontal="center"/>
    </xf>
    <xf numFmtId="0" fontId="22" fillId="0" borderId="0" xfId="0" applyFont="1" applyAlignment="1">
      <alignment vertical="center"/>
    </xf>
    <xf numFmtId="0" fontId="25" fillId="0" borderId="0" xfId="0" applyFont="1" applyAlignment="1">
      <alignment vertical="center"/>
    </xf>
    <xf numFmtId="0" fontId="22" fillId="0" borderId="35" xfId="0" applyFont="1" applyBorder="1" applyAlignment="1">
      <alignment horizontal="center" vertical="center"/>
    </xf>
    <xf numFmtId="0" fontId="22" fillId="0" borderId="8" xfId="0" applyFont="1" applyBorder="1" applyAlignment="1">
      <alignment horizontal="center" vertical="center"/>
    </xf>
    <xf numFmtId="0" fontId="22" fillId="0" borderId="36" xfId="0" applyFont="1" applyBorder="1" applyAlignment="1">
      <alignment horizontal="center" vertical="center"/>
    </xf>
    <xf numFmtId="0" fontId="22" fillId="0" borderId="37" xfId="0" applyFont="1" applyBorder="1" applyAlignment="1">
      <alignment horizontal="center" vertical="center"/>
    </xf>
    <xf numFmtId="0" fontId="22" fillId="0" borderId="9" xfId="0" applyFont="1" applyBorder="1" applyAlignment="1">
      <alignment horizontal="center" vertical="center"/>
    </xf>
    <xf numFmtId="0" fontId="22" fillId="0" borderId="11" xfId="0" applyFont="1" applyBorder="1" applyAlignment="1">
      <alignment horizontal="center" vertical="center"/>
    </xf>
    <xf numFmtId="179" fontId="22" fillId="0" borderId="41" xfId="0" applyNumberFormat="1" applyFont="1" applyBorder="1" applyAlignment="1">
      <alignment horizontal="center" vertical="center"/>
    </xf>
    <xf numFmtId="0" fontId="22" fillId="0" borderId="3" xfId="0" applyFont="1" applyBorder="1" applyAlignment="1">
      <alignment horizontal="center" vertical="center"/>
    </xf>
    <xf numFmtId="0" fontId="22" fillId="0" borderId="42" xfId="0" applyFont="1" applyBorder="1" applyAlignment="1">
      <alignment horizontal="center" vertical="center"/>
    </xf>
    <xf numFmtId="0" fontId="22" fillId="0" borderId="12" xfId="0" applyFont="1" applyBorder="1" applyAlignment="1">
      <alignment horizontal="center" vertical="center"/>
    </xf>
    <xf numFmtId="0" fontId="22" fillId="0" borderId="46" xfId="0" applyFont="1" applyBorder="1" applyAlignment="1">
      <alignment horizontal="center" vertical="center"/>
    </xf>
    <xf numFmtId="0" fontId="22" fillId="0" borderId="47" xfId="0" applyFont="1" applyBorder="1" applyAlignment="1">
      <alignment horizontal="center" vertical="center"/>
    </xf>
    <xf numFmtId="0" fontId="22" fillId="0" borderId="48" xfId="0" applyFont="1" applyBorder="1" applyAlignment="1">
      <alignment horizontal="center" vertical="center"/>
    </xf>
    <xf numFmtId="0" fontId="22" fillId="0" borderId="24" xfId="0" applyFont="1" applyBorder="1" applyAlignment="1">
      <alignment horizontal="center" vertical="center"/>
    </xf>
    <xf numFmtId="0" fontId="22" fillId="0" borderId="49" xfId="0" applyFont="1" applyBorder="1" applyAlignment="1">
      <alignment horizontal="center" vertical="center"/>
    </xf>
    <xf numFmtId="0" fontId="22" fillId="0" borderId="25" xfId="0" applyFont="1" applyBorder="1" applyAlignment="1">
      <alignment horizontal="center" vertical="center"/>
    </xf>
    <xf numFmtId="0" fontId="22" fillId="0" borderId="53" xfId="0" applyFont="1" applyBorder="1" applyAlignment="1">
      <alignment horizontal="center" vertical="center"/>
    </xf>
    <xf numFmtId="0" fontId="22" fillId="0" borderId="54" xfId="0" applyFont="1" applyBorder="1" applyAlignment="1">
      <alignment horizontal="center" vertical="center"/>
    </xf>
    <xf numFmtId="180" fontId="22" fillId="0" borderId="41" xfId="0" applyNumberFormat="1" applyFont="1" applyBorder="1" applyAlignment="1">
      <alignment horizontal="center" vertical="center"/>
    </xf>
    <xf numFmtId="0" fontId="22" fillId="0" borderId="60" xfId="0" applyFont="1" applyBorder="1" applyAlignment="1">
      <alignment horizontal="center" vertical="center"/>
    </xf>
    <xf numFmtId="0" fontId="22" fillId="0" borderId="61" xfId="0" applyFont="1" applyBorder="1" applyAlignment="1">
      <alignment horizontal="center" vertical="center"/>
    </xf>
    <xf numFmtId="0" fontId="22" fillId="0" borderId="62" xfId="0" applyFont="1" applyBorder="1" applyAlignment="1">
      <alignment horizontal="center" vertical="center" shrinkToFit="1"/>
    </xf>
    <xf numFmtId="181" fontId="22" fillId="0" borderId="63" xfId="0" applyNumberFormat="1" applyFont="1" applyBorder="1" applyAlignment="1">
      <alignment horizontal="center" vertical="center"/>
    </xf>
    <xf numFmtId="0" fontId="22" fillId="0" borderId="31" xfId="0" applyFont="1" applyBorder="1" applyAlignment="1">
      <alignment horizontal="center" vertical="center"/>
    </xf>
    <xf numFmtId="0" fontId="22" fillId="0" borderId="64" xfId="0" applyFont="1" applyBorder="1" applyAlignment="1">
      <alignment horizontal="center" vertical="center"/>
    </xf>
    <xf numFmtId="0" fontId="22" fillId="0" borderId="27" xfId="0" applyFont="1" applyBorder="1" applyAlignment="1">
      <alignment horizontal="center" vertical="center"/>
    </xf>
    <xf numFmtId="0" fontId="22" fillId="0" borderId="70" xfId="0" applyFont="1" applyBorder="1" applyAlignment="1">
      <alignment horizontal="center" vertical="center"/>
    </xf>
    <xf numFmtId="0" fontId="22" fillId="0" borderId="71" xfId="0" applyFont="1" applyBorder="1" applyAlignment="1">
      <alignment horizontal="center" vertical="center"/>
    </xf>
    <xf numFmtId="0" fontId="4" fillId="0" borderId="0" xfId="0" applyFont="1" applyAlignment="1" applyProtection="1">
      <alignment horizontal="right"/>
      <protection locked="0"/>
    </xf>
    <xf numFmtId="0" fontId="4" fillId="0" borderId="0" xfId="0" applyFont="1" applyAlignment="1" applyProtection="1">
      <alignment horizontal="left" vertical="center" shrinkToFit="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right" vertical="center"/>
      <protection locked="0"/>
    </xf>
    <xf numFmtId="0" fontId="4" fillId="0" borderId="0" xfId="0" applyFont="1" applyAlignment="1" applyProtection="1">
      <alignment vertical="center"/>
      <protection locked="0"/>
    </xf>
    <xf numFmtId="0" fontId="6" fillId="0" borderId="0" xfId="0" applyFont="1" applyAlignment="1" applyProtection="1">
      <alignment vertical="center"/>
      <protection locked="0"/>
    </xf>
    <xf numFmtId="0" fontId="2" fillId="0" borderId="0" xfId="0" applyFont="1" applyAlignment="1" applyProtection="1">
      <alignment vertical="center"/>
      <protection locked="0"/>
    </xf>
    <xf numFmtId="177" fontId="4" fillId="0" borderId="0" xfId="0" applyNumberFormat="1" applyFont="1" applyAlignment="1" applyProtection="1">
      <alignment horizontal="center" vertical="center"/>
      <protection locked="0"/>
    </xf>
    <xf numFmtId="176" fontId="4" fillId="0" borderId="0" xfId="0" applyNumberFormat="1" applyFont="1" applyAlignment="1" applyProtection="1">
      <alignment horizontal="center" vertical="center"/>
      <protection locked="0"/>
    </xf>
    <xf numFmtId="176" fontId="4" fillId="0" borderId="0" xfId="0" applyNumberFormat="1" applyFont="1" applyAlignment="1" applyProtection="1">
      <alignment horizontal="center"/>
      <protection locked="0"/>
    </xf>
    <xf numFmtId="0" fontId="4" fillId="0" borderId="0" xfId="0" applyFont="1" applyAlignment="1" applyProtection="1">
      <alignment horizontal="left"/>
      <protection locked="0"/>
    </xf>
    <xf numFmtId="0" fontId="4" fillId="0" borderId="0" xfId="0" applyFont="1" applyAlignment="1" applyProtection="1">
      <alignment horizontal="left" shrinkToFit="1"/>
      <protection locked="0"/>
    </xf>
    <xf numFmtId="0" fontId="4" fillId="0" borderId="0" xfId="0" applyFont="1" applyAlignment="1" applyProtection="1">
      <alignment horizontal="center"/>
      <protection locked="0"/>
    </xf>
    <xf numFmtId="0" fontId="4" fillId="4" borderId="1" xfId="0" applyFont="1" applyFill="1" applyBorder="1" applyAlignment="1" applyProtection="1">
      <alignment horizontal="left" vertical="center"/>
      <protection locked="0"/>
    </xf>
    <xf numFmtId="2" fontId="4" fillId="0" borderId="0" xfId="0" applyNumberFormat="1" applyFont="1" applyAlignment="1" applyProtection="1">
      <alignment horizontal="center" vertical="center"/>
      <protection locked="0"/>
    </xf>
    <xf numFmtId="0" fontId="5" fillId="0" borderId="0" xfId="0" applyFont="1" applyAlignment="1" applyProtection="1">
      <alignment horizontal="left" shrinkToFit="1"/>
      <protection locked="0"/>
    </xf>
    <xf numFmtId="0" fontId="5" fillId="0" borderId="0" xfId="0" applyFont="1" applyAlignment="1" applyProtection="1">
      <alignment horizontal="right"/>
      <protection locked="0"/>
    </xf>
    <xf numFmtId="49" fontId="4" fillId="0" borderId="0" xfId="0" applyNumberFormat="1" applyFont="1" applyAlignment="1" applyProtection="1">
      <alignment horizontal="left" shrinkToFit="1"/>
      <protection locked="0"/>
    </xf>
    <xf numFmtId="0" fontId="0" fillId="0" borderId="0" xfId="0" applyAlignment="1" applyProtection="1">
      <alignment vertical="center"/>
      <protection locked="0"/>
    </xf>
    <xf numFmtId="0" fontId="4" fillId="0" borderId="0" xfId="0" applyFont="1" applyAlignment="1" applyProtection="1">
      <alignment horizontal="center" vertical="center" shrinkToFit="1"/>
      <protection locked="0"/>
    </xf>
    <xf numFmtId="177" fontId="4" fillId="0" borderId="0" xfId="0" applyNumberFormat="1" applyFont="1" applyAlignment="1" applyProtection="1">
      <alignment horizontal="center"/>
      <protection locked="0"/>
    </xf>
    <xf numFmtId="0" fontId="4" fillId="0" borderId="0" xfId="0" applyFont="1" applyAlignment="1" applyProtection="1">
      <alignment horizontal="center" shrinkToFit="1"/>
      <protection locked="0"/>
    </xf>
    <xf numFmtId="2" fontId="4" fillId="0" borderId="0" xfId="0" applyNumberFormat="1" applyFont="1" applyAlignment="1" applyProtection="1">
      <alignment horizontal="center"/>
      <protection locked="0"/>
    </xf>
    <xf numFmtId="49" fontId="4" fillId="0" borderId="0" xfId="0" applyNumberFormat="1" applyFont="1" applyAlignment="1" applyProtection="1">
      <alignment horizontal="center" shrinkToFit="1"/>
      <protection locked="0"/>
    </xf>
    <xf numFmtId="0" fontId="10" fillId="0" borderId="85" xfId="1" applyBorder="1" applyAlignment="1" applyProtection="1">
      <alignment vertical="center" shrinkToFit="1"/>
      <protection locked="0"/>
    </xf>
    <xf numFmtId="0" fontId="10" fillId="6" borderId="85" xfId="1" applyFill="1" applyBorder="1" applyAlignment="1" applyProtection="1">
      <alignment horizontal="center" vertical="center" shrinkToFit="1"/>
      <protection locked="0"/>
    </xf>
    <xf numFmtId="0" fontId="19" fillId="0" borderId="83" xfId="1" applyFont="1" applyBorder="1" applyAlignment="1" applyProtection="1">
      <alignment horizontal="center" vertical="center"/>
      <protection locked="0"/>
    </xf>
    <xf numFmtId="0" fontId="19" fillId="0" borderId="89" xfId="1" applyFont="1" applyBorder="1" applyAlignment="1" applyProtection="1">
      <alignment horizontal="center" vertical="center"/>
      <protection locked="0"/>
    </xf>
    <xf numFmtId="0" fontId="19" fillId="0" borderId="110" xfId="1" applyFont="1" applyBorder="1" applyAlignment="1" applyProtection="1">
      <alignment horizontal="center" vertical="center"/>
      <protection locked="0"/>
    </xf>
    <xf numFmtId="0" fontId="10" fillId="0" borderId="110" xfId="1" applyBorder="1" applyAlignment="1" applyProtection="1">
      <alignment horizontal="center" vertical="center"/>
      <protection locked="0"/>
    </xf>
    <xf numFmtId="0" fontId="23" fillId="0" borderId="12" xfId="0" applyFont="1" applyBorder="1" applyAlignment="1" applyProtection="1">
      <alignment horizontal="center" vertical="center" shrinkToFit="1"/>
      <protection locked="0"/>
    </xf>
    <xf numFmtId="0" fontId="23" fillId="0" borderId="25" xfId="0" applyFont="1" applyBorder="1" applyAlignment="1" applyProtection="1">
      <alignment horizontal="center" vertical="center" shrinkToFit="1"/>
      <protection locked="0"/>
    </xf>
    <xf numFmtId="0" fontId="23" fillId="0" borderId="27" xfId="0" applyFont="1" applyBorder="1" applyAlignment="1" applyProtection="1">
      <alignment horizontal="center" vertical="center" shrinkToFit="1"/>
      <protection locked="0"/>
    </xf>
    <xf numFmtId="0" fontId="23" fillId="0" borderId="13" xfId="0" applyFont="1" applyBorder="1" applyAlignment="1" applyProtection="1">
      <alignment horizontal="center" vertical="center" shrinkToFit="1"/>
      <protection locked="0"/>
    </xf>
    <xf numFmtId="0" fontId="23" fillId="0" borderId="19" xfId="0" applyFont="1" applyBorder="1" applyAlignment="1" applyProtection="1">
      <alignment horizontal="center" vertical="center" shrinkToFit="1"/>
      <protection locked="0"/>
    </xf>
    <xf numFmtId="0" fontId="23" fillId="0" borderId="28" xfId="0" applyFont="1" applyBorder="1" applyAlignment="1" applyProtection="1">
      <alignment horizontal="center" vertical="center" shrinkToFit="1"/>
      <protection locked="0"/>
    </xf>
    <xf numFmtId="0" fontId="23" fillId="0" borderId="3" xfId="0" applyFont="1" applyBorder="1" applyAlignment="1" applyProtection="1">
      <alignment horizontal="center" vertical="center" shrinkToFit="1"/>
      <protection locked="0"/>
    </xf>
    <xf numFmtId="0" fontId="23" fillId="0" borderId="14" xfId="0" applyFont="1" applyBorder="1" applyAlignment="1" applyProtection="1">
      <alignment horizontal="center" vertical="center" shrinkToFit="1"/>
      <protection locked="0"/>
    </xf>
    <xf numFmtId="178" fontId="23" fillId="0" borderId="16" xfId="0" applyNumberFormat="1" applyFont="1" applyBorder="1" applyAlignment="1" applyProtection="1">
      <alignment horizontal="center" vertical="center" shrinkToFit="1"/>
      <protection locked="0"/>
    </xf>
    <xf numFmtId="178" fontId="23" fillId="0" borderId="17" xfId="0" applyNumberFormat="1" applyFont="1" applyBorder="1" applyAlignment="1" applyProtection="1">
      <alignment horizontal="center" vertical="center" shrinkToFit="1"/>
      <protection locked="0"/>
    </xf>
    <xf numFmtId="0" fontId="23" fillId="0" borderId="18" xfId="0" applyFont="1" applyBorder="1" applyAlignment="1" applyProtection="1">
      <alignment horizontal="center" vertical="center" shrinkToFit="1"/>
      <protection locked="0"/>
    </xf>
    <xf numFmtId="0" fontId="23" fillId="0" borderId="20" xfId="0" applyFont="1" applyBorder="1" applyAlignment="1" applyProtection="1">
      <alignment horizontal="center" vertical="center" shrinkToFit="1"/>
      <protection locked="0"/>
    </xf>
    <xf numFmtId="178" fontId="23" fillId="0" borderId="22" xfId="0" applyNumberFormat="1" applyFont="1" applyBorder="1" applyAlignment="1" applyProtection="1">
      <alignment horizontal="center" vertical="center" shrinkToFit="1"/>
      <protection locked="0"/>
    </xf>
    <xf numFmtId="178" fontId="23" fillId="0" borderId="23" xfId="0" applyNumberFormat="1" applyFont="1" applyBorder="1" applyAlignment="1" applyProtection="1">
      <alignment horizontal="center" vertical="center" shrinkToFit="1"/>
      <protection locked="0"/>
    </xf>
    <xf numFmtId="0" fontId="23" fillId="0" borderId="24" xfId="0" applyFont="1" applyBorder="1" applyAlignment="1" applyProtection="1">
      <alignment horizontal="center" vertical="center" shrinkToFit="1"/>
      <protection locked="0"/>
    </xf>
    <xf numFmtId="0" fontId="23" fillId="0" borderId="26" xfId="0" applyFont="1" applyBorder="1" applyAlignment="1" applyProtection="1">
      <alignment horizontal="center" vertical="center" shrinkToFit="1"/>
      <protection locked="0"/>
    </xf>
    <xf numFmtId="0" fontId="23" fillId="0" borderId="31" xfId="0" applyFont="1" applyBorder="1" applyAlignment="1" applyProtection="1">
      <alignment horizontal="center" vertical="center" shrinkToFit="1"/>
      <protection locked="0"/>
    </xf>
    <xf numFmtId="0" fontId="23" fillId="0" borderId="29" xfId="0" applyFont="1" applyBorder="1" applyAlignment="1" applyProtection="1">
      <alignment horizontal="center" vertical="center" shrinkToFit="1"/>
      <protection locked="0"/>
    </xf>
    <xf numFmtId="178" fontId="23" fillId="0" borderId="32" xfId="0" applyNumberFormat="1" applyFont="1" applyBorder="1" applyAlignment="1" applyProtection="1">
      <alignment horizontal="center" vertical="center" shrinkToFit="1"/>
      <protection locked="0"/>
    </xf>
    <xf numFmtId="178" fontId="23" fillId="0" borderId="33" xfId="0" applyNumberFormat="1" applyFont="1" applyBorder="1" applyAlignment="1" applyProtection="1">
      <alignment horizontal="center" vertical="center" shrinkToFit="1"/>
      <protection locked="0"/>
    </xf>
    <xf numFmtId="0" fontId="23" fillId="0" borderId="34" xfId="0" applyFont="1" applyBorder="1" applyAlignment="1" applyProtection="1">
      <alignment horizontal="center" vertical="center" shrinkToFit="1"/>
      <protection locked="0"/>
    </xf>
    <xf numFmtId="14" fontId="22" fillId="0" borderId="2" xfId="0" applyNumberFormat="1" applyFont="1" applyBorder="1" applyAlignment="1" applyProtection="1">
      <alignment horizontal="centerContinuous" vertical="center" shrinkToFit="1"/>
      <protection locked="0"/>
    </xf>
    <xf numFmtId="0" fontId="26" fillId="0" borderId="2" xfId="0" applyFont="1" applyBorder="1" applyAlignment="1" applyProtection="1">
      <alignment horizontal="centerContinuous" vertical="center"/>
      <protection locked="0"/>
    </xf>
    <xf numFmtId="0" fontId="26" fillId="0" borderId="40" xfId="0" applyFont="1" applyBorder="1" applyAlignment="1" applyProtection="1">
      <alignment horizontal="centerContinuous" vertical="center"/>
      <protection locked="0"/>
    </xf>
    <xf numFmtId="0" fontId="22" fillId="0" borderId="46" xfId="0" applyFont="1" applyBorder="1" applyAlignment="1" applyProtection="1">
      <alignment horizontal="center" vertical="center"/>
      <protection locked="0"/>
    </xf>
    <xf numFmtId="0" fontId="22" fillId="0" borderId="53" xfId="0" applyFont="1" applyBorder="1" applyAlignment="1" applyProtection="1">
      <alignment horizontal="center" vertical="center"/>
      <protection locked="0"/>
    </xf>
    <xf numFmtId="0" fontId="22" fillId="0" borderId="60" xfId="0" applyFont="1" applyBorder="1" applyAlignment="1" applyProtection="1">
      <alignment horizontal="center" vertical="center"/>
      <protection locked="0"/>
    </xf>
    <xf numFmtId="0" fontId="22" fillId="0" borderId="70" xfId="0" applyFont="1" applyBorder="1" applyAlignment="1" applyProtection="1">
      <alignment horizontal="center" vertical="center"/>
      <protection locked="0"/>
    </xf>
    <xf numFmtId="0" fontId="22" fillId="0" borderId="43" xfId="0" applyFont="1" applyBorder="1" applyAlignment="1" applyProtection="1">
      <alignment horizontal="center" vertical="center"/>
      <protection locked="0"/>
    </xf>
    <xf numFmtId="178" fontId="22" fillId="0" borderId="16" xfId="0" applyNumberFormat="1" applyFont="1" applyBorder="1" applyAlignment="1" applyProtection="1">
      <alignment horizontal="center" vertical="center"/>
      <protection locked="0"/>
    </xf>
    <xf numFmtId="178" fontId="22" fillId="0" borderId="18" xfId="0" applyNumberFormat="1" applyFont="1" applyBorder="1" applyAlignment="1" applyProtection="1">
      <alignment horizontal="center" vertical="center"/>
      <protection locked="0"/>
    </xf>
    <xf numFmtId="0" fontId="22" fillId="0" borderId="50" xfId="0" applyFont="1" applyBorder="1" applyAlignment="1" applyProtection="1">
      <alignment horizontal="center" vertical="center"/>
      <protection locked="0"/>
    </xf>
    <xf numFmtId="178" fontId="22" fillId="0" borderId="22" xfId="0" applyNumberFormat="1" applyFont="1" applyBorder="1" applyAlignment="1" applyProtection="1">
      <alignment horizontal="center" vertical="center"/>
      <protection locked="0"/>
    </xf>
    <xf numFmtId="178" fontId="22" fillId="0" borderId="26" xfId="0" applyNumberFormat="1" applyFont="1" applyBorder="1" applyAlignment="1" applyProtection="1">
      <alignment horizontal="center" vertical="center"/>
      <protection locked="0"/>
    </xf>
    <xf numFmtId="0" fontId="22" fillId="0" borderId="65" xfId="0" applyFont="1" applyBorder="1" applyAlignment="1" applyProtection="1">
      <alignment horizontal="center" vertical="center"/>
      <protection locked="0"/>
    </xf>
    <xf numFmtId="178" fontId="22" fillId="0" borderId="32" xfId="0" applyNumberFormat="1" applyFont="1" applyBorder="1" applyAlignment="1" applyProtection="1">
      <alignment horizontal="center" vertical="center"/>
      <protection locked="0"/>
    </xf>
    <xf numFmtId="178" fontId="22" fillId="0" borderId="34" xfId="0" applyNumberFormat="1" applyFont="1" applyBorder="1" applyAlignment="1" applyProtection="1">
      <alignment horizontal="center" vertical="center"/>
      <protection locked="0"/>
    </xf>
    <xf numFmtId="182" fontId="21" fillId="0" borderId="0" xfId="0" applyNumberFormat="1" applyFont="1" applyAlignment="1">
      <alignment vertical="center"/>
    </xf>
    <xf numFmtId="0" fontId="21" fillId="5" borderId="1" xfId="0" applyFont="1" applyFill="1" applyBorder="1" applyAlignment="1">
      <alignment vertical="center"/>
    </xf>
    <xf numFmtId="0" fontId="23" fillId="0" borderId="15" xfId="0" applyFont="1" applyBorder="1" applyAlignment="1" applyProtection="1">
      <alignment horizontal="center" vertical="center" shrinkToFit="1"/>
      <protection locked="0"/>
    </xf>
    <xf numFmtId="0" fontId="23" fillId="0" borderId="21" xfId="0" applyFont="1" applyBorder="1" applyAlignment="1" applyProtection="1">
      <alignment horizontal="center" vertical="center" shrinkToFit="1"/>
      <protection locked="0"/>
    </xf>
    <xf numFmtId="0" fontId="23" fillId="0" borderId="30" xfId="0" applyFont="1" applyBorder="1" applyAlignment="1" applyProtection="1">
      <alignment horizontal="center" vertical="center" shrinkToFit="1"/>
      <protection locked="0"/>
    </xf>
    <xf numFmtId="0" fontId="22" fillId="0" borderId="48" xfId="0" applyFont="1" applyBorder="1" applyAlignment="1">
      <alignment horizontal="center" vertical="center" shrinkToFit="1"/>
    </xf>
    <xf numFmtId="184" fontId="22" fillId="0" borderId="41" xfId="0" applyNumberFormat="1" applyFont="1" applyBorder="1" applyAlignment="1">
      <alignment horizontal="center" vertical="center"/>
    </xf>
    <xf numFmtId="0" fontId="24" fillId="0" borderId="0" xfId="0" applyFont="1" applyAlignment="1">
      <alignment vertical="center"/>
    </xf>
    <xf numFmtId="0" fontId="19" fillId="0" borderId="88" xfId="1" applyFont="1" applyBorder="1" applyAlignment="1">
      <alignment horizontal="center" vertical="center"/>
    </xf>
    <xf numFmtId="0" fontId="19" fillId="0" borderId="107" xfId="1" applyFont="1" applyBorder="1" applyAlignment="1">
      <alignment horizontal="center" vertical="center"/>
    </xf>
    <xf numFmtId="0" fontId="17" fillId="0" borderId="86" xfId="1" applyFont="1" applyBorder="1" applyAlignment="1">
      <alignment horizontal="distributed" vertical="center" justifyLastLine="1"/>
    </xf>
    <xf numFmtId="0" fontId="10" fillId="0" borderId="87" xfId="1" applyBorder="1" applyAlignment="1">
      <alignment horizontal="distributed" vertical="center" justifyLastLine="1"/>
    </xf>
    <xf numFmtId="0" fontId="10" fillId="0" borderId="90" xfId="1" applyBorder="1" applyAlignment="1">
      <alignment horizontal="distributed" vertical="center" justifyLastLine="1"/>
    </xf>
    <xf numFmtId="0" fontId="10" fillId="0" borderId="91" xfId="1" applyBorder="1" applyAlignment="1">
      <alignment horizontal="distributed" vertical="center" justifyLastLine="1"/>
    </xf>
    <xf numFmtId="0" fontId="14" fillId="0" borderId="81" xfId="1" applyFont="1" applyBorder="1" applyAlignment="1" applyProtection="1">
      <alignment horizontal="center" vertical="center" shrinkToFit="1"/>
      <protection locked="0"/>
    </xf>
    <xf numFmtId="0" fontId="10" fillId="0" borderId="80" xfId="1" applyBorder="1" applyProtection="1">
      <alignment vertical="center"/>
      <protection locked="0"/>
    </xf>
    <xf numFmtId="0" fontId="20" fillId="0" borderId="88" xfId="1" applyFont="1" applyBorder="1" applyAlignment="1">
      <alignment horizontal="center" vertical="center" shrinkToFit="1"/>
    </xf>
    <xf numFmtId="0" fontId="20" fillId="0" borderId="87" xfId="1" applyFont="1" applyBorder="1" applyAlignment="1">
      <alignment horizontal="center" vertical="center" shrinkToFit="1"/>
    </xf>
    <xf numFmtId="0" fontId="10" fillId="0" borderId="94" xfId="1" applyBorder="1" applyAlignment="1">
      <alignment vertical="center" shrinkToFit="1"/>
    </xf>
    <xf numFmtId="0" fontId="10" fillId="0" borderId="91" xfId="1" applyBorder="1" applyAlignment="1">
      <alignment vertical="center" shrinkToFit="1"/>
    </xf>
    <xf numFmtId="0" fontId="17" fillId="0" borderId="88" xfId="1" applyFont="1" applyBorder="1" applyAlignment="1" applyProtection="1">
      <alignment horizontal="distributed" vertical="center"/>
      <protection locked="0"/>
    </xf>
    <xf numFmtId="0" fontId="10" fillId="0" borderId="89" xfId="1" applyBorder="1" applyProtection="1">
      <alignment vertical="center"/>
      <protection locked="0"/>
    </xf>
    <xf numFmtId="0" fontId="10" fillId="0" borderId="89" xfId="1" applyBorder="1" applyAlignment="1" applyProtection="1">
      <alignment horizontal="left" vertical="center"/>
      <protection locked="0"/>
    </xf>
    <xf numFmtId="0" fontId="10" fillId="0" borderId="87" xfId="1" applyBorder="1" applyAlignment="1" applyProtection="1">
      <alignment horizontal="left" vertical="center"/>
      <protection locked="0"/>
    </xf>
    <xf numFmtId="0" fontId="10" fillId="0" borderId="80" xfId="1" applyBorder="1" applyAlignment="1" applyProtection="1">
      <alignment horizontal="left" vertical="center"/>
      <protection locked="0"/>
    </xf>
    <xf numFmtId="0" fontId="10" fillId="0" borderId="84" xfId="1" applyBorder="1" applyProtection="1">
      <alignment vertical="center"/>
      <protection locked="0"/>
    </xf>
    <xf numFmtId="0" fontId="14" fillId="0" borderId="92" xfId="1" applyFont="1" applyBorder="1" applyAlignment="1" applyProtection="1">
      <alignment horizontal="center" vertical="center" shrinkToFit="1"/>
      <protection locked="0"/>
    </xf>
    <xf numFmtId="0" fontId="10" fillId="0" borderId="93" xfId="1" applyBorder="1" applyAlignment="1" applyProtection="1">
      <alignment horizontal="center" vertical="center"/>
      <protection locked="0"/>
    </xf>
    <xf numFmtId="0" fontId="10" fillId="0" borderId="72" xfId="1" applyBorder="1" applyAlignment="1" applyProtection="1">
      <alignment horizontal="left" vertical="center"/>
      <protection locked="0"/>
    </xf>
    <xf numFmtId="0" fontId="10" fillId="0" borderId="91" xfId="1" applyBorder="1" applyAlignment="1" applyProtection="1">
      <alignment horizontal="left" vertical="center"/>
      <protection locked="0"/>
    </xf>
    <xf numFmtId="0" fontId="10" fillId="0" borderId="95" xfId="1" applyBorder="1" applyAlignment="1" applyProtection="1">
      <alignment horizontal="left" vertical="center"/>
      <protection locked="0"/>
    </xf>
    <xf numFmtId="0" fontId="10" fillId="0" borderId="95" xfId="1" applyBorder="1" applyProtection="1">
      <alignment vertical="center"/>
      <protection locked="0"/>
    </xf>
    <xf numFmtId="0" fontId="10" fillId="0" borderId="96" xfId="1" applyBorder="1" applyProtection="1">
      <alignment vertical="center"/>
      <protection locked="0"/>
    </xf>
    <xf numFmtId="0" fontId="19" fillId="0" borderId="97" xfId="1" applyFont="1" applyBorder="1" applyAlignment="1" applyProtection="1">
      <alignment horizontal="center" vertical="center" textRotation="255"/>
      <protection locked="0"/>
    </xf>
    <xf numFmtId="0" fontId="19" fillId="0" borderId="100" xfId="1" applyFont="1" applyBorder="1" applyAlignment="1" applyProtection="1">
      <alignment horizontal="center" vertical="center" textRotation="255"/>
      <protection locked="0"/>
    </xf>
    <xf numFmtId="0" fontId="19" fillId="0" borderId="98" xfId="1" applyFont="1" applyBorder="1" applyAlignment="1" applyProtection="1">
      <alignment horizontal="center" vertical="center"/>
      <protection locked="0"/>
    </xf>
    <xf numFmtId="0" fontId="19" fillId="0" borderId="101" xfId="1" applyFont="1" applyBorder="1" applyAlignment="1" applyProtection="1">
      <alignment horizontal="center" vertical="center"/>
      <protection locked="0"/>
    </xf>
    <xf numFmtId="0" fontId="19" fillId="0" borderId="98" xfId="1" applyFont="1" applyBorder="1" applyAlignment="1" applyProtection="1">
      <alignment horizontal="center" vertical="center" textRotation="255"/>
      <protection locked="0"/>
    </xf>
    <xf numFmtId="0" fontId="19" fillId="0" borderId="101" xfId="1" applyFont="1" applyBorder="1" applyAlignment="1" applyProtection="1">
      <alignment horizontal="center" vertical="center" textRotation="255"/>
      <protection locked="0"/>
    </xf>
    <xf numFmtId="0" fontId="19" fillId="0" borderId="102" xfId="1" applyFont="1" applyBorder="1" applyAlignment="1" applyProtection="1">
      <alignment horizontal="center" vertical="center"/>
      <protection locked="0"/>
    </xf>
    <xf numFmtId="0" fontId="19" fillId="0" borderId="99" xfId="1" applyFont="1" applyBorder="1" applyAlignment="1" applyProtection="1">
      <alignment horizontal="center" vertical="center" textRotation="255"/>
      <protection locked="0"/>
    </xf>
    <xf numFmtId="0" fontId="19" fillId="0" borderId="103" xfId="1" applyFont="1" applyBorder="1" applyAlignment="1" applyProtection="1">
      <alignment horizontal="center" vertical="center" textRotation="255"/>
      <protection locked="0"/>
    </xf>
    <xf numFmtId="0" fontId="10" fillId="0" borderId="81" xfId="1" applyBorder="1" applyAlignment="1">
      <alignment horizontal="distributed" vertical="center" justifyLastLine="1"/>
    </xf>
    <xf numFmtId="0" fontId="10" fillId="0" borderId="80" xfId="1" applyBorder="1" applyAlignment="1">
      <alignment horizontal="distributed" vertical="center" justifyLastLine="1"/>
    </xf>
    <xf numFmtId="0" fontId="10" fillId="0" borderId="84" xfId="1" applyBorder="1" applyAlignment="1">
      <alignment horizontal="distributed" vertical="center" justifyLastLine="1"/>
    </xf>
    <xf numFmtId="0" fontId="17" fillId="0" borderId="79" xfId="1" applyFont="1" applyBorder="1" applyAlignment="1">
      <alignment horizontal="distributed" vertical="center" justifyLastLine="1"/>
    </xf>
    <xf numFmtId="0" fontId="17" fillId="0" borderId="81" xfId="1" applyFont="1" applyBorder="1" applyAlignment="1">
      <alignment horizontal="distributed" vertical="center" justifyLastLine="1" shrinkToFit="1"/>
    </xf>
    <xf numFmtId="0" fontId="17" fillId="0" borderId="82" xfId="1" applyFont="1" applyBorder="1" applyAlignment="1">
      <alignment horizontal="distributed" vertical="center" justifyLastLine="1" shrinkToFit="1"/>
    </xf>
    <xf numFmtId="0" fontId="14" fillId="6" borderId="81" xfId="1" applyFont="1" applyFill="1" applyBorder="1" applyAlignment="1" applyProtection="1">
      <alignment horizontal="center" vertical="center" shrinkToFit="1"/>
      <protection locked="0"/>
    </xf>
    <xf numFmtId="0" fontId="10" fillId="6" borderId="80" xfId="1" applyFill="1" applyBorder="1" applyAlignment="1" applyProtection="1">
      <alignment vertical="center" shrinkToFit="1"/>
      <protection locked="0"/>
    </xf>
    <xf numFmtId="0" fontId="10" fillId="6" borderId="82" xfId="1" applyFill="1" applyBorder="1" applyAlignment="1" applyProtection="1">
      <alignment vertical="center" shrinkToFit="1"/>
      <protection locked="0"/>
    </xf>
    <xf numFmtId="0" fontId="10" fillId="6" borderId="81" xfId="1" applyFill="1" applyBorder="1" applyAlignment="1" applyProtection="1">
      <alignment horizontal="distributed" vertical="center" justifyLastLine="1"/>
      <protection locked="0"/>
    </xf>
    <xf numFmtId="0" fontId="10" fillId="6" borderId="80" xfId="1" applyFill="1" applyBorder="1" applyAlignment="1" applyProtection="1">
      <alignment horizontal="distributed" vertical="center" justifyLastLine="1"/>
      <protection locked="0"/>
    </xf>
    <xf numFmtId="0" fontId="10" fillId="6" borderId="84" xfId="1" applyFill="1" applyBorder="1" applyAlignment="1" applyProtection="1">
      <alignment horizontal="distributed" vertical="center" justifyLastLine="1"/>
      <protection locked="0"/>
    </xf>
    <xf numFmtId="0" fontId="17" fillId="0" borderId="73" xfId="1" applyFont="1" applyBorder="1" applyAlignment="1">
      <alignment horizontal="distributed" vertical="center" justifyLastLine="1"/>
    </xf>
    <xf numFmtId="0" fontId="10" fillId="0" borderId="74" xfId="1" applyBorder="1" applyAlignment="1">
      <alignment horizontal="distributed" vertical="center" justifyLastLine="1"/>
    </xf>
    <xf numFmtId="183" fontId="12" fillId="0" borderId="75" xfId="1" applyNumberFormat="1" applyFont="1" applyBorder="1" applyAlignment="1" applyProtection="1">
      <alignment horizontal="center" vertical="center"/>
      <protection locked="0"/>
    </xf>
    <xf numFmtId="0" fontId="10" fillId="0" borderId="74" xfId="1" applyBorder="1" applyProtection="1">
      <alignment vertical="center"/>
      <protection locked="0"/>
    </xf>
    <xf numFmtId="183" fontId="19" fillId="0" borderId="75" xfId="1" applyNumberFormat="1" applyFont="1" applyBorder="1" applyAlignment="1">
      <alignment horizontal="center" vertical="center"/>
    </xf>
    <xf numFmtId="183" fontId="19" fillId="0" borderId="76" xfId="1" applyNumberFormat="1" applyFont="1" applyBorder="1" applyAlignment="1">
      <alignment horizontal="center" vertical="center"/>
    </xf>
    <xf numFmtId="0" fontId="19" fillId="0" borderId="74" xfId="1" applyFont="1" applyBorder="1" applyAlignment="1" applyProtection="1">
      <alignment horizontal="distributed" vertical="center"/>
      <protection locked="0"/>
    </xf>
    <xf numFmtId="0" fontId="10" fillId="0" borderId="74" xfId="1" applyBorder="1">
      <alignment vertical="center"/>
    </xf>
    <xf numFmtId="0" fontId="10" fillId="0" borderId="74" xfId="1" applyBorder="1" applyAlignment="1" applyProtection="1">
      <alignment horizontal="center" vertical="center"/>
      <protection locked="0"/>
    </xf>
    <xf numFmtId="0" fontId="10" fillId="0" borderId="74" xfId="1" applyBorder="1" applyAlignment="1">
      <alignment horizontal="center" vertical="center"/>
    </xf>
    <xf numFmtId="0" fontId="10" fillId="0" borderId="78" xfId="1" applyBorder="1" applyAlignment="1">
      <alignment horizontal="center" vertical="center"/>
    </xf>
    <xf numFmtId="0" fontId="18" fillId="0" borderId="81" xfId="1" applyFont="1" applyBorder="1" applyAlignment="1">
      <alignment horizontal="distributed" vertical="center" justifyLastLine="1" shrinkToFit="1"/>
    </xf>
    <xf numFmtId="0" fontId="18" fillId="0" borderId="82" xfId="1" applyFont="1" applyBorder="1" applyAlignment="1">
      <alignment horizontal="distributed" vertical="center" justifyLastLine="1" shrinkToFit="1"/>
    </xf>
    <xf numFmtId="0" fontId="10" fillId="0" borderId="80" xfId="1" applyBorder="1" applyAlignment="1" applyProtection="1">
      <alignment vertical="center" shrinkToFit="1"/>
      <protection locked="0"/>
    </xf>
    <xf numFmtId="0" fontId="10" fillId="0" borderId="82" xfId="1" applyBorder="1" applyAlignment="1" applyProtection="1">
      <alignment vertical="center" shrinkToFit="1"/>
      <protection locked="0"/>
    </xf>
    <xf numFmtId="0" fontId="19" fillId="0" borderId="81" xfId="1" applyFont="1" applyBorder="1" applyAlignment="1">
      <alignment horizontal="distributed" vertical="center" justifyLastLine="1"/>
    </xf>
    <xf numFmtId="0" fontId="22" fillId="0" borderId="68" xfId="0" applyFont="1" applyBorder="1" applyAlignment="1" applyProtection="1">
      <alignment horizontal="center" vertical="center" shrinkToFit="1"/>
      <protection locked="0"/>
    </xf>
    <xf numFmtId="0" fontId="26" fillId="0" borderId="69" xfId="0" applyFont="1" applyBorder="1" applyAlignment="1" applyProtection="1">
      <alignment vertical="center"/>
      <protection locked="0"/>
    </xf>
    <xf numFmtId="0" fontId="21" fillId="0" borderId="0" xfId="0" applyFont="1" applyAlignment="1">
      <alignment horizontal="center" vertical="center" shrinkToFit="1"/>
    </xf>
    <xf numFmtId="0" fontId="21" fillId="0" borderId="0" xfId="0" applyFont="1" applyAlignment="1">
      <alignment vertical="center" shrinkToFit="1"/>
    </xf>
    <xf numFmtId="0" fontId="22" fillId="0" borderId="0" xfId="0" applyFont="1" applyAlignment="1">
      <alignment horizontal="center"/>
    </xf>
    <xf numFmtId="0" fontId="21" fillId="0" borderId="0" xfId="0" applyFont="1" applyAlignment="1">
      <alignment vertical="center"/>
    </xf>
    <xf numFmtId="14" fontId="22" fillId="0" borderId="0" xfId="0" applyNumberFormat="1" applyFont="1" applyAlignment="1">
      <alignment horizontal="center" vertical="center" shrinkToFit="1"/>
    </xf>
    <xf numFmtId="14" fontId="22" fillId="0" borderId="38" xfId="0" applyNumberFormat="1" applyFont="1" applyBorder="1" applyAlignment="1">
      <alignment horizontal="center" vertical="center" shrinkToFit="1"/>
    </xf>
    <xf numFmtId="0" fontId="26" fillId="0" borderId="39" xfId="0" applyFont="1" applyBorder="1" applyAlignment="1">
      <alignment vertical="center"/>
    </xf>
    <xf numFmtId="0" fontId="22" fillId="0" borderId="44" xfId="0" applyFont="1" applyBorder="1" applyAlignment="1">
      <alignment horizontal="center" vertical="center" shrinkToFit="1"/>
    </xf>
    <xf numFmtId="0" fontId="26" fillId="0" borderId="45" xfId="0" applyFont="1" applyBorder="1" applyAlignment="1">
      <alignment vertical="center"/>
    </xf>
    <xf numFmtId="0" fontId="22" fillId="0" borderId="51" xfId="0" applyFont="1" applyBorder="1" applyAlignment="1">
      <alignment horizontal="center" vertical="center" shrinkToFit="1"/>
    </xf>
    <xf numFmtId="0" fontId="26" fillId="0" borderId="52" xfId="0" applyFont="1" applyBorder="1" applyAlignment="1">
      <alignment vertical="center"/>
    </xf>
    <xf numFmtId="0" fontId="22" fillId="0" borderId="55" xfId="0" applyFont="1" applyBorder="1" applyAlignment="1">
      <alignment horizontal="center" vertical="center" shrinkToFit="1"/>
    </xf>
    <xf numFmtId="0" fontId="26" fillId="0" borderId="56" xfId="0" applyFont="1" applyBorder="1" applyAlignment="1">
      <alignment vertical="center"/>
    </xf>
    <xf numFmtId="0" fontId="22" fillId="0" borderId="57" xfId="0" applyFont="1" applyBorder="1" applyAlignment="1">
      <alignment horizontal="center" vertical="center"/>
    </xf>
    <xf numFmtId="0" fontId="26" fillId="0" borderId="57" xfId="0" applyFont="1" applyBorder="1" applyAlignment="1">
      <alignment vertical="center"/>
    </xf>
    <xf numFmtId="0" fontId="26" fillId="0" borderId="26" xfId="0" applyFont="1" applyBorder="1" applyAlignment="1">
      <alignment vertical="center"/>
    </xf>
    <xf numFmtId="0" fontId="22" fillId="0" borderId="58" xfId="0" applyFont="1" applyBorder="1" applyAlignment="1" applyProtection="1">
      <alignment horizontal="center" vertical="center" shrinkToFit="1"/>
      <protection locked="0"/>
    </xf>
    <xf numFmtId="0" fontId="26" fillId="0" borderId="59" xfId="0" applyFont="1" applyBorder="1" applyAlignment="1" applyProtection="1">
      <alignment vertical="center"/>
      <protection locked="0"/>
    </xf>
    <xf numFmtId="0" fontId="22" fillId="0" borderId="44" xfId="0" applyFont="1" applyBorder="1" applyAlignment="1" applyProtection="1">
      <alignment horizontal="center" vertical="center" shrinkToFit="1"/>
      <protection locked="0"/>
    </xf>
    <xf numFmtId="0" fontId="26" fillId="0" borderId="45" xfId="0" applyFont="1" applyBorder="1" applyAlignment="1" applyProtection="1">
      <alignment vertical="center"/>
      <protection locked="0"/>
    </xf>
    <xf numFmtId="0" fontId="22" fillId="0" borderId="66" xfId="0" applyFont="1" applyBorder="1" applyAlignment="1" applyProtection="1">
      <alignment horizontal="center" vertical="center" shrinkToFit="1"/>
      <protection locked="0"/>
    </xf>
    <xf numFmtId="0" fontId="26" fillId="0" borderId="67" xfId="0" applyFont="1" applyBorder="1" applyAlignment="1" applyProtection="1">
      <alignment vertical="center"/>
      <protection locked="0"/>
    </xf>
    <xf numFmtId="0" fontId="18" fillId="0" borderId="98" xfId="1" applyFont="1" applyBorder="1" applyAlignment="1">
      <alignment horizontal="center" vertical="center" shrinkToFit="1"/>
    </xf>
    <xf numFmtId="0" fontId="18" fillId="0" borderId="101" xfId="1" applyFont="1" applyBorder="1" applyAlignment="1">
      <alignment horizontal="center" vertical="center" shrinkToFit="1"/>
    </xf>
  </cellXfs>
  <cellStyles count="4">
    <cellStyle name="標準" xfId="0" builtinId="0"/>
    <cellStyle name="標準 2" xfId="1" xr:uid="{E3CF67D9-792E-4676-9CCD-69FE4BA06C19}"/>
    <cellStyle name="標準 3" xfId="2" xr:uid="{6E3DD678-E721-413E-8E21-433CA32ABA4E}"/>
    <cellStyle name="標準 4" xfId="3" xr:uid="{20BA34DA-145F-41F1-9980-84DD39F03F8B}"/>
  </cellStyles>
  <dxfs count="38">
    <dxf>
      <fill>
        <patternFill patternType="solid">
          <fgColor rgb="FFFF0000"/>
          <bgColor rgb="FFFF0000"/>
        </patternFill>
      </fill>
    </dxf>
    <dxf>
      <fill>
        <patternFill patternType="solid">
          <fgColor rgb="FFFFCCFF"/>
          <bgColor rgb="FFFFCCFF"/>
        </patternFill>
      </fill>
    </dxf>
    <dxf>
      <fill>
        <patternFill patternType="solid">
          <fgColor rgb="FFFF99FF"/>
          <bgColor rgb="FFFF99FF"/>
        </patternFill>
      </fill>
    </dxf>
    <dxf>
      <fill>
        <patternFill patternType="solid">
          <fgColor theme="1"/>
          <bgColor theme="1"/>
        </patternFill>
      </fill>
    </dxf>
    <dxf>
      <fill>
        <patternFill patternType="solid">
          <fgColor rgb="FF66FFFF"/>
          <bgColor rgb="FF66FFFF"/>
        </patternFill>
      </fill>
    </dxf>
    <dxf>
      <fill>
        <patternFill patternType="solid">
          <fgColor rgb="FFCCFFFF"/>
          <bgColor rgb="FFCCFFFF"/>
        </patternFill>
      </fill>
    </dxf>
    <dxf>
      <fill>
        <patternFill patternType="solid">
          <fgColor rgb="FFFF99FF"/>
          <bgColor rgb="FFFF99FF"/>
        </patternFill>
      </fill>
    </dxf>
    <dxf>
      <font>
        <b/>
        <color theme="0"/>
      </font>
      <numFmt numFmtId="185" formatCode="&quot;入力不要&quot;"/>
      <fill>
        <patternFill patternType="solid">
          <fgColor theme="1"/>
          <bgColor theme="1"/>
        </patternFill>
      </fill>
    </dxf>
    <dxf>
      <fill>
        <patternFill patternType="solid">
          <fgColor rgb="FFFF0000"/>
          <bgColor rgb="FFFF0000"/>
        </patternFill>
      </fill>
    </dxf>
    <dxf>
      <fill>
        <patternFill patternType="none"/>
      </fill>
    </dxf>
    <dxf>
      <fill>
        <patternFill patternType="solid">
          <fgColor rgb="FFCCFFFF"/>
          <bgColor rgb="FFCCFFFF"/>
        </patternFill>
      </fill>
    </dxf>
    <dxf>
      <fill>
        <patternFill patternType="solid">
          <fgColor rgb="FF66FFFF"/>
          <bgColor rgb="FF66FFFF"/>
        </patternFill>
      </fill>
    </dxf>
    <dxf>
      <fill>
        <patternFill patternType="solid">
          <fgColor rgb="FFFFCCFF"/>
          <bgColor rgb="FFFFCCFF"/>
        </patternFill>
      </fill>
    </dxf>
    <dxf>
      <fill>
        <patternFill patternType="solid">
          <fgColor rgb="FF99FF66"/>
          <bgColor rgb="FF99FF66"/>
        </patternFill>
      </fill>
    </dxf>
    <dxf>
      <fill>
        <patternFill patternType="solid">
          <fgColor rgb="FFCCFF99"/>
          <bgColor rgb="FFCCFF99"/>
        </patternFill>
      </fill>
    </dxf>
    <dxf>
      <fill>
        <patternFill patternType="solid">
          <fgColor rgb="FFFF0000"/>
          <bgColor rgb="FFFF0000"/>
        </patternFill>
      </fill>
    </dxf>
    <dxf>
      <fill>
        <patternFill patternType="solid">
          <fgColor rgb="FFFFCCFF"/>
          <bgColor rgb="FFFFCCFF"/>
        </patternFill>
      </fill>
    </dxf>
    <dxf>
      <fill>
        <patternFill patternType="solid">
          <fgColor rgb="FFFF99FF"/>
          <bgColor rgb="FFFF99FF"/>
        </patternFill>
      </fill>
    </dxf>
    <dxf>
      <fill>
        <patternFill patternType="solid">
          <fgColor theme="1"/>
          <bgColor theme="1"/>
        </patternFill>
      </fill>
    </dxf>
    <dxf>
      <fill>
        <patternFill patternType="solid">
          <fgColor rgb="FF66FFFF"/>
          <bgColor rgb="FF66FFFF"/>
        </patternFill>
      </fill>
    </dxf>
    <dxf>
      <fill>
        <patternFill patternType="solid">
          <fgColor rgb="FFCCFFFF"/>
          <bgColor rgb="FFCCFFFF"/>
        </patternFill>
      </fill>
    </dxf>
    <dxf>
      <fill>
        <patternFill patternType="solid">
          <fgColor rgb="FFFF99FF"/>
          <bgColor rgb="FFFF99FF"/>
        </patternFill>
      </fill>
    </dxf>
    <dxf>
      <font>
        <b/>
        <color theme="0"/>
      </font>
      <numFmt numFmtId="185" formatCode="&quot;入力不要&quot;"/>
      <fill>
        <patternFill patternType="solid">
          <fgColor theme="1"/>
          <bgColor theme="1"/>
        </patternFill>
      </fill>
    </dxf>
    <dxf>
      <fill>
        <patternFill patternType="solid">
          <fgColor rgb="FFFF0000"/>
          <bgColor rgb="FFFF0000"/>
        </patternFill>
      </fill>
    </dxf>
    <dxf>
      <fill>
        <patternFill patternType="none"/>
      </fill>
    </dxf>
    <dxf>
      <fill>
        <patternFill patternType="solid">
          <fgColor rgb="FFCCFFFF"/>
          <bgColor rgb="FFCCFFFF"/>
        </patternFill>
      </fill>
    </dxf>
    <dxf>
      <fill>
        <patternFill patternType="solid">
          <fgColor rgb="FF66FFFF"/>
          <bgColor rgb="FF66FFFF"/>
        </patternFill>
      </fill>
    </dxf>
    <dxf>
      <fill>
        <patternFill patternType="solid">
          <fgColor rgb="FFFFCCFF"/>
          <bgColor rgb="FFFFCCFF"/>
        </patternFill>
      </fill>
    </dxf>
    <dxf>
      <fill>
        <patternFill patternType="solid">
          <fgColor rgb="FF99FF66"/>
          <bgColor rgb="FF99FF66"/>
        </patternFill>
      </fill>
    </dxf>
    <dxf>
      <fill>
        <patternFill patternType="solid">
          <fgColor rgb="FFCCFF99"/>
          <bgColor rgb="FFCCFF99"/>
        </patternFill>
      </fill>
    </dxf>
    <dxf>
      <font>
        <condense val="0"/>
        <extend val="0"/>
        <color indexed="9"/>
      </font>
    </dxf>
    <dxf>
      <font>
        <condense val="0"/>
        <extend val="0"/>
        <color indexed="9"/>
      </font>
    </dxf>
    <dxf>
      <font>
        <color rgb="FFFF6600"/>
      </font>
      <fill>
        <patternFill patternType="none"/>
      </fill>
    </dxf>
    <dxf>
      <font>
        <color rgb="FF0000FF"/>
      </font>
      <fill>
        <patternFill patternType="none"/>
      </fill>
    </dxf>
    <dxf>
      <font>
        <color rgb="FFFF6600"/>
      </font>
      <fill>
        <patternFill patternType="none"/>
      </fill>
    </dxf>
    <dxf>
      <font>
        <color rgb="FF0000FF"/>
      </font>
      <fill>
        <patternFill patternType="none"/>
      </fill>
    </dxf>
    <dxf>
      <font>
        <color rgb="FFFF6600"/>
      </font>
      <fill>
        <patternFill patternType="none"/>
      </fill>
    </dxf>
    <dxf>
      <font>
        <color rgb="FF0000F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23" Type="http://schemas.openxmlformats.org/officeDocument/2006/relationships/sheetMetadata" Target="metadata.xml"/><Relationship Id="rId10" Type="http://schemas.openxmlformats.org/officeDocument/2006/relationships/worksheet" Target="worksheets/sheet10.xml"/><Relationship Id="rId19"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276225</xdr:colOff>
      <xdr:row>211</xdr:row>
      <xdr:rowOff>0</xdr:rowOff>
    </xdr:from>
    <xdr:ext cx="9525" cy="95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276225</xdr:colOff>
      <xdr:row>211</xdr:row>
      <xdr:rowOff>0</xdr:rowOff>
    </xdr:from>
    <xdr:ext cx="9525" cy="9525"/>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9</xdr:col>
      <xdr:colOff>276225</xdr:colOff>
      <xdr:row>332</xdr:row>
      <xdr:rowOff>38100</xdr:rowOff>
    </xdr:from>
    <xdr:ext cx="9525" cy="952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276225</xdr:colOff>
      <xdr:row>332</xdr:row>
      <xdr:rowOff>38100</xdr:rowOff>
    </xdr:from>
    <xdr:ext cx="9525" cy="9525"/>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9</xdr:col>
      <xdr:colOff>276225</xdr:colOff>
      <xdr:row>333</xdr:row>
      <xdr:rowOff>38100</xdr:rowOff>
    </xdr:from>
    <xdr:ext cx="9525" cy="952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276225</xdr:colOff>
      <xdr:row>333</xdr:row>
      <xdr:rowOff>38100</xdr:rowOff>
    </xdr:from>
    <xdr:ext cx="9525" cy="9525"/>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16</xdr:col>
      <xdr:colOff>0</xdr:colOff>
      <xdr:row>1</xdr:row>
      <xdr:rowOff>0</xdr:rowOff>
    </xdr:from>
    <xdr:ext cx="3870960" cy="1965960"/>
    <xdr:sp macro="" textlink="">
      <xdr:nvSpPr>
        <xdr:cNvPr id="4" name="四角形: 角を丸くする 3">
          <a:extLst>
            <a:ext uri="{FF2B5EF4-FFF2-40B4-BE49-F238E27FC236}">
              <a16:creationId xmlns:a16="http://schemas.microsoft.com/office/drawing/2014/main" id="{F980030F-5D89-4283-B575-1DD36B646757}"/>
            </a:ext>
          </a:extLst>
        </xdr:cNvPr>
        <xdr:cNvSpPr/>
      </xdr:nvSpPr>
      <xdr:spPr>
        <a:xfrm>
          <a:off x="9509760" y="228600"/>
          <a:ext cx="3870960" cy="1965960"/>
        </a:xfrm>
        <a:prstGeom prst="roundRect">
          <a:avLst/>
        </a:prstGeom>
        <a:solidFill>
          <a:srgbClr val="FF99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100" b="1" u="wavyHeavy" baseline="0">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b="1" u="wavyHeavy" baseline="0">
              <a:solidFill>
                <a:srgbClr val="FF0000"/>
              </a:solidFill>
              <a:latin typeface="UD デジタル 教科書体 NP-R" panose="02020400000000000000" pitchFamily="18" charset="-128"/>
              <a:ea typeface="UD デジタル 教科書体 NP-R" panose="02020400000000000000" pitchFamily="18" charset="-128"/>
            </a:rPr>
            <a:t>注意</a:t>
          </a:r>
          <a:r>
            <a:rPr kumimoji="1" lang="en-US" altLang="ja-JP" sz="1100" b="1" u="wavyHeavy" baseline="0">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b="1" u="wavyHeavy" baseline="0">
              <a:solidFill>
                <a:srgbClr val="FF0000"/>
              </a:solidFill>
              <a:latin typeface="UD デジタル 教科書体 NP-R" panose="02020400000000000000" pitchFamily="18" charset="-128"/>
              <a:ea typeface="UD デジタル 教科書体 NP-R" panose="02020400000000000000" pitchFamily="18" charset="-128"/>
            </a:rPr>
            <a:t>必ず最新の選手データを貼り付けて下さい。</a:t>
          </a:r>
          <a:endParaRPr kumimoji="1" lang="en-US" altLang="ja-JP" sz="1100" b="1" u="wavyHeavy" baseline="0">
            <a:solidFill>
              <a:srgbClr val="FF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latin typeface="UD デジタル 教科書体 NP-R" panose="02020400000000000000" pitchFamily="18" charset="-128"/>
              <a:ea typeface="UD デジタル 教科書体 NP-R" panose="02020400000000000000" pitchFamily="18" charset="-128"/>
            </a:rPr>
            <a:t>・</a:t>
          </a:r>
          <a:r>
            <a:rPr kumimoji="1" lang="ja-JP" altLang="en-US" sz="1100">
              <a:solidFill>
                <a:srgbClr val="FF0000"/>
              </a:solidFill>
              <a:latin typeface="UD デジタル 教科書体 NP-R" panose="02020400000000000000" pitchFamily="18" charset="-128"/>
              <a:ea typeface="UD デジタル 教科書体 NP-R" panose="02020400000000000000" pitchFamily="18" charset="-128"/>
            </a:rPr>
            <a:t>古いデータを貼り付けると</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他校のデータを潰してし</a:t>
          </a:r>
          <a:endPar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u="none">
              <a:solidFill>
                <a:srgbClr val="FF0000"/>
              </a:solidFill>
              <a:latin typeface="UD デジタル 教科書体 NP-R" panose="02020400000000000000" pitchFamily="18" charset="-128"/>
              <a:ea typeface="UD デジタル 教科書体 NP-R" panose="02020400000000000000" pitchFamily="18" charset="-128"/>
            </a:rPr>
            <a:t>　</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まう</a:t>
          </a:r>
          <a:r>
            <a:rPr kumimoji="1" lang="ja-JP" altLang="en-US" sz="1100">
              <a:latin typeface="UD デジタル 教科書体 NP-R" panose="02020400000000000000" pitchFamily="18" charset="-128"/>
              <a:ea typeface="UD デジタル 教科書体 NP-R" panose="02020400000000000000" pitchFamily="18" charset="-128"/>
            </a:rPr>
            <a:t>可能性があります。</a:t>
          </a:r>
          <a:endParaRPr kumimoji="1" lang="en-US" altLang="ja-JP" sz="1100">
            <a:latin typeface="UD デジタル 教科書体 NP-R" panose="02020400000000000000" pitchFamily="18" charset="-128"/>
            <a:ea typeface="UD デジタル 教科書体 NP-R" panose="02020400000000000000" pitchFamily="18" charset="-128"/>
          </a:endParaRPr>
        </a:p>
        <a:p>
          <a:pPr algn="l"/>
          <a:r>
            <a:rPr kumimoji="1" lang="ja-JP" altLang="en-US" sz="1100">
              <a:latin typeface="UD デジタル 教科書体 NP-R" panose="02020400000000000000" pitchFamily="18" charset="-128"/>
              <a:ea typeface="UD デジタル 教科書体 NP-R" panose="02020400000000000000" pitchFamily="18" charset="-128"/>
            </a:rPr>
            <a:t>・</a:t>
          </a:r>
          <a:r>
            <a:rPr kumimoji="1" lang="en-US" altLang="ja-JP" sz="1100">
              <a:latin typeface="UD デジタル 教科書体 NP-R" panose="02020400000000000000" pitchFamily="18" charset="-128"/>
              <a:ea typeface="UD デジタル 教科書体 NP-R" panose="02020400000000000000" pitchFamily="18" charset="-128"/>
            </a:rPr>
            <a:t>AB</a:t>
          </a:r>
          <a:r>
            <a:rPr kumimoji="1" lang="ja-JP" altLang="en-US" sz="1100">
              <a:latin typeface="UD デジタル 教科書体 NP-R" panose="02020400000000000000" pitchFamily="18" charset="-128"/>
              <a:ea typeface="UD デジタル 教科書体 NP-R" panose="02020400000000000000" pitchFamily="18" charset="-128"/>
            </a:rPr>
            <a:t>忘れ等で</a:t>
          </a:r>
          <a:r>
            <a:rPr kumimoji="1" lang="en-US" altLang="ja-JP" sz="1100">
              <a:latin typeface="UD デジタル 教科書体 NP-R" panose="02020400000000000000" pitchFamily="18" charset="-128"/>
              <a:ea typeface="UD デジタル 教科書体 NP-R" panose="02020400000000000000" pitchFamily="18" charset="-128"/>
            </a:rPr>
            <a:t>AB</a:t>
          </a:r>
          <a:r>
            <a:rPr kumimoji="1" lang="ja-JP" altLang="en-US" sz="1100">
              <a:latin typeface="UD デジタル 教科書体 NP-R" panose="02020400000000000000" pitchFamily="18" charset="-128"/>
              <a:ea typeface="UD デジタル 教科書体 NP-R" panose="02020400000000000000" pitchFamily="18" charset="-128"/>
            </a:rPr>
            <a:t>を再発行した場合は，</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再発行後の番号</a:t>
          </a:r>
          <a:endPar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u="none">
              <a:solidFill>
                <a:srgbClr val="FF0000"/>
              </a:solidFill>
              <a:latin typeface="UD デジタル 教科書体 NP-R" panose="02020400000000000000" pitchFamily="18" charset="-128"/>
              <a:ea typeface="UD デジタル 教科書体 NP-R" panose="02020400000000000000" pitchFamily="18" charset="-128"/>
            </a:rPr>
            <a:t>　</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に更新</a:t>
          </a:r>
          <a:r>
            <a:rPr kumimoji="1" lang="ja-JP" altLang="en-US" sz="1100">
              <a:latin typeface="UD デジタル 教科書体 NP-R" panose="02020400000000000000" pitchFamily="18" charset="-128"/>
              <a:ea typeface="UD デジタル 教科書体 NP-R" panose="02020400000000000000" pitchFamily="18" charset="-128"/>
            </a:rPr>
            <a:t>して下さい。</a:t>
          </a:r>
          <a:endParaRPr kumimoji="1" lang="en-US" altLang="ja-JP" sz="1100">
            <a:latin typeface="UD デジタル 教科書体 NP-R" panose="02020400000000000000" pitchFamily="18" charset="-128"/>
            <a:ea typeface="UD デジタル 教科書体 NP-R" panose="02020400000000000000" pitchFamily="18" charset="-128"/>
          </a:endParaRPr>
        </a:p>
        <a:p>
          <a:pPr algn="l"/>
          <a:r>
            <a:rPr kumimoji="1" lang="ja-JP" altLang="en-US" sz="1100">
              <a:latin typeface="UD デジタル 教科書体 NP-R" panose="02020400000000000000" pitchFamily="18" charset="-128"/>
              <a:ea typeface="UD デジタル 教科書体 NP-R" panose="02020400000000000000" pitchFamily="18" charset="-128"/>
            </a:rPr>
            <a:t>・</a:t>
          </a:r>
          <a:r>
            <a:rPr kumimoji="1" lang="ja-JP" altLang="en-US" sz="1100">
              <a:solidFill>
                <a:srgbClr val="FF0000"/>
              </a:solidFill>
              <a:latin typeface="UD デジタル 教科書体 NP-R" panose="02020400000000000000" pitchFamily="18" charset="-128"/>
              <a:ea typeface="UD デジタル 教科書体 NP-R" panose="02020400000000000000" pitchFamily="18" charset="-128"/>
            </a:rPr>
            <a:t>未登録の選手</a:t>
          </a:r>
          <a:r>
            <a:rPr kumimoji="1" lang="ja-JP" altLang="en-US" sz="1100">
              <a:latin typeface="UD デジタル 教科書体 NP-R" panose="02020400000000000000" pitchFamily="18" charset="-128"/>
              <a:ea typeface="UD デジタル 教科書体 NP-R" panose="02020400000000000000" pitchFamily="18" charset="-128"/>
            </a:rPr>
            <a:t>は，登録選手の続きに</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「姓」「名」　「学年」「ﾌﾘｶﾞﾅ</a:t>
          </a:r>
          <a:r>
            <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姓</a:t>
          </a:r>
          <a:r>
            <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」「ﾌﾘｶﾞﾅ</a:t>
          </a:r>
          <a:r>
            <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名</a:t>
          </a:r>
          <a:r>
            <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」の５つを手入力</a:t>
          </a:r>
          <a:r>
            <a:rPr kumimoji="1" lang="ja-JP" altLang="en-US" sz="1100">
              <a:latin typeface="UD デジタル 教科書体 NP-R" panose="02020400000000000000" pitchFamily="18" charset="-128"/>
              <a:ea typeface="UD デジタル 教科書体 NP-R" panose="02020400000000000000" pitchFamily="18" charset="-128"/>
            </a:rPr>
            <a:t>して下さい。</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9</xdr:col>
      <xdr:colOff>276225</xdr:colOff>
      <xdr:row>332</xdr:row>
      <xdr:rowOff>38100</xdr:rowOff>
    </xdr:from>
    <xdr:ext cx="9525" cy="95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9</xdr:col>
      <xdr:colOff>276225</xdr:colOff>
      <xdr:row>332</xdr:row>
      <xdr:rowOff>38100</xdr:rowOff>
    </xdr:from>
    <xdr:ext cx="9525" cy="9525"/>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16</xdr:col>
      <xdr:colOff>0</xdr:colOff>
      <xdr:row>1</xdr:row>
      <xdr:rowOff>0</xdr:rowOff>
    </xdr:from>
    <xdr:ext cx="3870960" cy="1965960"/>
    <xdr:sp macro="" textlink="">
      <xdr:nvSpPr>
        <xdr:cNvPr id="5" name="四角形: 角を丸くする 4">
          <a:extLst>
            <a:ext uri="{FF2B5EF4-FFF2-40B4-BE49-F238E27FC236}">
              <a16:creationId xmlns:a16="http://schemas.microsoft.com/office/drawing/2014/main" id="{3021313A-80A3-4AC4-A352-07AE53B8C833}"/>
            </a:ext>
          </a:extLst>
        </xdr:cNvPr>
        <xdr:cNvSpPr/>
      </xdr:nvSpPr>
      <xdr:spPr>
        <a:xfrm>
          <a:off x="9509760" y="228600"/>
          <a:ext cx="3870960" cy="1965960"/>
        </a:xfrm>
        <a:prstGeom prst="roundRect">
          <a:avLst/>
        </a:prstGeom>
        <a:solidFill>
          <a:srgbClr val="FF99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100" b="1" u="wavyHeavy" baseline="0">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b="1" u="wavyHeavy" baseline="0">
              <a:solidFill>
                <a:srgbClr val="FF0000"/>
              </a:solidFill>
              <a:latin typeface="UD デジタル 教科書体 NP-R" panose="02020400000000000000" pitchFamily="18" charset="-128"/>
              <a:ea typeface="UD デジタル 教科書体 NP-R" panose="02020400000000000000" pitchFamily="18" charset="-128"/>
            </a:rPr>
            <a:t>注意</a:t>
          </a:r>
          <a:r>
            <a:rPr kumimoji="1" lang="en-US" altLang="ja-JP" sz="1100" b="1" u="wavyHeavy" baseline="0">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b="1" u="wavyHeavy" baseline="0">
              <a:solidFill>
                <a:srgbClr val="FF0000"/>
              </a:solidFill>
              <a:latin typeface="UD デジタル 教科書体 NP-R" panose="02020400000000000000" pitchFamily="18" charset="-128"/>
              <a:ea typeface="UD デジタル 教科書体 NP-R" panose="02020400000000000000" pitchFamily="18" charset="-128"/>
            </a:rPr>
            <a:t>必ず最新の選手データを貼り付けて下さい。</a:t>
          </a:r>
          <a:endParaRPr kumimoji="1" lang="en-US" altLang="ja-JP" sz="1100" b="1" u="wavyHeavy" baseline="0">
            <a:solidFill>
              <a:srgbClr val="FF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a:latin typeface="UD デジタル 教科書体 NP-R" panose="02020400000000000000" pitchFamily="18" charset="-128"/>
              <a:ea typeface="UD デジタル 教科書体 NP-R" panose="02020400000000000000" pitchFamily="18" charset="-128"/>
            </a:rPr>
            <a:t>・</a:t>
          </a:r>
          <a:r>
            <a:rPr kumimoji="1" lang="ja-JP" altLang="en-US" sz="1100">
              <a:solidFill>
                <a:srgbClr val="FF0000"/>
              </a:solidFill>
              <a:latin typeface="UD デジタル 教科書体 NP-R" panose="02020400000000000000" pitchFamily="18" charset="-128"/>
              <a:ea typeface="UD デジタル 教科書体 NP-R" panose="02020400000000000000" pitchFamily="18" charset="-128"/>
            </a:rPr>
            <a:t>古いデータを貼り付けると</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他校のデータを潰してし</a:t>
          </a:r>
          <a:endPar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u="none">
              <a:solidFill>
                <a:srgbClr val="FF0000"/>
              </a:solidFill>
              <a:latin typeface="UD デジタル 教科書体 NP-R" panose="02020400000000000000" pitchFamily="18" charset="-128"/>
              <a:ea typeface="UD デジタル 教科書体 NP-R" panose="02020400000000000000" pitchFamily="18" charset="-128"/>
            </a:rPr>
            <a:t>　</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まう</a:t>
          </a:r>
          <a:r>
            <a:rPr kumimoji="1" lang="ja-JP" altLang="en-US" sz="1100">
              <a:latin typeface="UD デジタル 教科書体 NP-R" panose="02020400000000000000" pitchFamily="18" charset="-128"/>
              <a:ea typeface="UD デジタル 教科書体 NP-R" panose="02020400000000000000" pitchFamily="18" charset="-128"/>
            </a:rPr>
            <a:t>可能性があります。</a:t>
          </a:r>
          <a:endParaRPr kumimoji="1" lang="en-US" altLang="ja-JP" sz="1100">
            <a:latin typeface="UD デジタル 教科書体 NP-R" panose="02020400000000000000" pitchFamily="18" charset="-128"/>
            <a:ea typeface="UD デジタル 教科書体 NP-R" panose="02020400000000000000" pitchFamily="18" charset="-128"/>
          </a:endParaRPr>
        </a:p>
        <a:p>
          <a:pPr algn="l"/>
          <a:r>
            <a:rPr kumimoji="1" lang="ja-JP" altLang="en-US" sz="1100">
              <a:latin typeface="UD デジタル 教科書体 NP-R" panose="02020400000000000000" pitchFamily="18" charset="-128"/>
              <a:ea typeface="UD デジタル 教科書体 NP-R" panose="02020400000000000000" pitchFamily="18" charset="-128"/>
            </a:rPr>
            <a:t>・</a:t>
          </a:r>
          <a:r>
            <a:rPr kumimoji="1" lang="en-US" altLang="ja-JP" sz="1100">
              <a:latin typeface="UD デジタル 教科書体 NP-R" panose="02020400000000000000" pitchFamily="18" charset="-128"/>
              <a:ea typeface="UD デジタル 教科書体 NP-R" panose="02020400000000000000" pitchFamily="18" charset="-128"/>
            </a:rPr>
            <a:t>AB</a:t>
          </a:r>
          <a:r>
            <a:rPr kumimoji="1" lang="ja-JP" altLang="en-US" sz="1100">
              <a:latin typeface="UD デジタル 教科書体 NP-R" panose="02020400000000000000" pitchFamily="18" charset="-128"/>
              <a:ea typeface="UD デジタル 教科書体 NP-R" panose="02020400000000000000" pitchFamily="18" charset="-128"/>
            </a:rPr>
            <a:t>忘れ等で</a:t>
          </a:r>
          <a:r>
            <a:rPr kumimoji="1" lang="en-US" altLang="ja-JP" sz="1100">
              <a:latin typeface="UD デジタル 教科書体 NP-R" panose="02020400000000000000" pitchFamily="18" charset="-128"/>
              <a:ea typeface="UD デジタル 教科書体 NP-R" panose="02020400000000000000" pitchFamily="18" charset="-128"/>
            </a:rPr>
            <a:t>AB</a:t>
          </a:r>
          <a:r>
            <a:rPr kumimoji="1" lang="ja-JP" altLang="en-US" sz="1100">
              <a:latin typeface="UD デジタル 教科書体 NP-R" panose="02020400000000000000" pitchFamily="18" charset="-128"/>
              <a:ea typeface="UD デジタル 教科書体 NP-R" panose="02020400000000000000" pitchFamily="18" charset="-128"/>
            </a:rPr>
            <a:t>を再発行した場合は，</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再発行後の番号</a:t>
          </a:r>
          <a:endPar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endParaRPr>
        </a:p>
        <a:p>
          <a:pPr algn="l"/>
          <a:r>
            <a:rPr kumimoji="1" lang="ja-JP" altLang="en-US" sz="1100" u="none">
              <a:solidFill>
                <a:srgbClr val="FF0000"/>
              </a:solidFill>
              <a:latin typeface="UD デジタル 教科書体 NP-R" panose="02020400000000000000" pitchFamily="18" charset="-128"/>
              <a:ea typeface="UD デジタル 教科書体 NP-R" panose="02020400000000000000" pitchFamily="18" charset="-128"/>
            </a:rPr>
            <a:t>　</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に更新</a:t>
          </a:r>
          <a:r>
            <a:rPr kumimoji="1" lang="ja-JP" altLang="en-US" sz="1100">
              <a:latin typeface="UD デジタル 教科書体 NP-R" panose="02020400000000000000" pitchFamily="18" charset="-128"/>
              <a:ea typeface="UD デジタル 教科書体 NP-R" panose="02020400000000000000" pitchFamily="18" charset="-128"/>
            </a:rPr>
            <a:t>して下さい。</a:t>
          </a:r>
          <a:endParaRPr kumimoji="1" lang="en-US" altLang="ja-JP" sz="1100">
            <a:latin typeface="UD デジタル 教科書体 NP-R" panose="02020400000000000000" pitchFamily="18" charset="-128"/>
            <a:ea typeface="UD デジタル 教科書体 NP-R" panose="02020400000000000000" pitchFamily="18" charset="-128"/>
          </a:endParaRPr>
        </a:p>
        <a:p>
          <a:pPr algn="l"/>
          <a:r>
            <a:rPr kumimoji="1" lang="ja-JP" altLang="en-US" sz="1100">
              <a:latin typeface="UD デジタル 教科書体 NP-R" panose="02020400000000000000" pitchFamily="18" charset="-128"/>
              <a:ea typeface="UD デジタル 教科書体 NP-R" panose="02020400000000000000" pitchFamily="18" charset="-128"/>
            </a:rPr>
            <a:t>・</a:t>
          </a:r>
          <a:r>
            <a:rPr kumimoji="1" lang="ja-JP" altLang="en-US" sz="1100">
              <a:solidFill>
                <a:srgbClr val="FF0000"/>
              </a:solidFill>
              <a:latin typeface="UD デジタル 教科書体 NP-R" panose="02020400000000000000" pitchFamily="18" charset="-128"/>
              <a:ea typeface="UD デジタル 教科書体 NP-R" panose="02020400000000000000" pitchFamily="18" charset="-128"/>
            </a:rPr>
            <a:t>未登録の選手</a:t>
          </a:r>
          <a:r>
            <a:rPr kumimoji="1" lang="ja-JP" altLang="en-US" sz="1100">
              <a:latin typeface="UD デジタル 教科書体 NP-R" panose="02020400000000000000" pitchFamily="18" charset="-128"/>
              <a:ea typeface="UD デジタル 教科書体 NP-R" panose="02020400000000000000" pitchFamily="18" charset="-128"/>
            </a:rPr>
            <a:t>は，登録選手の続きに</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「姓」「名」　「学年」「ﾌﾘｶﾞﾅ</a:t>
          </a:r>
          <a:r>
            <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姓</a:t>
          </a:r>
          <a:r>
            <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」「ﾌﾘｶﾞﾅ</a:t>
          </a:r>
          <a:r>
            <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名</a:t>
          </a:r>
          <a:r>
            <a:rPr kumimoji="1" lang="en-US" altLang="ja-JP" sz="1100" u="sng">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u="sng">
              <a:solidFill>
                <a:srgbClr val="FF0000"/>
              </a:solidFill>
              <a:latin typeface="UD デジタル 教科書体 NP-R" panose="02020400000000000000" pitchFamily="18" charset="-128"/>
              <a:ea typeface="UD デジタル 教科書体 NP-R" panose="02020400000000000000" pitchFamily="18" charset="-128"/>
            </a:rPr>
            <a:t>」の５つを手入力</a:t>
          </a:r>
          <a:r>
            <a:rPr kumimoji="1" lang="ja-JP" altLang="en-US" sz="1100">
              <a:latin typeface="UD デジタル 教科書体 NP-R" panose="02020400000000000000" pitchFamily="18" charset="-128"/>
              <a:ea typeface="UD デジタル 教科書体 NP-R" panose="02020400000000000000" pitchFamily="18" charset="-128"/>
            </a:rPr>
            <a:t>して下さい。</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312420</xdr:colOff>
      <xdr:row>0</xdr:row>
      <xdr:rowOff>26670</xdr:rowOff>
    </xdr:from>
    <xdr:ext cx="1872408" cy="449356"/>
    <xdr:sp macro="" textlink="">
      <xdr:nvSpPr>
        <xdr:cNvPr id="2" name="AutoShape 1">
          <a:extLst>
            <a:ext uri="{FF2B5EF4-FFF2-40B4-BE49-F238E27FC236}">
              <a16:creationId xmlns:a16="http://schemas.microsoft.com/office/drawing/2014/main" id="{FDB43770-EE8F-4B85-8D66-F4E79971EBD6}"/>
            </a:ext>
          </a:extLst>
        </xdr:cNvPr>
        <xdr:cNvSpPr>
          <a:spLocks noChangeArrowheads="1"/>
        </xdr:cNvSpPr>
      </xdr:nvSpPr>
      <xdr:spPr bwMode="auto">
        <a:xfrm>
          <a:off x="1293495" y="26670"/>
          <a:ext cx="1872408" cy="449356"/>
        </a:xfrm>
        <a:prstGeom prst="wedgeRectCallout">
          <a:avLst>
            <a:gd name="adj1" fmla="val -56077"/>
            <a:gd name="adj2" fmla="val -1514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昨年度</a:t>
          </a:r>
          <a:r>
            <a:rPr lang="ja-JP" altLang="en-US" sz="1400" b="1" i="0" strike="noStrike">
              <a:solidFill>
                <a:srgbClr val="000000"/>
              </a:solidFill>
              <a:latin typeface="ＭＳ Ｐゴシック"/>
              <a:ea typeface="ＭＳ Ｐゴシック"/>
            </a:rPr>
            <a:t>令和７年度</a:t>
          </a:r>
          <a:r>
            <a:rPr lang="ja-JP" altLang="en-US" sz="1100" b="0" i="0" strike="noStrike">
              <a:solidFill>
                <a:srgbClr val="000000"/>
              </a:solidFill>
              <a:latin typeface="ＭＳ Ｐゴシック"/>
              <a:ea typeface="ＭＳ Ｐゴシック"/>
            </a:rPr>
            <a:t>の</a:t>
          </a:r>
        </a:p>
        <a:p>
          <a:pPr algn="l" rtl="0">
            <a:lnSpc>
              <a:spcPts val="1300"/>
            </a:lnSpc>
            <a:defRPr sz="1000"/>
          </a:pPr>
          <a:r>
            <a:rPr lang="ja-JP" altLang="en-US" sz="1100" b="0" i="0" strike="noStrike">
              <a:solidFill>
                <a:srgbClr val="000000"/>
              </a:solidFill>
              <a:latin typeface="ＭＳ Ｐゴシック"/>
              <a:ea typeface="ＭＳ Ｐゴシック"/>
            </a:rPr>
            <a:t>高体連番号を入力して下さい。</a:t>
          </a:r>
        </a:p>
      </xdr:txBody>
    </xdr:sp>
    <xdr:clientData/>
  </xdr:oneCellAnchor>
  <xdr:oneCellAnchor>
    <xdr:from>
      <xdr:col>23</xdr:col>
      <xdr:colOff>219074</xdr:colOff>
      <xdr:row>2</xdr:row>
      <xdr:rowOff>28574</xdr:rowOff>
    </xdr:from>
    <xdr:ext cx="2857501" cy="1076326"/>
    <xdr:sp macro="" textlink="">
      <xdr:nvSpPr>
        <xdr:cNvPr id="9" name="AutoShape 1">
          <a:extLst>
            <a:ext uri="{FF2B5EF4-FFF2-40B4-BE49-F238E27FC236}">
              <a16:creationId xmlns:a16="http://schemas.microsoft.com/office/drawing/2014/main" id="{E6CC7781-B57D-44FF-B80B-8E5D2B8B341A}"/>
            </a:ext>
          </a:extLst>
        </xdr:cNvPr>
        <xdr:cNvSpPr>
          <a:spLocks noChangeArrowheads="1"/>
        </xdr:cNvSpPr>
      </xdr:nvSpPr>
      <xdr:spPr bwMode="auto">
        <a:xfrm>
          <a:off x="9305924" y="733424"/>
          <a:ext cx="2857501" cy="1076326"/>
        </a:xfrm>
        <a:prstGeom prst="wedgeRectCallout">
          <a:avLst>
            <a:gd name="adj1" fmla="val -56077"/>
            <a:gd name="adj2" fmla="val -1514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UD デジタル 教科書体 NP-B" panose="02020700000000000000" pitchFamily="18" charset="-128"/>
              <a:ea typeface="UD デジタル 教科書体 NP-B" panose="02020700000000000000" pitchFamily="18" charset="-128"/>
            </a:rPr>
            <a:t>左の表の黄色のセルの入力をお願いします。</a:t>
          </a:r>
          <a:endParaRPr lang="en-US" altLang="ja-JP" sz="1100" b="0" i="0" strike="noStrike">
            <a:solidFill>
              <a:srgbClr val="000000"/>
            </a:solidFill>
            <a:latin typeface="UD デジタル 教科書体 NP-B" panose="02020700000000000000" pitchFamily="18" charset="-128"/>
            <a:ea typeface="UD デジタル 教科書体 NP-B" panose="020207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左のセルから順に</a:t>
          </a:r>
          <a:endPar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①学校名（記録証に印刷されます）</a:t>
          </a:r>
          <a:endPar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②略称（プログラムに印刷されます）</a:t>
          </a:r>
          <a:endPar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③略称ﾌﾘｶﾞﾅ（プログラムに印刷されます）</a:t>
          </a:r>
        </a:p>
      </xdr:txBody>
    </xdr:sp>
    <xdr:clientData/>
  </xdr:oneCellAnchor>
  <xdr:oneCellAnchor>
    <xdr:from>
      <xdr:col>23</xdr:col>
      <xdr:colOff>323850</xdr:colOff>
      <xdr:row>8</xdr:row>
      <xdr:rowOff>19049</xdr:rowOff>
    </xdr:from>
    <xdr:ext cx="4972050" cy="3438526"/>
    <xdr:sp macro="" textlink="">
      <xdr:nvSpPr>
        <xdr:cNvPr id="3" name="AutoShape 1">
          <a:extLst>
            <a:ext uri="{FF2B5EF4-FFF2-40B4-BE49-F238E27FC236}">
              <a16:creationId xmlns:a16="http://schemas.microsoft.com/office/drawing/2014/main" id="{D0CB3613-81AC-4D84-B461-6D8153190BD7}"/>
            </a:ext>
          </a:extLst>
        </xdr:cNvPr>
        <xdr:cNvSpPr>
          <a:spLocks noChangeArrowheads="1"/>
        </xdr:cNvSpPr>
      </xdr:nvSpPr>
      <xdr:spPr bwMode="auto">
        <a:xfrm>
          <a:off x="9391650" y="2114549"/>
          <a:ext cx="4972050" cy="3438526"/>
        </a:xfrm>
        <a:prstGeom prst="wedgeRectCallout">
          <a:avLst>
            <a:gd name="adj1" fmla="val -56077"/>
            <a:gd name="adj2" fmla="val -15143"/>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UD デジタル 教科書体 NP-B" panose="02020700000000000000" pitchFamily="18" charset="-128"/>
              <a:ea typeface="UD デジタル 教科書体 NP-B" panose="02020700000000000000" pitchFamily="18" charset="-128"/>
            </a:rPr>
            <a:t>今回の大会に参加する選手データを，下記手順で貼り付けをお願いします。</a:t>
          </a:r>
          <a:endParaRPr lang="en-US" altLang="ja-JP" sz="1100" b="0" i="0" strike="noStrike">
            <a:solidFill>
              <a:srgbClr val="000000"/>
            </a:solidFill>
            <a:latin typeface="UD デジタル 教科書体 NP-B" panose="02020700000000000000" pitchFamily="18" charset="-128"/>
            <a:ea typeface="UD デジタル 教科書体 NP-B" panose="02020700000000000000" pitchFamily="18" charset="-128"/>
          </a:endParaRPr>
        </a:p>
        <a:p>
          <a:pPr algn="l" rtl="0">
            <a:defRPr sz="1000"/>
          </a:pPr>
          <a:r>
            <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rPr>
            <a:t>※</a:t>
          </a: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今回の大会に参加する選手のデータのみを選択して貼り付け，または</a:t>
          </a:r>
          <a:endPar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　所属する全選手データを貼り付けいずれの方法でも構いません。</a:t>
          </a:r>
          <a:endPar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今年度の高体連登録の</a:t>
          </a:r>
          <a:r>
            <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rPr>
            <a:t>Excel</a:t>
          </a: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ファイルを開いて</a:t>
          </a:r>
          <a:endPar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①「登録用紙」タブの「登録番号」～「学年」を選択してコピーし，</a:t>
          </a:r>
          <a:endPar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　このシートに</a:t>
          </a:r>
          <a:r>
            <a:rPr lang="ja-JP" altLang="en-US" sz="1100" b="0" i="0" u="sng" strike="noStrike">
              <a:solidFill>
                <a:srgbClr val="FF0000"/>
              </a:solidFill>
              <a:latin typeface="UD デジタル 教科書体 NP-R" panose="02020400000000000000" pitchFamily="18" charset="-128"/>
              <a:ea typeface="UD デジタル 教科書体 NP-R" panose="02020400000000000000" pitchFamily="18" charset="-128"/>
            </a:rPr>
            <a:t>値貼り付けをする</a:t>
          </a: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a:t>
          </a:r>
          <a:endParaRPr lang="en-US" altLang="ja-JP" sz="1000" b="0" i="0" u="none" strike="noStrike">
            <a:solidFill>
              <a:sysClr val="windowText" lastClr="000000"/>
            </a:solidFill>
            <a:effectLst/>
            <a:latin typeface="+mn-lt"/>
            <a:ea typeface="+mn-ea"/>
            <a:cs typeface="+mn-cs"/>
          </a:endParaRPr>
        </a:p>
        <a:p>
          <a:pPr algn="l" rtl="0">
            <a:defRPr sz="1000"/>
          </a:pPr>
          <a:r>
            <a:rPr lang="ja-JP" altLang="en-US" sz="1000" b="0" i="0" u="none" strike="noStrike">
              <a:solidFill>
                <a:sysClr val="windowText" lastClr="000000"/>
              </a:solidFill>
              <a:effectLst/>
              <a:latin typeface="+mn-lt"/>
              <a:ea typeface="+mn-ea"/>
              <a:cs typeface="+mn-cs"/>
            </a:rPr>
            <a:t>　</a:t>
          </a: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（右クリック→形式を選択して貼り付け→値を選択してＯＫ）</a:t>
          </a:r>
          <a:endPar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　</a:t>
          </a:r>
          <a:r>
            <a:rPr lang="en-US" altLang="ja-JP" sz="1100" b="0" i="0" strike="noStrike">
              <a:solidFill>
                <a:srgbClr val="FF0000"/>
              </a:solidFill>
              <a:latin typeface="UD デジタル 教科書体 NP-R" panose="02020400000000000000" pitchFamily="18" charset="-128"/>
              <a:ea typeface="UD デジタル 教科書体 NP-R" panose="02020400000000000000" pitchFamily="18" charset="-128"/>
            </a:rPr>
            <a:t>※</a:t>
          </a:r>
          <a:r>
            <a:rPr lang="ja-JP" altLang="en-US" sz="1100" b="0" i="0" strike="noStrike">
              <a:solidFill>
                <a:srgbClr val="FF0000"/>
              </a:solidFill>
              <a:latin typeface="UD デジタル 教科書体 NP-R" panose="02020400000000000000" pitchFamily="18" charset="-128"/>
              <a:ea typeface="UD デジタル 教科書体 NP-R" panose="02020400000000000000" pitchFamily="18" charset="-128"/>
            </a:rPr>
            <a:t>元の</a:t>
          </a:r>
          <a:r>
            <a:rPr lang="en-US" altLang="ja-JP" sz="1100" b="0" i="0" strike="noStrike">
              <a:solidFill>
                <a:srgbClr val="FF0000"/>
              </a:solidFill>
              <a:latin typeface="UD デジタル 教科書体 NP-R" panose="02020400000000000000" pitchFamily="18" charset="-128"/>
              <a:ea typeface="UD デジタル 教科書体 NP-R" panose="02020400000000000000" pitchFamily="18" charset="-128"/>
            </a:rPr>
            <a:t>Excel</a:t>
          </a:r>
          <a:r>
            <a:rPr lang="ja-JP" altLang="en-US" sz="1100" b="0" i="0" strike="noStrike">
              <a:solidFill>
                <a:srgbClr val="FF0000"/>
              </a:solidFill>
              <a:latin typeface="UD デジタル 教科書体 NP-R" panose="02020400000000000000" pitchFamily="18" charset="-128"/>
              <a:ea typeface="UD デジタル 教科書体 NP-R" panose="02020400000000000000" pitchFamily="18" charset="-128"/>
            </a:rPr>
            <a:t>ファイルは一部のセルが結合されていますが，このファイル</a:t>
          </a:r>
          <a:endParaRPr lang="en-US" altLang="ja-JP" sz="1100" b="0" i="0" strike="noStrike">
            <a:solidFill>
              <a:srgbClr val="FF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FF0000"/>
              </a:solidFill>
              <a:latin typeface="UD デジタル 教科書体 NP-R" panose="02020400000000000000" pitchFamily="18" charset="-128"/>
              <a:ea typeface="UD デジタル 教科書体 NP-R" panose="02020400000000000000" pitchFamily="18" charset="-128"/>
            </a:rPr>
            <a:t>　　ではセルの結合が解除されているため見た目が多少変わります。</a:t>
          </a:r>
          <a:endParaRPr lang="en-US" altLang="ja-JP" sz="1100" b="0" i="0" strike="noStrike">
            <a:solidFill>
              <a:srgbClr val="FF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②「春追加用紙」タブの選手データを，</a:t>
          </a:r>
          <a:r>
            <a:rPr lang="ja-JP" altLang="en-US" sz="1100" b="0" i="0" u="sng" strike="noStrike">
              <a:solidFill>
                <a:srgbClr val="FF0000"/>
              </a:solidFill>
              <a:latin typeface="UD デジタル 教科書体 NP-R" panose="02020400000000000000" pitchFamily="18" charset="-128"/>
              <a:ea typeface="UD デジタル 教科書体 NP-R" panose="02020400000000000000" pitchFamily="18" charset="-128"/>
            </a:rPr>
            <a:t>先ほど貼り付けたデータの続きに</a:t>
          </a:r>
          <a:endParaRPr lang="en-US" altLang="ja-JP" sz="1100" b="0" i="0" u="sng" strike="noStrike">
            <a:solidFill>
              <a:srgbClr val="FF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u="none" strike="noStrike">
              <a:solidFill>
                <a:srgbClr val="FF0000"/>
              </a:solidFill>
              <a:latin typeface="UD デジタル 教科書体 NP-R" panose="02020400000000000000" pitchFamily="18" charset="-128"/>
              <a:ea typeface="UD デジタル 教科書体 NP-R" panose="02020400000000000000" pitchFamily="18" charset="-128"/>
            </a:rPr>
            <a:t>　　</a:t>
          </a: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値貼り付けをする。</a:t>
          </a:r>
          <a:endPar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③「秋追加」がある場合は，「秋追加用紙」タブの選手データを，先ほど</a:t>
          </a:r>
          <a:endPar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　　まで貼り付けたデータの続きに値貼り付けをする。</a:t>
          </a:r>
          <a:endParaRPr lang="en-US" altLang="ja-JP" sz="1100" b="0" i="0" strike="noStrike">
            <a:solidFill>
              <a:srgbClr val="00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④</a:t>
          </a:r>
          <a:r>
            <a:rPr lang="ja-JP" altLang="en-US" sz="1100" b="0" i="0" strike="noStrike">
              <a:solidFill>
                <a:srgbClr val="FF0000"/>
              </a:solidFill>
              <a:latin typeface="UD デジタル 教科書体 NP-R" panose="02020400000000000000" pitchFamily="18" charset="-128"/>
              <a:ea typeface="UD デジタル 教科書体 NP-R" panose="02020400000000000000" pitchFamily="18" charset="-128"/>
            </a:rPr>
            <a:t>未登録の選手</a:t>
          </a: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がいる場合は，</a:t>
          </a:r>
          <a:r>
            <a:rPr lang="ja-JP" altLang="en-US" sz="1100" b="0" i="0" strike="noStrike">
              <a:solidFill>
                <a:srgbClr val="FF0000"/>
              </a:solidFill>
              <a:latin typeface="UD デジタル 教科書体 NP-R" panose="02020400000000000000" pitchFamily="18" charset="-128"/>
              <a:ea typeface="UD デジタル 教科書体 NP-R" panose="02020400000000000000" pitchFamily="18" charset="-128"/>
            </a:rPr>
            <a:t>「フリガナ」「氏名」「学年」の３ヶ所を手入</a:t>
          </a:r>
          <a:endParaRPr lang="en-US" altLang="ja-JP" sz="1100" b="0" i="0" strike="noStrike">
            <a:solidFill>
              <a:srgbClr val="FF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FF0000"/>
              </a:solidFill>
              <a:latin typeface="UD デジタル 教科書体 NP-R" panose="02020400000000000000" pitchFamily="18" charset="-128"/>
              <a:ea typeface="UD デジタル 教科書体 NP-R" panose="02020400000000000000" pitchFamily="18" charset="-128"/>
            </a:rPr>
            <a:t>　力</a:t>
          </a: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して下さい。なお，フリガナと氏名は</a:t>
          </a:r>
          <a:r>
            <a:rPr lang="ja-JP" altLang="en-US" sz="1100" b="0" i="0" strike="noStrike">
              <a:solidFill>
                <a:srgbClr val="FF0000"/>
              </a:solidFill>
              <a:latin typeface="UD デジタル 教科書体 NP-R" panose="02020400000000000000" pitchFamily="18" charset="-128"/>
              <a:ea typeface="UD デジタル 教科書体 NP-R" panose="02020400000000000000" pitchFamily="18" charset="-128"/>
            </a:rPr>
            <a:t>苗字と名前の間にはスペースを入力</a:t>
          </a:r>
          <a:endParaRPr lang="en-US" altLang="ja-JP" sz="1100" b="0" i="0" strike="noStrike">
            <a:solidFill>
              <a:srgbClr val="FF0000"/>
            </a:solidFill>
            <a:latin typeface="UD デジタル 教科書体 NP-R" panose="02020400000000000000" pitchFamily="18" charset="-128"/>
            <a:ea typeface="UD デジタル 教科書体 NP-R" panose="02020400000000000000" pitchFamily="18" charset="-128"/>
          </a:endParaRPr>
        </a:p>
        <a:p>
          <a:pPr algn="l" rtl="0">
            <a:defRPr sz="1000"/>
          </a:pPr>
          <a:r>
            <a:rPr lang="ja-JP" altLang="en-US" sz="1100" b="0" i="0" strike="noStrike">
              <a:solidFill>
                <a:srgbClr val="FF0000"/>
              </a:solidFill>
              <a:latin typeface="UD デジタル 教科書体 NP-R" panose="02020400000000000000" pitchFamily="18" charset="-128"/>
              <a:ea typeface="UD デジタル 教科書体 NP-R" panose="02020400000000000000" pitchFamily="18" charset="-128"/>
            </a:rPr>
            <a:t>　</a:t>
          </a:r>
          <a:r>
            <a:rPr lang="ja-JP" altLang="en-US" sz="1100" b="0" i="0" strike="noStrike">
              <a:solidFill>
                <a:srgbClr val="000000"/>
              </a:solidFill>
              <a:latin typeface="UD デジタル 教科書体 NP-R" panose="02020400000000000000" pitchFamily="18" charset="-128"/>
              <a:ea typeface="UD デジタル 教科書体 NP-R" panose="02020400000000000000" pitchFamily="18" charset="-128"/>
            </a:rPr>
            <a:t>して下さい。</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31</xdr:col>
      <xdr:colOff>0</xdr:colOff>
      <xdr:row>2</xdr:row>
      <xdr:rowOff>0</xdr:rowOff>
    </xdr:from>
    <xdr:ext cx="3870960" cy="571646"/>
    <xdr:sp macro="" textlink="">
      <xdr:nvSpPr>
        <xdr:cNvPr id="3" name="四角形: 角を丸くする 2">
          <a:extLst>
            <a:ext uri="{FF2B5EF4-FFF2-40B4-BE49-F238E27FC236}">
              <a16:creationId xmlns:a16="http://schemas.microsoft.com/office/drawing/2014/main" id="{0216F5BD-AC41-4339-B4FA-44D54742FEAF}"/>
            </a:ext>
          </a:extLst>
        </xdr:cNvPr>
        <xdr:cNvSpPr/>
      </xdr:nvSpPr>
      <xdr:spPr>
        <a:xfrm>
          <a:off x="6804660" y="396240"/>
          <a:ext cx="3870960" cy="571646"/>
        </a:xfrm>
        <a:prstGeom prst="roundRect">
          <a:avLst/>
        </a:prstGeom>
        <a:solidFill>
          <a:srgbClr val="FF99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100" b="1" u="none" baseline="0">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b="1" u="none" baseline="0">
              <a:solidFill>
                <a:srgbClr val="FF0000"/>
              </a:solidFill>
              <a:latin typeface="UD デジタル 教科書体 NP-R" panose="02020400000000000000" pitchFamily="18" charset="-128"/>
              <a:ea typeface="UD デジタル 教科書体 NP-R" panose="02020400000000000000" pitchFamily="18" charset="-128"/>
            </a:rPr>
            <a:t>注意</a:t>
          </a:r>
          <a:r>
            <a:rPr kumimoji="1" lang="en-US" altLang="ja-JP" sz="1100" b="1" u="none" baseline="0">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b="1" u="sng" baseline="0">
              <a:solidFill>
                <a:srgbClr val="FF0000"/>
              </a:solidFill>
              <a:latin typeface="UD デジタル 教科書体 NP-R" panose="02020400000000000000" pitchFamily="18" charset="-128"/>
              <a:ea typeface="UD デジタル 教科書体 NP-R" panose="02020400000000000000" pitchFamily="18" charset="-128"/>
            </a:rPr>
            <a:t>未登録の選手</a:t>
          </a:r>
          <a:r>
            <a:rPr kumimoji="1" lang="ja-JP" altLang="en-US" sz="1100" b="1" u="none" baseline="0">
              <a:solidFill>
                <a:srgbClr val="FF0000"/>
              </a:solidFill>
              <a:latin typeface="UD デジタル 教科書体 NP-R" panose="02020400000000000000" pitchFamily="18" charset="-128"/>
              <a:ea typeface="UD デジタル 教科書体 NP-R" panose="02020400000000000000" pitchFamily="18" charset="-128"/>
            </a:rPr>
            <a:t>の「氏名」「学年」は，入力されている数式を消去して</a:t>
          </a:r>
          <a:r>
            <a:rPr kumimoji="1" lang="ja-JP" altLang="en-US" sz="1100" b="1" u="wavyHeavy" baseline="0">
              <a:solidFill>
                <a:srgbClr val="FF0000"/>
              </a:solidFill>
              <a:latin typeface="UD デジタル 教科書体 NP-R" panose="02020400000000000000" pitchFamily="18" charset="-128"/>
              <a:ea typeface="UD デジタル 教科書体 NP-R" panose="02020400000000000000" pitchFamily="18" charset="-128"/>
            </a:rPr>
            <a:t>直接手入力</a:t>
          </a:r>
          <a:r>
            <a:rPr kumimoji="1" lang="ja-JP" altLang="en-US" sz="1100" b="1" u="none" baseline="0">
              <a:solidFill>
                <a:srgbClr val="FF0000"/>
              </a:solidFill>
              <a:latin typeface="UD デジタル 教科書体 NP-R" panose="02020400000000000000" pitchFamily="18" charset="-128"/>
              <a:ea typeface="UD デジタル 教科書体 NP-R" panose="02020400000000000000" pitchFamily="18" charset="-128"/>
            </a:rPr>
            <a:t>をお願いします。</a:t>
          </a:r>
          <a:endParaRPr kumimoji="1" lang="ja-JP" altLang="en-US" sz="1100" u="none">
            <a:latin typeface="UD デジタル 教科書体 NP-R" panose="02020400000000000000" pitchFamily="18" charset="-128"/>
            <a:ea typeface="UD デジタル 教科書体 NP-R" panose="02020400000000000000" pitchFamily="18" charset="-128"/>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31</xdr:col>
      <xdr:colOff>0</xdr:colOff>
      <xdr:row>2</xdr:row>
      <xdr:rowOff>0</xdr:rowOff>
    </xdr:from>
    <xdr:ext cx="3870960" cy="571646"/>
    <xdr:sp macro="" textlink="">
      <xdr:nvSpPr>
        <xdr:cNvPr id="2" name="四角形: 角を丸くする 1">
          <a:extLst>
            <a:ext uri="{FF2B5EF4-FFF2-40B4-BE49-F238E27FC236}">
              <a16:creationId xmlns:a16="http://schemas.microsoft.com/office/drawing/2014/main" id="{0E054153-7860-46DF-9954-FE138AAB33A3}"/>
            </a:ext>
          </a:extLst>
        </xdr:cNvPr>
        <xdr:cNvSpPr/>
      </xdr:nvSpPr>
      <xdr:spPr>
        <a:xfrm>
          <a:off x="6804660" y="396240"/>
          <a:ext cx="3870960" cy="571646"/>
        </a:xfrm>
        <a:prstGeom prst="roundRect">
          <a:avLst/>
        </a:prstGeom>
        <a:solidFill>
          <a:srgbClr val="FF99FF"/>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100" b="1" u="none" baseline="0">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b="1" u="none" baseline="0">
              <a:solidFill>
                <a:srgbClr val="FF0000"/>
              </a:solidFill>
              <a:latin typeface="UD デジタル 教科書体 NP-R" panose="02020400000000000000" pitchFamily="18" charset="-128"/>
              <a:ea typeface="UD デジタル 教科書体 NP-R" panose="02020400000000000000" pitchFamily="18" charset="-128"/>
            </a:rPr>
            <a:t>注意</a:t>
          </a:r>
          <a:r>
            <a:rPr kumimoji="1" lang="en-US" altLang="ja-JP" sz="1100" b="1" u="none" baseline="0">
              <a:solidFill>
                <a:srgbClr val="FF0000"/>
              </a:solidFill>
              <a:latin typeface="UD デジタル 教科書体 NP-R" panose="02020400000000000000" pitchFamily="18" charset="-128"/>
              <a:ea typeface="UD デジタル 教科書体 NP-R" panose="02020400000000000000" pitchFamily="18" charset="-128"/>
            </a:rPr>
            <a:t>】</a:t>
          </a:r>
          <a:r>
            <a:rPr kumimoji="1" lang="ja-JP" altLang="en-US" sz="1100" b="1" u="sng" baseline="0">
              <a:solidFill>
                <a:srgbClr val="FF0000"/>
              </a:solidFill>
              <a:latin typeface="UD デジタル 教科書体 NP-R" panose="02020400000000000000" pitchFamily="18" charset="-128"/>
              <a:ea typeface="UD デジタル 教科書体 NP-R" panose="02020400000000000000" pitchFamily="18" charset="-128"/>
            </a:rPr>
            <a:t>未登録の選手</a:t>
          </a:r>
          <a:r>
            <a:rPr kumimoji="1" lang="ja-JP" altLang="en-US" sz="1100" b="1" u="none" baseline="0">
              <a:solidFill>
                <a:srgbClr val="FF0000"/>
              </a:solidFill>
              <a:latin typeface="UD デジタル 教科書体 NP-R" panose="02020400000000000000" pitchFamily="18" charset="-128"/>
              <a:ea typeface="UD デジタル 教科書体 NP-R" panose="02020400000000000000" pitchFamily="18" charset="-128"/>
            </a:rPr>
            <a:t>の「氏名」「学年」は，入力されている数式を消去して</a:t>
          </a:r>
          <a:r>
            <a:rPr kumimoji="1" lang="ja-JP" altLang="en-US" sz="1100" b="1" u="wavyHeavy" baseline="0">
              <a:solidFill>
                <a:srgbClr val="FF0000"/>
              </a:solidFill>
              <a:latin typeface="UD デジタル 教科書体 NP-R" panose="02020400000000000000" pitchFamily="18" charset="-128"/>
              <a:ea typeface="UD デジタル 教科書体 NP-R" panose="02020400000000000000" pitchFamily="18" charset="-128"/>
            </a:rPr>
            <a:t>直接手入力</a:t>
          </a:r>
          <a:r>
            <a:rPr kumimoji="1" lang="ja-JP" altLang="en-US" sz="1100" b="1" u="none" baseline="0">
              <a:solidFill>
                <a:srgbClr val="FF0000"/>
              </a:solidFill>
              <a:latin typeface="UD デジタル 教科書体 NP-R" panose="02020400000000000000" pitchFamily="18" charset="-128"/>
              <a:ea typeface="UD デジタル 教科書体 NP-R" panose="02020400000000000000" pitchFamily="18" charset="-128"/>
            </a:rPr>
            <a:t>をお願いします。</a:t>
          </a:r>
          <a:endParaRPr kumimoji="1" lang="ja-JP" altLang="en-US" sz="1100" u="none">
            <a:latin typeface="UD デジタル 教科書体 NP-R" panose="02020400000000000000" pitchFamily="18" charset="-128"/>
            <a:ea typeface="UD デジタル 教科書体 NP-R" panose="02020400000000000000" pitchFamily="18" charset="-128"/>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asahi-net.or.jp/Documents%20and%20Settings/Administrator/&#12487;&#12473;&#12463;&#12488;&#12483;&#12503;/&#21315;&#33865;&#21830;4,20/&#30331;&#37682;&#24179;&#25104;17&#24180;&#24230;/H17&#12391;&#12365;&#12383;&#12424;&#12391;&#12365;&#12383;/&#215;&#9675;&#21531;&#12408;/&#20840;&#22269;&#39640;&#20307;&#36899;&#12408;/&#35336;&#31639;&#24335;&#20837;&#12426;&#21508;&#26657;&#30331;&#37682;&#29992;&#12501;&#12449;&#12452;&#12523;v1&#65288;&#21315;&#33865;&#3047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女男 (2)"/>
      <sheetName val="男 (2)"/>
      <sheetName val="女 (2)"/>
      <sheetName val="学校データ"/>
      <sheetName val="競技者データ"/>
      <sheetName val="登録用紙"/>
      <sheetName val="追加登録用紙"/>
      <sheetName val="改良･変更･追加"/>
    </sheetNames>
    <sheetDataSet>
      <sheetData sheetId="0"/>
      <sheetData sheetId="1"/>
      <sheetData sheetId="2"/>
      <sheetData sheetId="3"/>
      <sheetData sheetId="4">
        <row r="4">
          <cell r="G4" t="e">
            <v>#N/A</v>
          </cell>
          <cell r="H4" t="e">
            <v>#N/A</v>
          </cell>
          <cell r="I4">
            <v>1</v>
          </cell>
          <cell r="J4" t="str">
            <v>4/26</v>
          </cell>
          <cell r="K4">
            <v>0</v>
          </cell>
          <cell r="L4">
            <v>1</v>
          </cell>
          <cell r="M4">
            <v>1</v>
          </cell>
          <cell r="N4" t="str">
            <v>継続</v>
          </cell>
          <cell r="O4" t="str">
            <v>那須　和哉</v>
          </cell>
          <cell r="P4" t="str">
            <v>ナス　カズヤ</v>
          </cell>
          <cell r="Q4">
            <v>3</v>
          </cell>
          <cell r="R4" t="str">
            <v>男</v>
          </cell>
          <cell r="S4">
            <v>1985</v>
          </cell>
          <cell r="T4">
            <v>11</v>
          </cell>
          <cell r="U4">
            <v>26</v>
          </cell>
        </row>
        <row r="5">
          <cell r="G5" t="e">
            <v>#N/A</v>
          </cell>
          <cell r="H5" t="e">
            <v>#N/A</v>
          </cell>
          <cell r="I5">
            <v>2</v>
          </cell>
          <cell r="J5" t="str">
            <v>4/26</v>
          </cell>
          <cell r="K5">
            <v>0</v>
          </cell>
          <cell r="L5">
            <v>1</v>
          </cell>
          <cell r="M5">
            <v>2</v>
          </cell>
          <cell r="N5" t="str">
            <v>継続</v>
          </cell>
          <cell r="O5" t="str">
            <v>須田　圭祐</v>
          </cell>
          <cell r="P5" t="str">
            <v>スダ　ケイスケ</v>
          </cell>
          <cell r="Q5">
            <v>3</v>
          </cell>
          <cell r="R5" t="str">
            <v>男</v>
          </cell>
          <cell r="S5">
            <v>1985</v>
          </cell>
          <cell r="T5">
            <v>5</v>
          </cell>
          <cell r="U5">
            <v>2</v>
          </cell>
        </row>
        <row r="6">
          <cell r="G6" t="e">
            <v>#N/A</v>
          </cell>
          <cell r="H6" t="e">
            <v>#N/A</v>
          </cell>
          <cell r="I6">
            <v>3</v>
          </cell>
          <cell r="J6" t="str">
            <v>4/26</v>
          </cell>
          <cell r="K6">
            <v>0</v>
          </cell>
          <cell r="L6">
            <v>1</v>
          </cell>
          <cell r="M6">
            <v>3</v>
          </cell>
          <cell r="N6" t="str">
            <v>継続</v>
          </cell>
          <cell r="O6" t="str">
            <v>柴田　真迪</v>
          </cell>
          <cell r="P6" t="str">
            <v>シバタ　マサミチ</v>
          </cell>
          <cell r="Q6">
            <v>3</v>
          </cell>
          <cell r="R6" t="str">
            <v>男</v>
          </cell>
          <cell r="S6">
            <v>1986</v>
          </cell>
          <cell r="T6">
            <v>1</v>
          </cell>
          <cell r="U6">
            <v>14</v>
          </cell>
        </row>
        <row r="7">
          <cell r="G7" t="e">
            <v>#N/A</v>
          </cell>
          <cell r="H7" t="e">
            <v>#N/A</v>
          </cell>
          <cell r="I7">
            <v>4</v>
          </cell>
          <cell r="J7" t="str">
            <v>4/26</v>
          </cell>
          <cell r="K7">
            <v>0</v>
          </cell>
          <cell r="L7">
            <v>1</v>
          </cell>
          <cell r="M7">
            <v>4</v>
          </cell>
          <cell r="N7" t="str">
            <v>継続</v>
          </cell>
          <cell r="O7" t="str">
            <v>関　達也</v>
          </cell>
          <cell r="P7" t="str">
            <v>セキ　タツヤ</v>
          </cell>
          <cell r="Q7">
            <v>3</v>
          </cell>
          <cell r="R7" t="str">
            <v>男</v>
          </cell>
          <cell r="S7">
            <v>1985</v>
          </cell>
          <cell r="T7">
            <v>12</v>
          </cell>
          <cell r="U7">
            <v>16</v>
          </cell>
        </row>
        <row r="8">
          <cell r="G8" t="e">
            <v>#N/A</v>
          </cell>
          <cell r="H8" t="e">
            <v>#N/A</v>
          </cell>
          <cell r="I8">
            <v>5</v>
          </cell>
          <cell r="J8" t="str">
            <v>4/26</v>
          </cell>
          <cell r="K8">
            <v>0</v>
          </cell>
          <cell r="L8">
            <v>1</v>
          </cell>
          <cell r="M8">
            <v>5</v>
          </cell>
          <cell r="N8" t="str">
            <v>継続</v>
          </cell>
          <cell r="O8" t="str">
            <v>小川　秀樹</v>
          </cell>
          <cell r="P8" t="str">
            <v>オガワ　ヒデキ</v>
          </cell>
          <cell r="Q8">
            <v>3</v>
          </cell>
          <cell r="R8" t="str">
            <v>男</v>
          </cell>
          <cell r="S8">
            <v>1985</v>
          </cell>
          <cell r="T8">
            <v>7</v>
          </cell>
          <cell r="U8">
            <v>15</v>
          </cell>
        </row>
        <row r="9">
          <cell r="G9" t="e">
            <v>#N/A</v>
          </cell>
          <cell r="H9" t="e">
            <v>#N/A</v>
          </cell>
          <cell r="I9">
            <v>6</v>
          </cell>
          <cell r="J9" t="str">
            <v>4/26</v>
          </cell>
          <cell r="K9">
            <v>0</v>
          </cell>
          <cell r="L9">
            <v>1</v>
          </cell>
          <cell r="M9">
            <v>6</v>
          </cell>
          <cell r="N9" t="str">
            <v>継続</v>
          </cell>
          <cell r="O9" t="str">
            <v>定成　吉弘</v>
          </cell>
          <cell r="P9" t="str">
            <v>サダナリ　ヨシヒロ</v>
          </cell>
          <cell r="Q9">
            <v>3</v>
          </cell>
          <cell r="R9" t="str">
            <v>男</v>
          </cell>
          <cell r="S9">
            <v>1985</v>
          </cell>
          <cell r="T9">
            <v>8</v>
          </cell>
          <cell r="U9">
            <v>21</v>
          </cell>
        </row>
        <row r="10">
          <cell r="G10" t="e">
            <v>#N/A</v>
          </cell>
          <cell r="H10" t="e">
            <v>#N/A</v>
          </cell>
          <cell r="I10">
            <v>7</v>
          </cell>
          <cell r="J10" t="str">
            <v>4/26</v>
          </cell>
          <cell r="K10">
            <v>0</v>
          </cell>
          <cell r="L10">
            <v>1</v>
          </cell>
          <cell r="M10">
            <v>7</v>
          </cell>
          <cell r="N10" t="str">
            <v>継続</v>
          </cell>
          <cell r="O10" t="str">
            <v>村山　徹</v>
          </cell>
          <cell r="P10" t="str">
            <v>ムラヤマ　トオル</v>
          </cell>
          <cell r="Q10">
            <v>3</v>
          </cell>
          <cell r="R10" t="str">
            <v>男</v>
          </cell>
          <cell r="S10">
            <v>1985</v>
          </cell>
          <cell r="T10">
            <v>8</v>
          </cell>
          <cell r="U10">
            <v>29</v>
          </cell>
        </row>
        <row r="11">
          <cell r="G11" t="e">
            <v>#N/A</v>
          </cell>
          <cell r="H11" t="e">
            <v>#N/A</v>
          </cell>
          <cell r="I11">
            <v>8</v>
          </cell>
          <cell r="J11" t="str">
            <v>4/26</v>
          </cell>
          <cell r="K11">
            <v>0</v>
          </cell>
          <cell r="L11">
            <v>1</v>
          </cell>
          <cell r="M11">
            <v>8</v>
          </cell>
          <cell r="N11" t="str">
            <v>継続</v>
          </cell>
          <cell r="O11" t="str">
            <v>佐久間　郁弥</v>
          </cell>
          <cell r="P11" t="str">
            <v>サクマ　フミヤ</v>
          </cell>
          <cell r="Q11">
            <v>2</v>
          </cell>
          <cell r="R11" t="str">
            <v>男</v>
          </cell>
          <cell r="S11">
            <v>1986</v>
          </cell>
          <cell r="T11">
            <v>7</v>
          </cell>
          <cell r="U11">
            <v>8</v>
          </cell>
        </row>
        <row r="12">
          <cell r="G12" t="e">
            <v>#N/A</v>
          </cell>
          <cell r="H12" t="e">
            <v>#N/A</v>
          </cell>
          <cell r="I12">
            <v>9</v>
          </cell>
          <cell r="J12" t="str">
            <v>4/26</v>
          </cell>
          <cell r="K12">
            <v>0</v>
          </cell>
          <cell r="L12">
            <v>1</v>
          </cell>
          <cell r="M12">
            <v>9</v>
          </cell>
          <cell r="N12" t="str">
            <v>継続</v>
          </cell>
          <cell r="O12" t="str">
            <v>鶴岡　優</v>
          </cell>
          <cell r="P12" t="str">
            <v>ツルオカ　ユウ</v>
          </cell>
          <cell r="Q12">
            <v>2</v>
          </cell>
          <cell r="R12" t="str">
            <v>男</v>
          </cell>
          <cell r="S12">
            <v>1986</v>
          </cell>
          <cell r="T12">
            <v>8</v>
          </cell>
          <cell r="U12">
            <v>20</v>
          </cell>
        </row>
        <row r="13">
          <cell r="G13" t="e">
            <v>#N/A</v>
          </cell>
          <cell r="H13" t="e">
            <v>#N/A</v>
          </cell>
          <cell r="I13">
            <v>10</v>
          </cell>
          <cell r="J13" t="str">
            <v>4/26</v>
          </cell>
          <cell r="K13">
            <v>0</v>
          </cell>
          <cell r="L13">
            <v>1</v>
          </cell>
          <cell r="M13">
            <v>10</v>
          </cell>
          <cell r="N13" t="str">
            <v>新規</v>
          </cell>
          <cell r="O13" t="str">
            <v>宮内　浩行</v>
          </cell>
          <cell r="P13" t="str">
            <v>ミヤウチ　ヒロユキ</v>
          </cell>
          <cell r="Q13">
            <v>2</v>
          </cell>
          <cell r="R13" t="str">
            <v>男</v>
          </cell>
          <cell r="S13">
            <v>1986</v>
          </cell>
          <cell r="T13">
            <v>6</v>
          </cell>
          <cell r="U13">
            <v>24</v>
          </cell>
        </row>
        <row r="14">
          <cell r="G14" t="e">
            <v>#N/A</v>
          </cell>
          <cell r="H14" t="e">
            <v>#N/A</v>
          </cell>
          <cell r="I14">
            <v>11</v>
          </cell>
          <cell r="J14" t="str">
            <v>4/26</v>
          </cell>
          <cell r="K14">
            <v>0</v>
          </cell>
          <cell r="L14">
            <v>1</v>
          </cell>
          <cell r="M14">
            <v>11</v>
          </cell>
          <cell r="N14" t="str">
            <v>新規</v>
          </cell>
          <cell r="O14" t="str">
            <v>今関　貴大</v>
          </cell>
          <cell r="P14" t="str">
            <v>イマゼキ　タカヒロ</v>
          </cell>
          <cell r="Q14">
            <v>1</v>
          </cell>
          <cell r="R14" t="str">
            <v>男</v>
          </cell>
          <cell r="S14">
            <v>1988</v>
          </cell>
          <cell r="T14">
            <v>1</v>
          </cell>
          <cell r="U14">
            <v>6</v>
          </cell>
        </row>
        <row r="15">
          <cell r="G15" t="e">
            <v>#N/A</v>
          </cell>
          <cell r="H15" t="e">
            <v>#N/A</v>
          </cell>
          <cell r="I15">
            <v>12</v>
          </cell>
          <cell r="J15" t="str">
            <v>4/26</v>
          </cell>
          <cell r="K15">
            <v>0</v>
          </cell>
          <cell r="L15">
            <v>1</v>
          </cell>
          <cell r="M15">
            <v>12</v>
          </cell>
          <cell r="N15" t="str">
            <v>新規</v>
          </cell>
          <cell r="O15" t="str">
            <v>須田　浩次</v>
          </cell>
          <cell r="P15" t="str">
            <v>スダ　コウジ</v>
          </cell>
          <cell r="Q15">
            <v>1</v>
          </cell>
          <cell r="R15" t="str">
            <v>男</v>
          </cell>
          <cell r="S15">
            <v>1987</v>
          </cell>
          <cell r="T15">
            <v>6</v>
          </cell>
          <cell r="U15">
            <v>7</v>
          </cell>
        </row>
        <row r="16">
          <cell r="G16" t="e">
            <v>#N/A</v>
          </cell>
          <cell r="H16" t="e">
            <v>#N/A</v>
          </cell>
          <cell r="I16">
            <v>13</v>
          </cell>
          <cell r="J16" t="str">
            <v>4/26</v>
          </cell>
          <cell r="K16">
            <v>0</v>
          </cell>
          <cell r="L16">
            <v>1</v>
          </cell>
          <cell r="M16">
            <v>13</v>
          </cell>
          <cell r="N16" t="str">
            <v>新規</v>
          </cell>
          <cell r="O16" t="str">
            <v>古賀　龍平</v>
          </cell>
          <cell r="P16" t="str">
            <v>コガ　リュウヘイ</v>
          </cell>
          <cell r="Q16">
            <v>1</v>
          </cell>
          <cell r="R16" t="str">
            <v>男</v>
          </cell>
          <cell r="S16">
            <v>1987</v>
          </cell>
          <cell r="T16">
            <v>11</v>
          </cell>
          <cell r="U16">
            <v>21</v>
          </cell>
        </row>
        <row r="17">
          <cell r="G17" t="e">
            <v>#N/A</v>
          </cell>
          <cell r="H17" t="e">
            <v>#N/A</v>
          </cell>
          <cell r="I17">
            <v>14</v>
          </cell>
          <cell r="J17" t="str">
            <v>4/26</v>
          </cell>
          <cell r="K17">
            <v>0</v>
          </cell>
          <cell r="L17">
            <v>1</v>
          </cell>
          <cell r="M17">
            <v>14</v>
          </cell>
          <cell r="N17" t="str">
            <v>新規</v>
          </cell>
          <cell r="O17" t="str">
            <v>小深山　智士</v>
          </cell>
          <cell r="P17" t="str">
            <v>コミヤマ　サトシ</v>
          </cell>
          <cell r="Q17">
            <v>1</v>
          </cell>
          <cell r="R17" t="str">
            <v>男</v>
          </cell>
          <cell r="S17">
            <v>1987</v>
          </cell>
          <cell r="T17">
            <v>8</v>
          </cell>
          <cell r="U17">
            <v>25</v>
          </cell>
        </row>
        <row r="18">
          <cell r="G18" t="e">
            <v>#N/A</v>
          </cell>
          <cell r="H18" t="e">
            <v>#N/A</v>
          </cell>
          <cell r="I18">
            <v>15</v>
          </cell>
          <cell r="J18" t="str">
            <v>4/26</v>
          </cell>
          <cell r="K18">
            <v>0</v>
          </cell>
          <cell r="L18">
            <v>4</v>
          </cell>
          <cell r="M18">
            <v>15</v>
          </cell>
          <cell r="N18" t="str">
            <v>新規</v>
          </cell>
          <cell r="O18" t="str">
            <v>伊藤　千尋</v>
          </cell>
          <cell r="P18" t="str">
            <v>イトウ　チヒロ</v>
          </cell>
          <cell r="Q18">
            <v>1</v>
          </cell>
          <cell r="R18" t="str">
            <v>男</v>
          </cell>
          <cell r="S18">
            <v>1987</v>
          </cell>
          <cell r="T18">
            <v>5</v>
          </cell>
          <cell r="U18">
            <v>13</v>
          </cell>
        </row>
        <row r="19">
          <cell r="G19" t="e">
            <v>#N/A</v>
          </cell>
          <cell r="H19" t="e">
            <v>#N/A</v>
          </cell>
          <cell r="I19">
            <v>16</v>
          </cell>
          <cell r="J19" t="str">
            <v>4/26</v>
          </cell>
          <cell r="K19">
            <v>0</v>
          </cell>
          <cell r="L19">
            <v>4</v>
          </cell>
          <cell r="M19">
            <v>16</v>
          </cell>
          <cell r="N19" t="str">
            <v>新規</v>
          </cell>
          <cell r="O19" t="str">
            <v>松本　順</v>
          </cell>
          <cell r="P19" t="str">
            <v>マツモト　ジュン</v>
          </cell>
          <cell r="Q19">
            <v>1</v>
          </cell>
          <cell r="R19" t="str">
            <v>男</v>
          </cell>
          <cell r="S19">
            <v>1987</v>
          </cell>
          <cell r="T19">
            <v>6</v>
          </cell>
          <cell r="U19">
            <v>27</v>
          </cell>
        </row>
        <row r="20">
          <cell r="G20" t="e">
            <v>#N/A</v>
          </cell>
          <cell r="H20" t="e">
            <v>#N/A</v>
          </cell>
          <cell r="I20">
            <v>17</v>
          </cell>
          <cell r="J20" t="str">
            <v>4/26</v>
          </cell>
          <cell r="K20">
            <v>0</v>
          </cell>
          <cell r="L20">
            <v>5</v>
          </cell>
          <cell r="M20">
            <v>17</v>
          </cell>
          <cell r="N20" t="str">
            <v>継続</v>
          </cell>
          <cell r="O20" t="str">
            <v>加藤　進太郎</v>
          </cell>
          <cell r="P20" t="str">
            <v>カトウ　シンタロウ</v>
          </cell>
          <cell r="Q20">
            <v>3</v>
          </cell>
          <cell r="R20" t="str">
            <v>男</v>
          </cell>
          <cell r="S20">
            <v>1985</v>
          </cell>
          <cell r="T20">
            <v>6</v>
          </cell>
          <cell r="U20">
            <v>5</v>
          </cell>
        </row>
        <row r="21">
          <cell r="G21" t="e">
            <v>#N/A</v>
          </cell>
          <cell r="H21" t="e">
            <v>#N/A</v>
          </cell>
          <cell r="I21">
            <v>18</v>
          </cell>
          <cell r="J21" t="str">
            <v>4/26</v>
          </cell>
          <cell r="K21">
            <v>0</v>
          </cell>
          <cell r="L21">
            <v>5</v>
          </cell>
          <cell r="M21">
            <v>18</v>
          </cell>
          <cell r="N21" t="str">
            <v>継続</v>
          </cell>
          <cell r="O21" t="str">
            <v>山形　一斗</v>
          </cell>
          <cell r="P21" t="str">
            <v>ヤマガタ　カズト</v>
          </cell>
          <cell r="Q21">
            <v>2</v>
          </cell>
          <cell r="R21" t="str">
            <v>男</v>
          </cell>
          <cell r="S21">
            <v>1986</v>
          </cell>
          <cell r="T21">
            <v>11</v>
          </cell>
          <cell r="U21">
            <v>21</v>
          </cell>
        </row>
        <row r="22">
          <cell r="G22" t="e">
            <v>#N/A</v>
          </cell>
          <cell r="H22" t="e">
            <v>#N/A</v>
          </cell>
          <cell r="I22">
            <v>19</v>
          </cell>
          <cell r="J22" t="str">
            <v>4/26</v>
          </cell>
          <cell r="K22">
            <v>0</v>
          </cell>
          <cell r="L22">
            <v>5</v>
          </cell>
          <cell r="M22">
            <v>19</v>
          </cell>
          <cell r="N22" t="str">
            <v>新規</v>
          </cell>
          <cell r="O22" t="str">
            <v>大森　勇季</v>
          </cell>
          <cell r="P22" t="str">
            <v>オオモリ　ユウキ</v>
          </cell>
          <cell r="Q22">
            <v>1</v>
          </cell>
          <cell r="R22" t="str">
            <v>男</v>
          </cell>
          <cell r="S22">
            <v>1987</v>
          </cell>
          <cell r="T22">
            <v>6</v>
          </cell>
          <cell r="U22">
            <v>22</v>
          </cell>
        </row>
        <row r="23">
          <cell r="G23" t="e">
            <v>#N/A</v>
          </cell>
          <cell r="H23" t="e">
            <v>#N/A</v>
          </cell>
          <cell r="I23">
            <v>20</v>
          </cell>
          <cell r="J23" t="str">
            <v>4/26</v>
          </cell>
          <cell r="K23">
            <v>0</v>
          </cell>
          <cell r="L23">
            <v>7</v>
          </cell>
          <cell r="M23">
            <v>20</v>
          </cell>
          <cell r="N23" t="str">
            <v>継続</v>
          </cell>
          <cell r="O23" t="str">
            <v>松本　大</v>
          </cell>
          <cell r="P23" t="str">
            <v>マツモト　ユタカ</v>
          </cell>
          <cell r="Q23">
            <v>3</v>
          </cell>
          <cell r="R23" t="str">
            <v>男</v>
          </cell>
          <cell r="S23">
            <v>1985</v>
          </cell>
          <cell r="T23">
            <v>4</v>
          </cell>
          <cell r="U23">
            <v>13</v>
          </cell>
        </row>
        <row r="24">
          <cell r="G24" t="e">
            <v>#N/A</v>
          </cell>
          <cell r="H24" t="e">
            <v>#N/A</v>
          </cell>
          <cell r="I24">
            <v>21</v>
          </cell>
          <cell r="J24" t="str">
            <v>4/26</v>
          </cell>
          <cell r="K24">
            <v>0</v>
          </cell>
          <cell r="L24">
            <v>7</v>
          </cell>
          <cell r="M24">
            <v>21</v>
          </cell>
          <cell r="N24" t="str">
            <v>継続</v>
          </cell>
          <cell r="O24" t="str">
            <v>溝部　将太郎</v>
          </cell>
          <cell r="P24" t="str">
            <v>ミゾベ　ショウタロウ</v>
          </cell>
          <cell r="Q24">
            <v>3</v>
          </cell>
          <cell r="R24" t="str">
            <v>男</v>
          </cell>
          <cell r="S24">
            <v>1985</v>
          </cell>
          <cell r="T24">
            <v>10</v>
          </cell>
          <cell r="U24">
            <v>31</v>
          </cell>
        </row>
        <row r="25">
          <cell r="G25" t="e">
            <v>#N/A</v>
          </cell>
          <cell r="H25" t="e">
            <v>#N/A</v>
          </cell>
          <cell r="I25">
            <v>22</v>
          </cell>
          <cell r="J25" t="str">
            <v>4/26</v>
          </cell>
          <cell r="K25">
            <v>0</v>
          </cell>
          <cell r="L25">
            <v>7</v>
          </cell>
          <cell r="M25">
            <v>22</v>
          </cell>
          <cell r="N25" t="str">
            <v>継続</v>
          </cell>
          <cell r="O25" t="str">
            <v>島貫　勇輝</v>
          </cell>
          <cell r="P25" t="str">
            <v>シマヌキ　ユウキ</v>
          </cell>
          <cell r="Q25">
            <v>2</v>
          </cell>
          <cell r="R25" t="str">
            <v>男</v>
          </cell>
          <cell r="S25">
            <v>1986</v>
          </cell>
          <cell r="T25">
            <v>8</v>
          </cell>
          <cell r="U25">
            <v>15</v>
          </cell>
        </row>
        <row r="26">
          <cell r="G26" t="e">
            <v>#N/A</v>
          </cell>
          <cell r="H26" t="e">
            <v>#N/A</v>
          </cell>
          <cell r="I26">
            <v>23</v>
          </cell>
          <cell r="J26" t="str">
            <v>4/26</v>
          </cell>
          <cell r="K26">
            <v>0</v>
          </cell>
          <cell r="L26">
            <v>7</v>
          </cell>
          <cell r="M26">
            <v>23</v>
          </cell>
          <cell r="N26" t="str">
            <v>新規</v>
          </cell>
          <cell r="O26" t="str">
            <v>長田　敏希</v>
          </cell>
          <cell r="P26" t="str">
            <v>オサダ　トシキ</v>
          </cell>
          <cell r="Q26">
            <v>1</v>
          </cell>
          <cell r="R26" t="str">
            <v>男</v>
          </cell>
          <cell r="S26">
            <v>1987</v>
          </cell>
          <cell r="T26">
            <v>4</v>
          </cell>
          <cell r="U26">
            <v>13</v>
          </cell>
        </row>
        <row r="27">
          <cell r="G27" t="e">
            <v>#N/A</v>
          </cell>
          <cell r="H27" t="e">
            <v>#N/A</v>
          </cell>
          <cell r="I27">
            <v>24</v>
          </cell>
          <cell r="J27" t="str">
            <v>4/26</v>
          </cell>
          <cell r="K27">
            <v>0</v>
          </cell>
          <cell r="L27">
            <v>7</v>
          </cell>
          <cell r="M27">
            <v>24</v>
          </cell>
          <cell r="N27" t="str">
            <v>新規</v>
          </cell>
          <cell r="O27" t="str">
            <v>鈴木　翔太</v>
          </cell>
          <cell r="P27" t="str">
            <v>スズキ　ショウタ</v>
          </cell>
          <cell r="Q27">
            <v>1</v>
          </cell>
          <cell r="R27" t="str">
            <v>男</v>
          </cell>
          <cell r="S27">
            <v>1987</v>
          </cell>
          <cell r="T27">
            <v>8</v>
          </cell>
          <cell r="U27">
            <v>9</v>
          </cell>
        </row>
        <row r="28">
          <cell r="G28" t="e">
            <v>#N/A</v>
          </cell>
          <cell r="H28" t="e">
            <v>#N/A</v>
          </cell>
          <cell r="I28">
            <v>25</v>
          </cell>
          <cell r="J28" t="str">
            <v>4/26</v>
          </cell>
          <cell r="K28">
            <v>0</v>
          </cell>
          <cell r="L28">
            <v>7</v>
          </cell>
          <cell r="M28">
            <v>25</v>
          </cell>
          <cell r="N28" t="str">
            <v>新規</v>
          </cell>
          <cell r="O28" t="str">
            <v>藤井　宏太郎</v>
          </cell>
          <cell r="P28" t="str">
            <v>フジイ　コウタロウ</v>
          </cell>
          <cell r="Q28">
            <v>1</v>
          </cell>
          <cell r="R28" t="str">
            <v>男</v>
          </cell>
          <cell r="S28">
            <v>1987</v>
          </cell>
          <cell r="T28">
            <v>11</v>
          </cell>
          <cell r="U28">
            <v>10</v>
          </cell>
        </row>
        <row r="29">
          <cell r="G29" t="e">
            <v>#N/A</v>
          </cell>
          <cell r="H29" t="e">
            <v>#N/A</v>
          </cell>
          <cell r="I29">
            <v>26</v>
          </cell>
          <cell r="J29" t="str">
            <v>4/26</v>
          </cell>
          <cell r="K29">
            <v>0</v>
          </cell>
          <cell r="L29">
            <v>8</v>
          </cell>
          <cell r="M29">
            <v>26</v>
          </cell>
          <cell r="N29" t="str">
            <v>継続</v>
          </cell>
          <cell r="O29" t="str">
            <v>鈴木　晃一</v>
          </cell>
          <cell r="P29" t="str">
            <v>スズキ　アキカズ</v>
          </cell>
          <cell r="Q29">
            <v>3</v>
          </cell>
          <cell r="R29" t="str">
            <v>男</v>
          </cell>
          <cell r="S29">
            <v>1985</v>
          </cell>
          <cell r="T29">
            <v>6</v>
          </cell>
          <cell r="U29">
            <v>11</v>
          </cell>
        </row>
        <row r="30">
          <cell r="G30" t="e">
            <v>#N/A</v>
          </cell>
          <cell r="H30" t="e">
            <v>#N/A</v>
          </cell>
          <cell r="I30">
            <v>27</v>
          </cell>
          <cell r="J30" t="str">
            <v>4/26</v>
          </cell>
          <cell r="K30">
            <v>0</v>
          </cell>
          <cell r="L30">
            <v>8</v>
          </cell>
          <cell r="M30">
            <v>27</v>
          </cell>
          <cell r="N30" t="str">
            <v>継続</v>
          </cell>
          <cell r="O30" t="str">
            <v>本吉　裕</v>
          </cell>
          <cell r="P30" t="str">
            <v>モトヨシ　ユウ</v>
          </cell>
          <cell r="Q30">
            <v>3</v>
          </cell>
          <cell r="R30" t="str">
            <v>男</v>
          </cell>
          <cell r="S30">
            <v>1985</v>
          </cell>
          <cell r="T30">
            <v>11</v>
          </cell>
          <cell r="U30">
            <v>26</v>
          </cell>
        </row>
        <row r="31">
          <cell r="G31" t="e">
            <v>#N/A</v>
          </cell>
          <cell r="H31" t="e">
            <v>#N/A</v>
          </cell>
          <cell r="I31">
            <v>28</v>
          </cell>
          <cell r="J31" t="str">
            <v>4/26</v>
          </cell>
          <cell r="K31">
            <v>0</v>
          </cell>
          <cell r="L31">
            <v>8</v>
          </cell>
          <cell r="M31">
            <v>28</v>
          </cell>
          <cell r="N31" t="str">
            <v>継続</v>
          </cell>
          <cell r="O31" t="str">
            <v>林　亮太</v>
          </cell>
          <cell r="P31" t="str">
            <v>ハヤシ　リョウタ</v>
          </cell>
          <cell r="Q31">
            <v>3</v>
          </cell>
          <cell r="R31" t="str">
            <v>男</v>
          </cell>
          <cell r="S31">
            <v>1986</v>
          </cell>
          <cell r="T31">
            <v>2</v>
          </cell>
          <cell r="U31">
            <v>3</v>
          </cell>
        </row>
        <row r="32">
          <cell r="G32" t="e">
            <v>#N/A</v>
          </cell>
          <cell r="H32" t="e">
            <v>#N/A</v>
          </cell>
          <cell r="I32">
            <v>29</v>
          </cell>
          <cell r="J32" t="str">
            <v>4/26</v>
          </cell>
          <cell r="K32">
            <v>0</v>
          </cell>
          <cell r="L32">
            <v>8</v>
          </cell>
          <cell r="M32">
            <v>29</v>
          </cell>
          <cell r="N32" t="str">
            <v>継続</v>
          </cell>
          <cell r="O32" t="str">
            <v>鈴木　優介</v>
          </cell>
          <cell r="P32" t="str">
            <v>スズキ　ユウスケ</v>
          </cell>
          <cell r="Q32">
            <v>3</v>
          </cell>
          <cell r="R32" t="str">
            <v>男</v>
          </cell>
          <cell r="S32">
            <v>1985</v>
          </cell>
          <cell r="T32">
            <v>6</v>
          </cell>
          <cell r="U32">
            <v>5</v>
          </cell>
        </row>
        <row r="33">
          <cell r="G33" t="e">
            <v>#N/A</v>
          </cell>
          <cell r="H33" t="e">
            <v>#N/A</v>
          </cell>
          <cell r="I33">
            <v>30</v>
          </cell>
          <cell r="J33" t="str">
            <v>4/26</v>
          </cell>
          <cell r="K33">
            <v>0</v>
          </cell>
          <cell r="L33">
            <v>8</v>
          </cell>
          <cell r="M33">
            <v>30</v>
          </cell>
          <cell r="N33" t="str">
            <v>継続</v>
          </cell>
          <cell r="O33" t="str">
            <v>中田　知秀</v>
          </cell>
          <cell r="P33" t="str">
            <v>ナカダ　トモヒデ</v>
          </cell>
          <cell r="Q33">
            <v>3</v>
          </cell>
          <cell r="R33" t="str">
            <v>男</v>
          </cell>
          <cell r="S33">
            <v>1985</v>
          </cell>
          <cell r="T33">
            <v>4</v>
          </cell>
          <cell r="U33">
            <v>15</v>
          </cell>
        </row>
        <row r="34">
          <cell r="G34" t="e">
            <v>#N/A</v>
          </cell>
          <cell r="H34" t="e">
            <v>#N/A</v>
          </cell>
          <cell r="I34">
            <v>31</v>
          </cell>
          <cell r="J34" t="str">
            <v>4/26</v>
          </cell>
          <cell r="K34">
            <v>0</v>
          </cell>
          <cell r="L34">
            <v>8</v>
          </cell>
          <cell r="M34">
            <v>31</v>
          </cell>
          <cell r="N34" t="str">
            <v>継続</v>
          </cell>
          <cell r="O34" t="str">
            <v>高橋　正樹</v>
          </cell>
          <cell r="P34" t="str">
            <v>タカハシ　マサキ</v>
          </cell>
          <cell r="Q34">
            <v>3</v>
          </cell>
          <cell r="R34" t="str">
            <v>男</v>
          </cell>
          <cell r="S34">
            <v>1985</v>
          </cell>
          <cell r="T34">
            <v>8</v>
          </cell>
          <cell r="U34">
            <v>12</v>
          </cell>
        </row>
        <row r="35">
          <cell r="G35" t="e">
            <v>#N/A</v>
          </cell>
          <cell r="H35" t="e">
            <v>#N/A</v>
          </cell>
          <cell r="I35">
            <v>32</v>
          </cell>
          <cell r="J35" t="str">
            <v>4/26</v>
          </cell>
          <cell r="K35">
            <v>0</v>
          </cell>
          <cell r="L35">
            <v>8</v>
          </cell>
          <cell r="M35">
            <v>32</v>
          </cell>
          <cell r="N35" t="str">
            <v>継続</v>
          </cell>
          <cell r="O35" t="str">
            <v>荒井　崇</v>
          </cell>
          <cell r="P35" t="str">
            <v>アライ　タカシ</v>
          </cell>
          <cell r="Q35">
            <v>3</v>
          </cell>
          <cell r="R35" t="str">
            <v>男</v>
          </cell>
          <cell r="S35">
            <v>1985</v>
          </cell>
          <cell r="T35">
            <v>8</v>
          </cell>
          <cell r="U35">
            <v>30</v>
          </cell>
        </row>
        <row r="36">
          <cell r="G36" t="e">
            <v>#N/A</v>
          </cell>
          <cell r="H36" t="e">
            <v>#N/A</v>
          </cell>
          <cell r="I36">
            <v>33</v>
          </cell>
          <cell r="J36" t="str">
            <v>4/26</v>
          </cell>
          <cell r="K36">
            <v>0</v>
          </cell>
          <cell r="L36">
            <v>8</v>
          </cell>
          <cell r="M36">
            <v>33</v>
          </cell>
          <cell r="N36" t="str">
            <v>継続</v>
          </cell>
          <cell r="O36" t="str">
            <v>峯島　喬久</v>
          </cell>
          <cell r="P36" t="str">
            <v>ミネシマ　タカヒサ</v>
          </cell>
          <cell r="Q36">
            <v>3</v>
          </cell>
          <cell r="R36" t="str">
            <v>男</v>
          </cell>
          <cell r="S36">
            <v>1985</v>
          </cell>
          <cell r="T36">
            <v>9</v>
          </cell>
          <cell r="U36">
            <v>6</v>
          </cell>
        </row>
        <row r="37">
          <cell r="G37" t="e">
            <v>#N/A</v>
          </cell>
          <cell r="H37" t="e">
            <v>#N/A</v>
          </cell>
          <cell r="I37">
            <v>34</v>
          </cell>
          <cell r="J37" t="str">
            <v>4/26</v>
          </cell>
          <cell r="K37">
            <v>0</v>
          </cell>
          <cell r="L37">
            <v>8</v>
          </cell>
          <cell r="M37">
            <v>34</v>
          </cell>
          <cell r="N37" t="str">
            <v>継続</v>
          </cell>
          <cell r="O37" t="str">
            <v>大島　聡</v>
          </cell>
          <cell r="P37" t="str">
            <v>オオシマ　サトシ</v>
          </cell>
          <cell r="Q37">
            <v>3</v>
          </cell>
          <cell r="R37" t="str">
            <v>男</v>
          </cell>
          <cell r="S37">
            <v>1985</v>
          </cell>
          <cell r="T37">
            <v>6</v>
          </cell>
          <cell r="U37">
            <v>2</v>
          </cell>
        </row>
        <row r="38">
          <cell r="G38" t="e">
            <v>#N/A</v>
          </cell>
          <cell r="H38" t="e">
            <v>#N/A</v>
          </cell>
          <cell r="I38">
            <v>35</v>
          </cell>
          <cell r="J38" t="str">
            <v>4/26</v>
          </cell>
          <cell r="K38">
            <v>0</v>
          </cell>
          <cell r="L38">
            <v>8</v>
          </cell>
          <cell r="M38">
            <v>35</v>
          </cell>
          <cell r="N38" t="str">
            <v>継続</v>
          </cell>
          <cell r="O38" t="str">
            <v>小林　貴文</v>
          </cell>
          <cell r="P38" t="str">
            <v>コバヤシ　タカフミ</v>
          </cell>
          <cell r="Q38">
            <v>3</v>
          </cell>
          <cell r="R38" t="str">
            <v>男</v>
          </cell>
          <cell r="S38">
            <v>1985</v>
          </cell>
          <cell r="T38">
            <v>12</v>
          </cell>
          <cell r="U38">
            <v>3</v>
          </cell>
        </row>
        <row r="39">
          <cell r="G39" t="e">
            <v>#N/A</v>
          </cell>
          <cell r="H39" t="e">
            <v>#N/A</v>
          </cell>
          <cell r="I39">
            <v>36</v>
          </cell>
          <cell r="J39" t="str">
            <v>4/26</v>
          </cell>
          <cell r="K39">
            <v>0</v>
          </cell>
          <cell r="L39">
            <v>8</v>
          </cell>
          <cell r="M39">
            <v>36</v>
          </cell>
          <cell r="N39" t="str">
            <v>継続</v>
          </cell>
          <cell r="O39" t="str">
            <v>中根　孝之</v>
          </cell>
          <cell r="P39" t="str">
            <v>ナカネ　タカユキ</v>
          </cell>
          <cell r="Q39">
            <v>3</v>
          </cell>
          <cell r="R39" t="str">
            <v>男</v>
          </cell>
          <cell r="S39">
            <v>1985</v>
          </cell>
          <cell r="T39">
            <v>6</v>
          </cell>
          <cell r="U39">
            <v>8</v>
          </cell>
        </row>
        <row r="40">
          <cell r="G40" t="e">
            <v>#N/A</v>
          </cell>
          <cell r="H40" t="e">
            <v>#N/A</v>
          </cell>
          <cell r="I40">
            <v>37</v>
          </cell>
          <cell r="J40" t="str">
            <v>4/26</v>
          </cell>
          <cell r="K40">
            <v>0</v>
          </cell>
          <cell r="L40">
            <v>8</v>
          </cell>
          <cell r="M40">
            <v>37</v>
          </cell>
          <cell r="N40" t="str">
            <v>継続</v>
          </cell>
          <cell r="O40" t="str">
            <v>黒須　実</v>
          </cell>
          <cell r="P40" t="str">
            <v>クロス　ミノル</v>
          </cell>
          <cell r="Q40">
            <v>3</v>
          </cell>
          <cell r="R40" t="str">
            <v>男</v>
          </cell>
          <cell r="S40">
            <v>1986</v>
          </cell>
          <cell r="T40">
            <v>2</v>
          </cell>
          <cell r="U40">
            <v>6</v>
          </cell>
        </row>
        <row r="41">
          <cell r="G41" t="e">
            <v>#N/A</v>
          </cell>
          <cell r="H41" t="e">
            <v>#N/A</v>
          </cell>
          <cell r="I41">
            <v>38</v>
          </cell>
          <cell r="J41" t="str">
            <v>4/26</v>
          </cell>
          <cell r="K41">
            <v>0</v>
          </cell>
          <cell r="L41">
            <v>8</v>
          </cell>
          <cell r="M41">
            <v>38</v>
          </cell>
          <cell r="N41" t="str">
            <v>継続</v>
          </cell>
          <cell r="O41" t="str">
            <v>西条　伸吾</v>
          </cell>
          <cell r="P41" t="str">
            <v>サイジョウ　シンゴ</v>
          </cell>
          <cell r="Q41">
            <v>3</v>
          </cell>
          <cell r="R41" t="str">
            <v>男</v>
          </cell>
          <cell r="S41">
            <v>1985</v>
          </cell>
          <cell r="T41">
            <v>7</v>
          </cell>
          <cell r="U41">
            <v>17</v>
          </cell>
        </row>
        <row r="42">
          <cell r="G42" t="e">
            <v>#N/A</v>
          </cell>
          <cell r="H42" t="e">
            <v>#N/A</v>
          </cell>
          <cell r="I42">
            <v>39</v>
          </cell>
          <cell r="J42" t="str">
            <v>4/26</v>
          </cell>
          <cell r="K42">
            <v>0</v>
          </cell>
          <cell r="L42">
            <v>8</v>
          </cell>
          <cell r="M42">
            <v>39</v>
          </cell>
          <cell r="N42" t="str">
            <v>継続</v>
          </cell>
          <cell r="O42" t="str">
            <v>小里　将吾</v>
          </cell>
          <cell r="P42" t="str">
            <v>コザト　ショウゴ</v>
          </cell>
          <cell r="Q42">
            <v>2</v>
          </cell>
          <cell r="R42" t="str">
            <v>男</v>
          </cell>
          <cell r="S42">
            <v>1986</v>
          </cell>
          <cell r="T42">
            <v>10</v>
          </cell>
          <cell r="U42">
            <v>26</v>
          </cell>
        </row>
        <row r="43">
          <cell r="G43" t="e">
            <v>#N/A</v>
          </cell>
          <cell r="H43" t="e">
            <v>#N/A</v>
          </cell>
          <cell r="I43">
            <v>40</v>
          </cell>
          <cell r="J43" t="str">
            <v>4/26</v>
          </cell>
          <cell r="K43">
            <v>0</v>
          </cell>
          <cell r="L43">
            <v>8</v>
          </cell>
          <cell r="M43">
            <v>40</v>
          </cell>
          <cell r="N43" t="str">
            <v>継続</v>
          </cell>
          <cell r="O43" t="str">
            <v>高山　洋平</v>
          </cell>
          <cell r="P43" t="str">
            <v>タカヤマ　ヨウヘイ</v>
          </cell>
          <cell r="Q43">
            <v>2</v>
          </cell>
          <cell r="R43" t="str">
            <v>男</v>
          </cell>
          <cell r="S43">
            <v>1987</v>
          </cell>
          <cell r="T43">
            <v>1</v>
          </cell>
          <cell r="U43">
            <v>8</v>
          </cell>
        </row>
        <row r="44">
          <cell r="G44" t="e">
            <v>#N/A</v>
          </cell>
          <cell r="H44" t="e">
            <v>#N/A</v>
          </cell>
          <cell r="I44">
            <v>41</v>
          </cell>
          <cell r="J44" t="str">
            <v>4/26</v>
          </cell>
          <cell r="K44">
            <v>0</v>
          </cell>
          <cell r="L44">
            <v>8</v>
          </cell>
          <cell r="M44">
            <v>41</v>
          </cell>
          <cell r="N44" t="str">
            <v>継続</v>
          </cell>
          <cell r="O44" t="str">
            <v>大高　英明</v>
          </cell>
          <cell r="P44" t="str">
            <v>オオタカ　ヒデアキ</v>
          </cell>
          <cell r="Q44">
            <v>2</v>
          </cell>
          <cell r="R44" t="str">
            <v>男</v>
          </cell>
          <cell r="S44">
            <v>1986</v>
          </cell>
          <cell r="T44">
            <v>7</v>
          </cell>
          <cell r="U44">
            <v>20</v>
          </cell>
        </row>
        <row r="45">
          <cell r="G45" t="e">
            <v>#N/A</v>
          </cell>
          <cell r="H45" t="e">
            <v>#N/A</v>
          </cell>
          <cell r="I45">
            <v>42</v>
          </cell>
          <cell r="J45" t="str">
            <v>4/26</v>
          </cell>
          <cell r="K45">
            <v>0</v>
          </cell>
          <cell r="L45">
            <v>8</v>
          </cell>
          <cell r="M45">
            <v>42</v>
          </cell>
          <cell r="N45" t="str">
            <v>継続</v>
          </cell>
          <cell r="O45" t="str">
            <v>大関　一樹</v>
          </cell>
          <cell r="P45" t="str">
            <v>オオゼキ　カズキ</v>
          </cell>
          <cell r="Q45">
            <v>2</v>
          </cell>
          <cell r="R45" t="str">
            <v>男</v>
          </cell>
          <cell r="S45">
            <v>1986</v>
          </cell>
          <cell r="T45">
            <v>6</v>
          </cell>
          <cell r="U45">
            <v>27</v>
          </cell>
        </row>
        <row r="46">
          <cell r="G46" t="e">
            <v>#N/A</v>
          </cell>
          <cell r="H46" t="e">
            <v>#N/A</v>
          </cell>
          <cell r="I46">
            <v>43</v>
          </cell>
          <cell r="J46" t="str">
            <v>4/26</v>
          </cell>
          <cell r="K46">
            <v>0</v>
          </cell>
          <cell r="L46">
            <v>8</v>
          </cell>
          <cell r="M46">
            <v>43</v>
          </cell>
          <cell r="N46" t="str">
            <v>継続</v>
          </cell>
          <cell r="O46" t="str">
            <v>今出　慶佑</v>
          </cell>
          <cell r="P46" t="str">
            <v>イマデ　ケイスケ</v>
          </cell>
          <cell r="Q46">
            <v>2</v>
          </cell>
          <cell r="R46" t="str">
            <v>男</v>
          </cell>
          <cell r="S46">
            <v>1986</v>
          </cell>
          <cell r="T46">
            <v>11</v>
          </cell>
          <cell r="U46">
            <v>2</v>
          </cell>
        </row>
        <row r="47">
          <cell r="G47" t="e">
            <v>#N/A</v>
          </cell>
          <cell r="H47" t="e">
            <v>#N/A</v>
          </cell>
          <cell r="I47">
            <v>44</v>
          </cell>
          <cell r="J47" t="str">
            <v>4/26</v>
          </cell>
          <cell r="K47">
            <v>0</v>
          </cell>
          <cell r="L47">
            <v>8</v>
          </cell>
          <cell r="M47">
            <v>44</v>
          </cell>
          <cell r="N47" t="str">
            <v>継続</v>
          </cell>
          <cell r="O47" t="str">
            <v>高橋　駿介</v>
          </cell>
          <cell r="P47" t="str">
            <v>タカハシ　シュンスケ</v>
          </cell>
          <cell r="Q47">
            <v>2</v>
          </cell>
          <cell r="R47" t="str">
            <v>男</v>
          </cell>
          <cell r="S47">
            <v>1986</v>
          </cell>
          <cell r="T47">
            <v>6</v>
          </cell>
          <cell r="U47">
            <v>3</v>
          </cell>
        </row>
        <row r="48">
          <cell r="G48" t="e">
            <v>#N/A</v>
          </cell>
          <cell r="H48" t="e">
            <v>#N/A</v>
          </cell>
          <cell r="I48">
            <v>45</v>
          </cell>
          <cell r="J48" t="str">
            <v>4/26</v>
          </cell>
          <cell r="K48">
            <v>0</v>
          </cell>
          <cell r="L48">
            <v>8</v>
          </cell>
          <cell r="M48">
            <v>45</v>
          </cell>
          <cell r="N48" t="str">
            <v>継続</v>
          </cell>
          <cell r="O48" t="str">
            <v>金丸　豊</v>
          </cell>
          <cell r="P48" t="str">
            <v>カナマル　ユタカ</v>
          </cell>
          <cell r="Q48">
            <v>2</v>
          </cell>
          <cell r="R48" t="str">
            <v>男</v>
          </cell>
          <cell r="S48">
            <v>1986</v>
          </cell>
          <cell r="T48">
            <v>10</v>
          </cell>
          <cell r="U48">
            <v>30</v>
          </cell>
        </row>
        <row r="49">
          <cell r="G49" t="e">
            <v>#N/A</v>
          </cell>
          <cell r="H49" t="e">
            <v>#N/A</v>
          </cell>
          <cell r="I49">
            <v>46</v>
          </cell>
          <cell r="J49" t="str">
            <v>4/26</v>
          </cell>
          <cell r="K49">
            <v>0</v>
          </cell>
          <cell r="L49">
            <v>8</v>
          </cell>
          <cell r="M49">
            <v>46</v>
          </cell>
          <cell r="N49" t="str">
            <v>継続</v>
          </cell>
          <cell r="O49" t="str">
            <v>内田　光亮</v>
          </cell>
          <cell r="P49" t="str">
            <v>ウチダ　コウスケ</v>
          </cell>
          <cell r="Q49">
            <v>2</v>
          </cell>
          <cell r="R49" t="str">
            <v>男</v>
          </cell>
          <cell r="S49">
            <v>1986</v>
          </cell>
          <cell r="T49">
            <v>10</v>
          </cell>
          <cell r="U49">
            <v>1</v>
          </cell>
        </row>
        <row r="50">
          <cell r="G50" t="e">
            <v>#N/A</v>
          </cell>
          <cell r="H50" t="e">
            <v>#N/A</v>
          </cell>
          <cell r="I50">
            <v>47</v>
          </cell>
          <cell r="J50" t="str">
            <v>4/26</v>
          </cell>
          <cell r="K50">
            <v>0</v>
          </cell>
          <cell r="L50">
            <v>8</v>
          </cell>
          <cell r="M50">
            <v>47</v>
          </cell>
          <cell r="N50" t="str">
            <v>継続</v>
          </cell>
          <cell r="O50" t="str">
            <v>高橋　信治郎</v>
          </cell>
          <cell r="P50" t="str">
            <v>タカハシ　シンジロウ</v>
          </cell>
          <cell r="Q50">
            <v>2</v>
          </cell>
          <cell r="R50" t="str">
            <v>男</v>
          </cell>
          <cell r="S50">
            <v>1987</v>
          </cell>
          <cell r="T50">
            <v>1</v>
          </cell>
          <cell r="U50">
            <v>2</v>
          </cell>
        </row>
        <row r="51">
          <cell r="G51" t="e">
            <v>#N/A</v>
          </cell>
          <cell r="H51" t="e">
            <v>#N/A</v>
          </cell>
          <cell r="I51">
            <v>48</v>
          </cell>
          <cell r="J51" t="str">
            <v>4/26</v>
          </cell>
          <cell r="K51">
            <v>0</v>
          </cell>
          <cell r="L51">
            <v>8</v>
          </cell>
          <cell r="M51">
            <v>48</v>
          </cell>
          <cell r="N51" t="str">
            <v>継続</v>
          </cell>
          <cell r="O51" t="str">
            <v>和田　晃</v>
          </cell>
          <cell r="P51" t="str">
            <v>ワダ　アキラ</v>
          </cell>
          <cell r="Q51">
            <v>2</v>
          </cell>
          <cell r="R51" t="str">
            <v>男</v>
          </cell>
          <cell r="S51">
            <v>1986</v>
          </cell>
          <cell r="T51">
            <v>7</v>
          </cell>
          <cell r="U51">
            <v>30</v>
          </cell>
        </row>
        <row r="52">
          <cell r="G52" t="e">
            <v>#N/A</v>
          </cell>
          <cell r="H52" t="e">
            <v>#N/A</v>
          </cell>
          <cell r="I52">
            <v>49</v>
          </cell>
          <cell r="J52" t="str">
            <v>4/26</v>
          </cell>
          <cell r="K52">
            <v>0</v>
          </cell>
          <cell r="L52">
            <v>8</v>
          </cell>
          <cell r="M52">
            <v>49</v>
          </cell>
          <cell r="N52" t="str">
            <v>継続</v>
          </cell>
          <cell r="O52" t="str">
            <v>黒坂　敬弘</v>
          </cell>
          <cell r="P52" t="str">
            <v>クロサカ　タカヒロ</v>
          </cell>
          <cell r="Q52">
            <v>2</v>
          </cell>
          <cell r="R52" t="str">
            <v>男</v>
          </cell>
          <cell r="S52">
            <v>1986</v>
          </cell>
          <cell r="T52">
            <v>12</v>
          </cell>
          <cell r="U52">
            <v>16</v>
          </cell>
        </row>
        <row r="53">
          <cell r="G53" t="e">
            <v>#N/A</v>
          </cell>
          <cell r="H53" t="e">
            <v>#N/A</v>
          </cell>
          <cell r="I53">
            <v>50</v>
          </cell>
          <cell r="J53" t="str">
            <v>4/26</v>
          </cell>
          <cell r="K53">
            <v>0</v>
          </cell>
          <cell r="L53">
            <v>8</v>
          </cell>
          <cell r="M53">
            <v>50</v>
          </cell>
          <cell r="N53" t="str">
            <v>継続</v>
          </cell>
          <cell r="O53" t="str">
            <v>大野　新悟</v>
          </cell>
          <cell r="P53" t="str">
            <v>オオノ　シンゴ</v>
          </cell>
          <cell r="Q53">
            <v>2</v>
          </cell>
          <cell r="R53" t="str">
            <v>男</v>
          </cell>
          <cell r="S53">
            <v>1986</v>
          </cell>
          <cell r="T53">
            <v>7</v>
          </cell>
          <cell r="U53">
            <v>12</v>
          </cell>
        </row>
        <row r="54">
          <cell r="G54" t="e">
            <v>#N/A</v>
          </cell>
          <cell r="H54" t="e">
            <v>#N/A</v>
          </cell>
          <cell r="I54">
            <v>51</v>
          </cell>
          <cell r="J54" t="str">
            <v>4/26</v>
          </cell>
          <cell r="K54">
            <v>0</v>
          </cell>
          <cell r="L54">
            <v>8</v>
          </cell>
          <cell r="M54">
            <v>51</v>
          </cell>
          <cell r="N54" t="str">
            <v>継続</v>
          </cell>
          <cell r="O54" t="str">
            <v>實方　和信</v>
          </cell>
          <cell r="P54" t="str">
            <v>ジツカタ　カズノブ</v>
          </cell>
          <cell r="Q54">
            <v>2</v>
          </cell>
          <cell r="R54" t="str">
            <v>男</v>
          </cell>
          <cell r="S54">
            <v>1986</v>
          </cell>
          <cell r="T54">
            <v>10</v>
          </cell>
          <cell r="U54">
            <v>14</v>
          </cell>
        </row>
        <row r="55">
          <cell r="G55" t="e">
            <v>#N/A</v>
          </cell>
          <cell r="H55" t="e">
            <v>#N/A</v>
          </cell>
          <cell r="I55">
            <v>52</v>
          </cell>
          <cell r="J55" t="str">
            <v>4/26</v>
          </cell>
          <cell r="K55">
            <v>0</v>
          </cell>
          <cell r="L55">
            <v>8</v>
          </cell>
          <cell r="M55">
            <v>52</v>
          </cell>
          <cell r="N55" t="str">
            <v>継続</v>
          </cell>
          <cell r="O55" t="str">
            <v>加藤　雄哉</v>
          </cell>
          <cell r="P55" t="str">
            <v>カトウ　ユウヤ</v>
          </cell>
          <cell r="Q55">
            <v>2</v>
          </cell>
          <cell r="R55" t="str">
            <v>男</v>
          </cell>
          <cell r="S55">
            <v>1986</v>
          </cell>
          <cell r="T55">
            <v>11</v>
          </cell>
          <cell r="U55">
            <v>3</v>
          </cell>
        </row>
        <row r="56">
          <cell r="G56" t="e">
            <v>#N/A</v>
          </cell>
          <cell r="H56" t="e">
            <v>#N/A</v>
          </cell>
          <cell r="I56">
            <v>53</v>
          </cell>
          <cell r="J56" t="str">
            <v>4/26</v>
          </cell>
          <cell r="K56">
            <v>0</v>
          </cell>
          <cell r="L56">
            <v>8</v>
          </cell>
          <cell r="M56">
            <v>53</v>
          </cell>
          <cell r="N56" t="str">
            <v>継続</v>
          </cell>
          <cell r="O56" t="str">
            <v>武石　大輝</v>
          </cell>
          <cell r="P56" t="str">
            <v>タケイシ　タイキ</v>
          </cell>
          <cell r="Q56">
            <v>2</v>
          </cell>
          <cell r="R56" t="str">
            <v>男</v>
          </cell>
          <cell r="S56">
            <v>1987</v>
          </cell>
          <cell r="T56">
            <v>3</v>
          </cell>
          <cell r="U56">
            <v>30</v>
          </cell>
        </row>
        <row r="57">
          <cell r="G57" t="e">
            <v>#N/A</v>
          </cell>
          <cell r="H57" t="e">
            <v>#N/A</v>
          </cell>
          <cell r="I57">
            <v>54</v>
          </cell>
          <cell r="J57" t="str">
            <v>4/26</v>
          </cell>
          <cell r="K57">
            <v>0</v>
          </cell>
          <cell r="L57">
            <v>8</v>
          </cell>
          <cell r="M57">
            <v>54</v>
          </cell>
          <cell r="N57" t="str">
            <v>継続</v>
          </cell>
          <cell r="O57" t="str">
            <v>文弥　洋</v>
          </cell>
          <cell r="P57" t="str">
            <v>ブンヤ　ヒロシ</v>
          </cell>
          <cell r="Q57">
            <v>2</v>
          </cell>
          <cell r="R57" t="str">
            <v>男</v>
          </cell>
          <cell r="S57">
            <v>1986</v>
          </cell>
          <cell r="T57">
            <v>11</v>
          </cell>
          <cell r="U57">
            <v>15</v>
          </cell>
        </row>
        <row r="58">
          <cell r="G58" t="e">
            <v>#N/A</v>
          </cell>
          <cell r="H58" t="e">
            <v>#N/A</v>
          </cell>
          <cell r="I58">
            <v>55</v>
          </cell>
          <cell r="J58" t="str">
            <v>4/26</v>
          </cell>
          <cell r="K58">
            <v>0</v>
          </cell>
          <cell r="L58">
            <v>8</v>
          </cell>
          <cell r="M58">
            <v>55</v>
          </cell>
          <cell r="N58" t="str">
            <v>継続</v>
          </cell>
          <cell r="O58" t="str">
            <v>堤　智司</v>
          </cell>
          <cell r="P58" t="str">
            <v>ツツミ　サトシ</v>
          </cell>
          <cell r="Q58">
            <v>2</v>
          </cell>
          <cell r="R58" t="str">
            <v>男</v>
          </cell>
          <cell r="S58">
            <v>1986</v>
          </cell>
          <cell r="T58">
            <v>5</v>
          </cell>
          <cell r="U58">
            <v>23</v>
          </cell>
        </row>
        <row r="59">
          <cell r="G59" t="e">
            <v>#N/A</v>
          </cell>
          <cell r="H59" t="e">
            <v>#N/A</v>
          </cell>
          <cell r="I59">
            <v>56</v>
          </cell>
          <cell r="J59" t="str">
            <v>4/26</v>
          </cell>
          <cell r="K59">
            <v>0</v>
          </cell>
          <cell r="L59">
            <v>8</v>
          </cell>
          <cell r="M59">
            <v>56</v>
          </cell>
          <cell r="N59" t="str">
            <v>継続</v>
          </cell>
          <cell r="O59" t="str">
            <v>橋本　大和</v>
          </cell>
          <cell r="P59" t="str">
            <v>ハシモト　ヒロカズ</v>
          </cell>
          <cell r="Q59">
            <v>2</v>
          </cell>
          <cell r="R59" t="str">
            <v>男</v>
          </cell>
          <cell r="S59">
            <v>1986</v>
          </cell>
          <cell r="T59">
            <v>7</v>
          </cell>
          <cell r="U59">
            <v>28</v>
          </cell>
        </row>
        <row r="60">
          <cell r="G60" t="e">
            <v>#N/A</v>
          </cell>
          <cell r="H60" t="e">
            <v>#N/A</v>
          </cell>
          <cell r="I60">
            <v>57</v>
          </cell>
          <cell r="J60" t="str">
            <v>4/26</v>
          </cell>
          <cell r="K60">
            <v>0</v>
          </cell>
          <cell r="L60">
            <v>8</v>
          </cell>
          <cell r="M60">
            <v>57</v>
          </cell>
          <cell r="N60" t="str">
            <v>継続</v>
          </cell>
          <cell r="O60" t="str">
            <v>田中　寛孝</v>
          </cell>
          <cell r="P60" t="str">
            <v>タナカ　ヒロタカ</v>
          </cell>
          <cell r="Q60">
            <v>2</v>
          </cell>
          <cell r="R60" t="str">
            <v>男</v>
          </cell>
          <cell r="S60">
            <v>1987</v>
          </cell>
          <cell r="T60">
            <v>1</v>
          </cell>
          <cell r="U60">
            <v>15</v>
          </cell>
        </row>
        <row r="61">
          <cell r="G61" t="e">
            <v>#N/A</v>
          </cell>
          <cell r="H61" t="e">
            <v>#N/A</v>
          </cell>
          <cell r="I61">
            <v>58</v>
          </cell>
          <cell r="J61" t="str">
            <v>4/26</v>
          </cell>
          <cell r="K61">
            <v>0</v>
          </cell>
          <cell r="L61">
            <v>8</v>
          </cell>
          <cell r="M61">
            <v>58</v>
          </cell>
          <cell r="N61" t="str">
            <v>継続</v>
          </cell>
          <cell r="O61" t="str">
            <v>渡部　秀健</v>
          </cell>
          <cell r="P61" t="str">
            <v>ワタナベ　ヒデタケ</v>
          </cell>
          <cell r="Q61">
            <v>2</v>
          </cell>
          <cell r="R61" t="str">
            <v>男</v>
          </cell>
          <cell r="S61">
            <v>1986</v>
          </cell>
          <cell r="T61">
            <v>5</v>
          </cell>
          <cell r="U61">
            <v>20</v>
          </cell>
        </row>
        <row r="62">
          <cell r="G62" t="e">
            <v>#N/A</v>
          </cell>
          <cell r="H62" t="e">
            <v>#N/A</v>
          </cell>
          <cell r="I62">
            <v>59</v>
          </cell>
          <cell r="J62" t="str">
            <v>4/26</v>
          </cell>
          <cell r="K62">
            <v>0</v>
          </cell>
          <cell r="L62">
            <v>8</v>
          </cell>
          <cell r="M62">
            <v>59</v>
          </cell>
          <cell r="N62" t="str">
            <v>継続</v>
          </cell>
          <cell r="O62" t="str">
            <v>宮内　克徳</v>
          </cell>
          <cell r="P62" t="str">
            <v>ミヤウチ　カツノリ</v>
          </cell>
          <cell r="Q62">
            <v>2</v>
          </cell>
          <cell r="R62" t="str">
            <v>男</v>
          </cell>
          <cell r="S62">
            <v>1986</v>
          </cell>
          <cell r="T62">
            <v>11</v>
          </cell>
          <cell r="U62">
            <v>12</v>
          </cell>
        </row>
        <row r="63">
          <cell r="G63" t="e">
            <v>#N/A</v>
          </cell>
          <cell r="H63" t="e">
            <v>#N/A</v>
          </cell>
          <cell r="I63">
            <v>60</v>
          </cell>
          <cell r="J63" t="str">
            <v>4/26</v>
          </cell>
          <cell r="K63">
            <v>0</v>
          </cell>
          <cell r="L63">
            <v>8</v>
          </cell>
          <cell r="M63">
            <v>60</v>
          </cell>
          <cell r="N63" t="str">
            <v>継続</v>
          </cell>
          <cell r="O63" t="str">
            <v>古上　史智</v>
          </cell>
          <cell r="P63" t="str">
            <v>コカミ　ミサト</v>
          </cell>
          <cell r="Q63">
            <v>2</v>
          </cell>
          <cell r="R63" t="str">
            <v>男</v>
          </cell>
          <cell r="S63">
            <v>1986</v>
          </cell>
          <cell r="T63">
            <v>8</v>
          </cell>
          <cell r="U63">
            <v>12</v>
          </cell>
        </row>
        <row r="64">
          <cell r="G64" t="e">
            <v>#N/A</v>
          </cell>
          <cell r="H64" t="e">
            <v>#N/A</v>
          </cell>
          <cell r="I64">
            <v>61</v>
          </cell>
          <cell r="J64" t="str">
            <v>4/26</v>
          </cell>
          <cell r="K64">
            <v>0</v>
          </cell>
          <cell r="L64">
            <v>8</v>
          </cell>
          <cell r="M64">
            <v>61</v>
          </cell>
          <cell r="N64" t="str">
            <v>新規</v>
          </cell>
          <cell r="O64" t="str">
            <v>佐藤　啓介</v>
          </cell>
          <cell r="P64" t="str">
            <v>サトウ　ケイスケ</v>
          </cell>
          <cell r="Q64">
            <v>1</v>
          </cell>
          <cell r="R64" t="str">
            <v>男</v>
          </cell>
          <cell r="S64">
            <v>1987</v>
          </cell>
          <cell r="T64">
            <v>6</v>
          </cell>
          <cell r="U64">
            <v>10</v>
          </cell>
        </row>
        <row r="65">
          <cell r="G65" t="e">
            <v>#N/A</v>
          </cell>
          <cell r="H65" t="e">
            <v>#N/A</v>
          </cell>
          <cell r="I65">
            <v>62</v>
          </cell>
          <cell r="J65" t="str">
            <v>4/26</v>
          </cell>
          <cell r="K65">
            <v>0</v>
          </cell>
          <cell r="L65">
            <v>8</v>
          </cell>
          <cell r="M65">
            <v>62</v>
          </cell>
          <cell r="N65" t="str">
            <v>新規</v>
          </cell>
          <cell r="O65" t="str">
            <v>小野　学</v>
          </cell>
          <cell r="P65" t="str">
            <v>オノ　マナブ</v>
          </cell>
          <cell r="Q65">
            <v>1</v>
          </cell>
          <cell r="R65" t="str">
            <v>男</v>
          </cell>
          <cell r="S65">
            <v>1988</v>
          </cell>
          <cell r="T65">
            <v>4</v>
          </cell>
          <cell r="U65">
            <v>7</v>
          </cell>
        </row>
        <row r="66">
          <cell r="G66" t="e">
            <v>#N/A</v>
          </cell>
          <cell r="H66" t="e">
            <v>#N/A</v>
          </cell>
          <cell r="I66">
            <v>63</v>
          </cell>
          <cell r="J66" t="str">
            <v>4/26</v>
          </cell>
          <cell r="K66">
            <v>0</v>
          </cell>
          <cell r="L66">
            <v>8</v>
          </cell>
          <cell r="M66">
            <v>63</v>
          </cell>
          <cell r="N66" t="str">
            <v>新規</v>
          </cell>
          <cell r="O66" t="str">
            <v>長野　桂</v>
          </cell>
          <cell r="P66" t="str">
            <v>ナガノ　ケイ</v>
          </cell>
          <cell r="Q66">
            <v>1</v>
          </cell>
          <cell r="R66" t="str">
            <v>男</v>
          </cell>
          <cell r="S66">
            <v>1987</v>
          </cell>
          <cell r="T66">
            <v>6</v>
          </cell>
          <cell r="U66">
            <v>25</v>
          </cell>
        </row>
        <row r="67">
          <cell r="G67" t="e">
            <v>#N/A</v>
          </cell>
          <cell r="H67" t="e">
            <v>#N/A</v>
          </cell>
          <cell r="I67">
            <v>64</v>
          </cell>
          <cell r="J67" t="str">
            <v>4/26</v>
          </cell>
          <cell r="K67">
            <v>0</v>
          </cell>
          <cell r="L67">
            <v>8</v>
          </cell>
          <cell r="M67">
            <v>64</v>
          </cell>
          <cell r="N67" t="str">
            <v>新規</v>
          </cell>
          <cell r="O67" t="str">
            <v>武藤　佳介</v>
          </cell>
          <cell r="P67" t="str">
            <v>ムトウ　ケイスケ</v>
          </cell>
          <cell r="Q67">
            <v>1</v>
          </cell>
          <cell r="R67" t="str">
            <v>男</v>
          </cell>
          <cell r="S67">
            <v>1987</v>
          </cell>
          <cell r="T67">
            <v>9</v>
          </cell>
          <cell r="U67">
            <v>28</v>
          </cell>
        </row>
        <row r="68">
          <cell r="G68" t="e">
            <v>#N/A</v>
          </cell>
          <cell r="H68" t="e">
            <v>#N/A</v>
          </cell>
          <cell r="I68">
            <v>65</v>
          </cell>
          <cell r="J68" t="str">
            <v>4/26</v>
          </cell>
          <cell r="K68">
            <v>0</v>
          </cell>
          <cell r="L68">
            <v>8</v>
          </cell>
          <cell r="M68">
            <v>65</v>
          </cell>
          <cell r="N68" t="str">
            <v>新規</v>
          </cell>
          <cell r="O68" t="str">
            <v>田中　辰也</v>
          </cell>
          <cell r="P68" t="str">
            <v>タナカ　タツヤ</v>
          </cell>
          <cell r="Q68">
            <v>1</v>
          </cell>
          <cell r="R68" t="str">
            <v>男</v>
          </cell>
          <cell r="S68">
            <v>1988</v>
          </cell>
          <cell r="T68">
            <v>2</v>
          </cell>
          <cell r="U68">
            <v>19</v>
          </cell>
        </row>
        <row r="69">
          <cell r="G69" t="e">
            <v>#N/A</v>
          </cell>
          <cell r="H69" t="e">
            <v>#N/A</v>
          </cell>
          <cell r="I69">
            <v>66</v>
          </cell>
          <cell r="J69" t="str">
            <v>4/26</v>
          </cell>
          <cell r="K69">
            <v>0</v>
          </cell>
          <cell r="L69">
            <v>8</v>
          </cell>
          <cell r="M69">
            <v>66</v>
          </cell>
          <cell r="N69" t="str">
            <v>新規</v>
          </cell>
          <cell r="O69" t="str">
            <v>古賀　祐一</v>
          </cell>
          <cell r="P69" t="str">
            <v>コガ　ユウイチ</v>
          </cell>
          <cell r="Q69">
            <v>1</v>
          </cell>
          <cell r="R69" t="str">
            <v>男</v>
          </cell>
          <cell r="S69">
            <v>1988</v>
          </cell>
          <cell r="T69">
            <v>1</v>
          </cell>
          <cell r="U69">
            <v>29</v>
          </cell>
        </row>
        <row r="70">
          <cell r="G70" t="e">
            <v>#N/A</v>
          </cell>
          <cell r="H70" t="e">
            <v>#N/A</v>
          </cell>
          <cell r="I70">
            <v>67</v>
          </cell>
          <cell r="J70" t="str">
            <v>4/26</v>
          </cell>
          <cell r="K70">
            <v>0</v>
          </cell>
          <cell r="L70">
            <v>8</v>
          </cell>
          <cell r="M70">
            <v>67</v>
          </cell>
          <cell r="N70" t="str">
            <v>新規</v>
          </cell>
          <cell r="O70" t="str">
            <v>市川　弘典</v>
          </cell>
          <cell r="P70" t="str">
            <v>イチカワ　ヒロノリ</v>
          </cell>
          <cell r="Q70">
            <v>1</v>
          </cell>
          <cell r="R70" t="str">
            <v>男</v>
          </cell>
          <cell r="S70">
            <v>1987</v>
          </cell>
          <cell r="T70">
            <v>10</v>
          </cell>
          <cell r="U70">
            <v>30</v>
          </cell>
        </row>
        <row r="71">
          <cell r="G71" t="e">
            <v>#N/A</v>
          </cell>
          <cell r="H71" t="e">
            <v>#N/A</v>
          </cell>
          <cell r="I71">
            <v>68</v>
          </cell>
          <cell r="J71" t="str">
            <v>4/26</v>
          </cell>
          <cell r="K71">
            <v>0</v>
          </cell>
          <cell r="L71">
            <v>8</v>
          </cell>
          <cell r="M71">
            <v>68</v>
          </cell>
          <cell r="N71" t="str">
            <v>新規</v>
          </cell>
          <cell r="O71" t="str">
            <v>高橋　洋平</v>
          </cell>
          <cell r="P71" t="str">
            <v>タカハシ　ヨウヘイ</v>
          </cell>
          <cell r="Q71">
            <v>1</v>
          </cell>
          <cell r="R71" t="str">
            <v>男</v>
          </cell>
          <cell r="S71">
            <v>1987</v>
          </cell>
          <cell r="T71">
            <v>9</v>
          </cell>
          <cell r="U71">
            <v>15</v>
          </cell>
        </row>
        <row r="72">
          <cell r="G72" t="e">
            <v>#N/A</v>
          </cell>
          <cell r="H72" t="e">
            <v>#N/A</v>
          </cell>
          <cell r="I72">
            <v>69</v>
          </cell>
          <cell r="J72" t="str">
            <v>4/26</v>
          </cell>
          <cell r="K72">
            <v>0</v>
          </cell>
          <cell r="L72">
            <v>8</v>
          </cell>
          <cell r="M72">
            <v>69</v>
          </cell>
          <cell r="N72" t="str">
            <v>新規</v>
          </cell>
          <cell r="O72" t="str">
            <v>今瀬　拓也</v>
          </cell>
          <cell r="P72" t="str">
            <v>イマセ　タクヤ</v>
          </cell>
          <cell r="Q72">
            <v>1</v>
          </cell>
          <cell r="R72" t="str">
            <v>男</v>
          </cell>
          <cell r="S72">
            <v>1988</v>
          </cell>
          <cell r="T72">
            <v>3</v>
          </cell>
          <cell r="U72">
            <v>31</v>
          </cell>
        </row>
        <row r="73">
          <cell r="G73" t="e">
            <v>#N/A</v>
          </cell>
          <cell r="H73" t="e">
            <v>#N/A</v>
          </cell>
          <cell r="I73">
            <v>70</v>
          </cell>
          <cell r="J73" t="str">
            <v>4/26</v>
          </cell>
          <cell r="K73">
            <v>0</v>
          </cell>
          <cell r="L73">
            <v>8</v>
          </cell>
          <cell r="M73">
            <v>70</v>
          </cell>
          <cell r="N73" t="str">
            <v>新規</v>
          </cell>
          <cell r="O73" t="str">
            <v>齋藤　誉幸</v>
          </cell>
          <cell r="P73" t="str">
            <v>サイトウ　タカユキ</v>
          </cell>
          <cell r="Q73">
            <v>1</v>
          </cell>
          <cell r="R73" t="str">
            <v>男</v>
          </cell>
          <cell r="S73">
            <v>1987</v>
          </cell>
          <cell r="T73">
            <v>9</v>
          </cell>
          <cell r="U73">
            <v>11</v>
          </cell>
        </row>
        <row r="74">
          <cell r="G74" t="e">
            <v>#N/A</v>
          </cell>
          <cell r="H74" t="e">
            <v>#N/A</v>
          </cell>
          <cell r="I74">
            <v>71</v>
          </cell>
          <cell r="J74" t="str">
            <v>4/26</v>
          </cell>
          <cell r="K74">
            <v>0</v>
          </cell>
          <cell r="L74">
            <v>8</v>
          </cell>
          <cell r="M74">
            <v>71</v>
          </cell>
          <cell r="N74" t="str">
            <v>新規</v>
          </cell>
          <cell r="O74" t="str">
            <v>植草　泰貴</v>
          </cell>
          <cell r="P74" t="str">
            <v>ウエクサ　ヤスタカ</v>
          </cell>
          <cell r="Q74">
            <v>1</v>
          </cell>
          <cell r="R74" t="str">
            <v>男</v>
          </cell>
          <cell r="S74">
            <v>1987</v>
          </cell>
          <cell r="T74">
            <v>12</v>
          </cell>
          <cell r="U74">
            <v>16</v>
          </cell>
        </row>
        <row r="75">
          <cell r="G75" t="e">
            <v>#N/A</v>
          </cell>
          <cell r="H75" t="e">
            <v>#N/A</v>
          </cell>
          <cell r="I75">
            <v>72</v>
          </cell>
          <cell r="J75" t="str">
            <v>4/26</v>
          </cell>
          <cell r="K75">
            <v>0</v>
          </cell>
          <cell r="L75">
            <v>8</v>
          </cell>
          <cell r="M75">
            <v>72</v>
          </cell>
          <cell r="N75" t="str">
            <v>新規</v>
          </cell>
          <cell r="O75" t="str">
            <v>國井　拓也</v>
          </cell>
          <cell r="P75" t="str">
            <v>クニイ　タクヤ</v>
          </cell>
          <cell r="Q75">
            <v>1</v>
          </cell>
          <cell r="R75" t="str">
            <v>男</v>
          </cell>
          <cell r="S75">
            <v>1988</v>
          </cell>
          <cell r="T75">
            <v>2</v>
          </cell>
          <cell r="U75">
            <v>10</v>
          </cell>
        </row>
        <row r="76">
          <cell r="G76" t="e">
            <v>#N/A</v>
          </cell>
          <cell r="H76" t="e">
            <v>#N/A</v>
          </cell>
          <cell r="I76">
            <v>73</v>
          </cell>
          <cell r="J76" t="str">
            <v>4/26</v>
          </cell>
          <cell r="K76">
            <v>0</v>
          </cell>
          <cell r="L76">
            <v>8</v>
          </cell>
          <cell r="M76">
            <v>73</v>
          </cell>
          <cell r="N76" t="str">
            <v>新規</v>
          </cell>
          <cell r="O76" t="str">
            <v>吉野　大樹</v>
          </cell>
          <cell r="P76" t="str">
            <v>ヨシノ　ダイキ</v>
          </cell>
          <cell r="Q76">
            <v>1</v>
          </cell>
          <cell r="R76" t="str">
            <v>男</v>
          </cell>
          <cell r="S76">
            <v>1987</v>
          </cell>
          <cell r="T76">
            <v>7</v>
          </cell>
          <cell r="U76">
            <v>8</v>
          </cell>
        </row>
        <row r="77">
          <cell r="G77" t="e">
            <v>#N/A</v>
          </cell>
          <cell r="H77" t="e">
            <v>#N/A</v>
          </cell>
          <cell r="I77">
            <v>74</v>
          </cell>
          <cell r="J77" t="str">
            <v>4/26</v>
          </cell>
          <cell r="K77">
            <v>0</v>
          </cell>
          <cell r="L77">
            <v>8</v>
          </cell>
          <cell r="M77">
            <v>74</v>
          </cell>
          <cell r="N77" t="str">
            <v>新規</v>
          </cell>
          <cell r="O77" t="str">
            <v>工藤　和哉</v>
          </cell>
          <cell r="P77" t="str">
            <v>クドウ　カズヤ</v>
          </cell>
          <cell r="Q77">
            <v>1</v>
          </cell>
          <cell r="R77" t="str">
            <v>男</v>
          </cell>
          <cell r="S77">
            <v>1987</v>
          </cell>
          <cell r="T77">
            <v>5</v>
          </cell>
          <cell r="U77">
            <v>27</v>
          </cell>
        </row>
        <row r="78">
          <cell r="G78" t="e">
            <v>#N/A</v>
          </cell>
          <cell r="H78" t="e">
            <v>#N/A</v>
          </cell>
          <cell r="I78">
            <v>75</v>
          </cell>
          <cell r="J78" t="str">
            <v>4/26</v>
          </cell>
          <cell r="K78">
            <v>0</v>
          </cell>
          <cell r="L78">
            <v>8</v>
          </cell>
          <cell r="M78">
            <v>75</v>
          </cell>
          <cell r="N78" t="str">
            <v>新規</v>
          </cell>
          <cell r="O78" t="str">
            <v>真光　徹</v>
          </cell>
          <cell r="P78" t="str">
            <v>マコウ　トウル</v>
          </cell>
          <cell r="Q78">
            <v>1</v>
          </cell>
          <cell r="R78" t="str">
            <v>男</v>
          </cell>
          <cell r="S78">
            <v>1987</v>
          </cell>
          <cell r="T78">
            <v>5</v>
          </cell>
          <cell r="U78">
            <v>21</v>
          </cell>
        </row>
        <row r="79">
          <cell r="G79" t="e">
            <v>#N/A</v>
          </cell>
          <cell r="H79" t="e">
            <v>#N/A</v>
          </cell>
          <cell r="I79">
            <v>76</v>
          </cell>
          <cell r="J79" t="str">
            <v>4/26</v>
          </cell>
          <cell r="K79">
            <v>0</v>
          </cell>
          <cell r="L79">
            <v>8</v>
          </cell>
          <cell r="M79">
            <v>76</v>
          </cell>
          <cell r="N79" t="str">
            <v>新規</v>
          </cell>
          <cell r="O79" t="str">
            <v>小高　良太</v>
          </cell>
          <cell r="P79" t="str">
            <v>オダカ　リョウタ</v>
          </cell>
          <cell r="Q79">
            <v>1</v>
          </cell>
          <cell r="R79" t="str">
            <v>男</v>
          </cell>
          <cell r="S79">
            <v>1987</v>
          </cell>
          <cell r="T79">
            <v>7</v>
          </cell>
          <cell r="U79">
            <v>29</v>
          </cell>
        </row>
        <row r="80">
          <cell r="G80" t="e">
            <v>#N/A</v>
          </cell>
          <cell r="H80" t="e">
            <v>#N/A</v>
          </cell>
          <cell r="I80">
            <v>77</v>
          </cell>
          <cell r="J80" t="str">
            <v>4/26</v>
          </cell>
          <cell r="K80">
            <v>0</v>
          </cell>
          <cell r="L80">
            <v>8</v>
          </cell>
          <cell r="M80">
            <v>77</v>
          </cell>
          <cell r="N80" t="str">
            <v>新規</v>
          </cell>
          <cell r="O80" t="str">
            <v>児玉　大輔</v>
          </cell>
          <cell r="P80" t="str">
            <v>コダマ　ダイスケ</v>
          </cell>
          <cell r="Q80">
            <v>1</v>
          </cell>
          <cell r="R80" t="str">
            <v>男</v>
          </cell>
          <cell r="S80">
            <v>1987</v>
          </cell>
          <cell r="T80">
            <v>11</v>
          </cell>
          <cell r="U80">
            <v>27</v>
          </cell>
        </row>
        <row r="81">
          <cell r="G81" t="e">
            <v>#N/A</v>
          </cell>
          <cell r="H81" t="e">
            <v>#N/A</v>
          </cell>
          <cell r="I81">
            <v>78</v>
          </cell>
          <cell r="J81" t="str">
            <v>4/26</v>
          </cell>
          <cell r="K81">
            <v>0</v>
          </cell>
          <cell r="L81">
            <v>9</v>
          </cell>
          <cell r="M81">
            <v>78</v>
          </cell>
          <cell r="N81" t="str">
            <v>継続</v>
          </cell>
          <cell r="O81" t="str">
            <v>加納　安祥</v>
          </cell>
          <cell r="P81" t="str">
            <v>カノウ　ヤスアキ</v>
          </cell>
          <cell r="Q81">
            <v>3</v>
          </cell>
          <cell r="R81" t="str">
            <v>男</v>
          </cell>
          <cell r="S81">
            <v>1986</v>
          </cell>
          <cell r="T81">
            <v>3</v>
          </cell>
          <cell r="U81">
            <v>20</v>
          </cell>
        </row>
        <row r="82">
          <cell r="G82" t="e">
            <v>#N/A</v>
          </cell>
          <cell r="H82" t="e">
            <v>#N/A</v>
          </cell>
          <cell r="I82">
            <v>79</v>
          </cell>
          <cell r="J82" t="str">
            <v>4/26</v>
          </cell>
          <cell r="K82">
            <v>0</v>
          </cell>
          <cell r="L82">
            <v>10</v>
          </cell>
          <cell r="M82">
            <v>79</v>
          </cell>
          <cell r="N82" t="str">
            <v>継続</v>
          </cell>
          <cell r="O82" t="str">
            <v>古谷　雄吾</v>
          </cell>
          <cell r="P82" t="str">
            <v>フルヤ　ユウゴ</v>
          </cell>
          <cell r="Q82">
            <v>3</v>
          </cell>
          <cell r="R82" t="str">
            <v>男</v>
          </cell>
          <cell r="S82">
            <v>1985</v>
          </cell>
          <cell r="T82">
            <v>5</v>
          </cell>
          <cell r="U82">
            <v>3</v>
          </cell>
        </row>
        <row r="83">
          <cell r="G83" t="e">
            <v>#N/A</v>
          </cell>
          <cell r="H83" t="e">
            <v>#N/A</v>
          </cell>
          <cell r="I83">
            <v>80</v>
          </cell>
          <cell r="J83" t="str">
            <v>4/26</v>
          </cell>
          <cell r="K83">
            <v>0</v>
          </cell>
          <cell r="L83">
            <v>10</v>
          </cell>
          <cell r="M83">
            <v>80</v>
          </cell>
          <cell r="N83" t="str">
            <v>継続</v>
          </cell>
          <cell r="O83" t="str">
            <v>鴇田　哲也</v>
          </cell>
          <cell r="P83" t="str">
            <v>トキタ　テツヤ</v>
          </cell>
          <cell r="Q83">
            <v>3</v>
          </cell>
          <cell r="R83" t="str">
            <v>男</v>
          </cell>
          <cell r="S83">
            <v>1986</v>
          </cell>
          <cell r="T83">
            <v>1</v>
          </cell>
          <cell r="U83">
            <v>4</v>
          </cell>
        </row>
        <row r="84">
          <cell r="G84" t="e">
            <v>#N/A</v>
          </cell>
          <cell r="H84" t="e">
            <v>#N/A</v>
          </cell>
          <cell r="I84">
            <v>81</v>
          </cell>
          <cell r="J84" t="str">
            <v>4/26</v>
          </cell>
          <cell r="K84">
            <v>0</v>
          </cell>
          <cell r="L84">
            <v>10</v>
          </cell>
          <cell r="M84">
            <v>81</v>
          </cell>
          <cell r="N84" t="str">
            <v>継続</v>
          </cell>
          <cell r="O84" t="str">
            <v>石橋　徹</v>
          </cell>
          <cell r="P84" t="str">
            <v>イシバシ　トオル</v>
          </cell>
          <cell r="Q84">
            <v>3</v>
          </cell>
          <cell r="R84" t="str">
            <v>男</v>
          </cell>
          <cell r="S84">
            <v>1986</v>
          </cell>
          <cell r="T84">
            <v>3</v>
          </cell>
          <cell r="U84">
            <v>15</v>
          </cell>
        </row>
        <row r="85">
          <cell r="G85" t="e">
            <v>#N/A</v>
          </cell>
          <cell r="H85" t="e">
            <v>#N/A</v>
          </cell>
          <cell r="I85">
            <v>82</v>
          </cell>
          <cell r="J85" t="str">
            <v>4/26</v>
          </cell>
          <cell r="K85">
            <v>0</v>
          </cell>
          <cell r="L85">
            <v>10</v>
          </cell>
          <cell r="M85">
            <v>82</v>
          </cell>
          <cell r="N85" t="str">
            <v>継続</v>
          </cell>
          <cell r="O85" t="str">
            <v>板山　治喜</v>
          </cell>
          <cell r="P85" t="str">
            <v>イタヤマ　ハルキ</v>
          </cell>
          <cell r="Q85">
            <v>3</v>
          </cell>
          <cell r="R85" t="str">
            <v>男</v>
          </cell>
          <cell r="S85">
            <v>1986</v>
          </cell>
          <cell r="T85">
            <v>3</v>
          </cell>
          <cell r="U85">
            <v>15</v>
          </cell>
        </row>
        <row r="86">
          <cell r="G86" t="e">
            <v>#N/A</v>
          </cell>
          <cell r="H86" t="e">
            <v>#N/A</v>
          </cell>
          <cell r="I86">
            <v>83</v>
          </cell>
          <cell r="J86" t="str">
            <v>4/26</v>
          </cell>
          <cell r="K86">
            <v>0</v>
          </cell>
          <cell r="L86">
            <v>11</v>
          </cell>
          <cell r="M86">
            <v>83</v>
          </cell>
          <cell r="N86" t="str">
            <v>継続</v>
          </cell>
          <cell r="O86" t="str">
            <v>沢辺　康祐</v>
          </cell>
          <cell r="P86" t="str">
            <v>サワベ　コウスケ</v>
          </cell>
          <cell r="Q86">
            <v>3</v>
          </cell>
          <cell r="R86" t="str">
            <v>男</v>
          </cell>
          <cell r="S86">
            <v>1985</v>
          </cell>
          <cell r="T86">
            <v>5</v>
          </cell>
          <cell r="U86">
            <v>24</v>
          </cell>
        </row>
        <row r="87">
          <cell r="G87" t="e">
            <v>#N/A</v>
          </cell>
          <cell r="H87" t="e">
            <v>#N/A</v>
          </cell>
          <cell r="I87">
            <v>84</v>
          </cell>
          <cell r="J87" t="str">
            <v>4/26</v>
          </cell>
          <cell r="K87">
            <v>0</v>
          </cell>
          <cell r="L87">
            <v>11</v>
          </cell>
          <cell r="M87">
            <v>84</v>
          </cell>
          <cell r="N87" t="str">
            <v>継続</v>
          </cell>
          <cell r="O87" t="str">
            <v>店橋　竜</v>
          </cell>
          <cell r="P87" t="str">
            <v>タナハシ　リュウ</v>
          </cell>
          <cell r="Q87">
            <v>3</v>
          </cell>
          <cell r="R87" t="str">
            <v>男</v>
          </cell>
          <cell r="S87">
            <v>1985</v>
          </cell>
          <cell r="T87">
            <v>7</v>
          </cell>
          <cell r="U87">
            <v>22</v>
          </cell>
        </row>
        <row r="88">
          <cell r="G88" t="e">
            <v>#N/A</v>
          </cell>
          <cell r="H88" t="e">
            <v>#N/A</v>
          </cell>
          <cell r="I88">
            <v>85</v>
          </cell>
          <cell r="J88" t="str">
            <v>4/26</v>
          </cell>
          <cell r="K88">
            <v>0</v>
          </cell>
          <cell r="L88">
            <v>11</v>
          </cell>
          <cell r="M88">
            <v>85</v>
          </cell>
          <cell r="N88" t="str">
            <v>継続</v>
          </cell>
          <cell r="O88" t="str">
            <v>宮坂　晶</v>
          </cell>
          <cell r="P88" t="str">
            <v>ミヤサカ　アキラ</v>
          </cell>
          <cell r="Q88">
            <v>3</v>
          </cell>
          <cell r="R88" t="str">
            <v>男</v>
          </cell>
          <cell r="S88">
            <v>1985</v>
          </cell>
          <cell r="T88">
            <v>4</v>
          </cell>
          <cell r="U88">
            <v>3</v>
          </cell>
        </row>
        <row r="89">
          <cell r="G89" t="e">
            <v>#N/A</v>
          </cell>
          <cell r="H89" t="e">
            <v>#N/A</v>
          </cell>
          <cell r="I89">
            <v>86</v>
          </cell>
          <cell r="J89" t="str">
            <v>4/26</v>
          </cell>
          <cell r="K89">
            <v>0</v>
          </cell>
          <cell r="L89">
            <v>11</v>
          </cell>
          <cell r="M89">
            <v>86</v>
          </cell>
          <cell r="N89" t="str">
            <v>継続</v>
          </cell>
          <cell r="O89" t="str">
            <v>仲野　雄太朗</v>
          </cell>
          <cell r="P89" t="str">
            <v>ナカノ　ユウタロウ</v>
          </cell>
          <cell r="Q89">
            <v>2</v>
          </cell>
          <cell r="R89" t="str">
            <v>男</v>
          </cell>
          <cell r="S89">
            <v>1986</v>
          </cell>
          <cell r="T89">
            <v>9</v>
          </cell>
          <cell r="U89">
            <v>5</v>
          </cell>
        </row>
        <row r="90">
          <cell r="G90" t="e">
            <v>#N/A</v>
          </cell>
          <cell r="H90" t="e">
            <v>#N/A</v>
          </cell>
          <cell r="I90">
            <v>87</v>
          </cell>
          <cell r="J90" t="str">
            <v>4/26</v>
          </cell>
          <cell r="K90">
            <v>0</v>
          </cell>
          <cell r="L90">
            <v>11</v>
          </cell>
          <cell r="M90">
            <v>87</v>
          </cell>
          <cell r="N90" t="str">
            <v>継続</v>
          </cell>
          <cell r="O90" t="str">
            <v>菅野　尭</v>
          </cell>
          <cell r="P90" t="str">
            <v>カンノ　タカシ</v>
          </cell>
          <cell r="Q90">
            <v>2</v>
          </cell>
          <cell r="R90" t="str">
            <v>男</v>
          </cell>
          <cell r="S90">
            <v>1986</v>
          </cell>
          <cell r="T90">
            <v>6</v>
          </cell>
          <cell r="U90">
            <v>16</v>
          </cell>
        </row>
        <row r="91">
          <cell r="G91" t="e">
            <v>#N/A</v>
          </cell>
          <cell r="H91" t="e">
            <v>#N/A</v>
          </cell>
          <cell r="I91">
            <v>88</v>
          </cell>
          <cell r="J91" t="str">
            <v>4/26</v>
          </cell>
          <cell r="K91">
            <v>0</v>
          </cell>
          <cell r="L91">
            <v>11</v>
          </cell>
          <cell r="M91">
            <v>88</v>
          </cell>
          <cell r="N91" t="str">
            <v>継続</v>
          </cell>
          <cell r="O91" t="str">
            <v>北川　卓矢</v>
          </cell>
          <cell r="P91" t="str">
            <v>キタガワ　タクヤ</v>
          </cell>
          <cell r="Q91">
            <v>3</v>
          </cell>
          <cell r="R91" t="str">
            <v>男</v>
          </cell>
          <cell r="S91">
            <v>1985</v>
          </cell>
          <cell r="T91">
            <v>6</v>
          </cell>
          <cell r="U91">
            <v>4</v>
          </cell>
        </row>
        <row r="92">
          <cell r="G92" t="e">
            <v>#N/A</v>
          </cell>
          <cell r="H92" t="e">
            <v>#N/A</v>
          </cell>
          <cell r="I92">
            <v>89</v>
          </cell>
          <cell r="J92" t="str">
            <v>4/26</v>
          </cell>
          <cell r="K92">
            <v>0</v>
          </cell>
          <cell r="L92">
            <v>13</v>
          </cell>
          <cell r="M92">
            <v>89</v>
          </cell>
          <cell r="N92" t="str">
            <v>継続</v>
          </cell>
          <cell r="O92" t="str">
            <v>杉岳　享幸</v>
          </cell>
          <cell r="P92" t="str">
            <v>スギダケ　タカユキ</v>
          </cell>
          <cell r="Q92">
            <v>3</v>
          </cell>
          <cell r="R92" t="str">
            <v>男</v>
          </cell>
          <cell r="S92">
            <v>1985</v>
          </cell>
          <cell r="T92">
            <v>4</v>
          </cell>
          <cell r="U92">
            <v>27</v>
          </cell>
        </row>
        <row r="93">
          <cell r="G93" t="e">
            <v>#N/A</v>
          </cell>
          <cell r="H93" t="e">
            <v>#N/A</v>
          </cell>
          <cell r="I93">
            <v>90</v>
          </cell>
          <cell r="J93" t="str">
            <v>4/26</v>
          </cell>
          <cell r="K93">
            <v>0</v>
          </cell>
          <cell r="L93">
            <v>13</v>
          </cell>
          <cell r="M93">
            <v>90</v>
          </cell>
          <cell r="N93" t="str">
            <v>継続</v>
          </cell>
          <cell r="O93" t="str">
            <v>長谷川　太一</v>
          </cell>
          <cell r="P93" t="str">
            <v>ハセガワ　タイチ</v>
          </cell>
          <cell r="Q93">
            <v>3</v>
          </cell>
          <cell r="R93" t="str">
            <v>男</v>
          </cell>
          <cell r="S93">
            <v>1985</v>
          </cell>
          <cell r="T93">
            <v>4</v>
          </cell>
          <cell r="U93">
            <v>2</v>
          </cell>
        </row>
        <row r="94">
          <cell r="G94" t="e">
            <v>#N/A</v>
          </cell>
          <cell r="H94" t="e">
            <v>#N/A</v>
          </cell>
          <cell r="I94">
            <v>91</v>
          </cell>
          <cell r="J94" t="str">
            <v>4/26</v>
          </cell>
          <cell r="K94">
            <v>0</v>
          </cell>
          <cell r="L94">
            <v>13</v>
          </cell>
          <cell r="M94">
            <v>91</v>
          </cell>
          <cell r="N94" t="str">
            <v>継続</v>
          </cell>
          <cell r="O94" t="str">
            <v>高田　清貴</v>
          </cell>
          <cell r="P94" t="str">
            <v>タカダ　キヨタカ</v>
          </cell>
          <cell r="Q94">
            <v>3</v>
          </cell>
          <cell r="R94" t="str">
            <v>男</v>
          </cell>
          <cell r="S94">
            <v>1985</v>
          </cell>
          <cell r="T94">
            <v>10</v>
          </cell>
          <cell r="U94">
            <v>3</v>
          </cell>
        </row>
        <row r="95">
          <cell r="G95" t="e">
            <v>#N/A</v>
          </cell>
          <cell r="H95" t="e">
            <v>#N/A</v>
          </cell>
          <cell r="I95">
            <v>92</v>
          </cell>
          <cell r="J95" t="str">
            <v>4/26</v>
          </cell>
          <cell r="K95">
            <v>0</v>
          </cell>
          <cell r="L95">
            <v>13</v>
          </cell>
          <cell r="M95">
            <v>92</v>
          </cell>
          <cell r="N95" t="str">
            <v>継続</v>
          </cell>
          <cell r="O95" t="str">
            <v>江越　弘規</v>
          </cell>
          <cell r="P95" t="str">
            <v>エゴシ　ヒロキ</v>
          </cell>
          <cell r="Q95">
            <v>3</v>
          </cell>
          <cell r="R95" t="str">
            <v>男</v>
          </cell>
          <cell r="S95">
            <v>1986</v>
          </cell>
          <cell r="T95">
            <v>3</v>
          </cell>
          <cell r="U95">
            <v>2</v>
          </cell>
        </row>
        <row r="96">
          <cell r="G96" t="e">
            <v>#N/A</v>
          </cell>
          <cell r="H96" t="e">
            <v>#N/A</v>
          </cell>
          <cell r="I96">
            <v>93</v>
          </cell>
          <cell r="J96" t="str">
            <v>4/26</v>
          </cell>
          <cell r="K96">
            <v>0</v>
          </cell>
          <cell r="L96">
            <v>13</v>
          </cell>
          <cell r="M96">
            <v>93</v>
          </cell>
          <cell r="N96" t="str">
            <v>継続</v>
          </cell>
          <cell r="O96" t="str">
            <v>高橋　功一</v>
          </cell>
          <cell r="P96" t="str">
            <v>タカハシ　コウイチ</v>
          </cell>
          <cell r="Q96">
            <v>3</v>
          </cell>
          <cell r="R96" t="str">
            <v>男</v>
          </cell>
          <cell r="S96">
            <v>1985</v>
          </cell>
          <cell r="T96">
            <v>6</v>
          </cell>
          <cell r="U96">
            <v>3</v>
          </cell>
        </row>
        <row r="97">
          <cell r="G97" t="e">
            <v>#N/A</v>
          </cell>
          <cell r="H97" t="e">
            <v>#N/A</v>
          </cell>
          <cell r="I97">
            <v>94</v>
          </cell>
          <cell r="J97" t="str">
            <v>4/26</v>
          </cell>
          <cell r="K97">
            <v>0</v>
          </cell>
          <cell r="L97">
            <v>13</v>
          </cell>
          <cell r="M97">
            <v>94</v>
          </cell>
          <cell r="N97" t="str">
            <v>継続</v>
          </cell>
          <cell r="O97" t="str">
            <v>中込　一仁</v>
          </cell>
          <cell r="P97" t="str">
            <v>ナカゴミ　カズヒト</v>
          </cell>
          <cell r="Q97">
            <v>3</v>
          </cell>
          <cell r="R97" t="str">
            <v>男</v>
          </cell>
          <cell r="S97">
            <v>1985</v>
          </cell>
          <cell r="T97">
            <v>10</v>
          </cell>
          <cell r="U97">
            <v>1</v>
          </cell>
        </row>
        <row r="98">
          <cell r="G98" t="e">
            <v>#N/A</v>
          </cell>
          <cell r="H98" t="e">
            <v>#N/A</v>
          </cell>
          <cell r="I98">
            <v>95</v>
          </cell>
          <cell r="J98" t="str">
            <v>4/26</v>
          </cell>
          <cell r="K98">
            <v>0</v>
          </cell>
          <cell r="L98">
            <v>13</v>
          </cell>
          <cell r="M98">
            <v>95</v>
          </cell>
          <cell r="N98" t="str">
            <v>継続</v>
          </cell>
          <cell r="O98" t="str">
            <v>磯野　貴幸</v>
          </cell>
          <cell r="P98" t="str">
            <v>イソノ　タカユキ</v>
          </cell>
          <cell r="Q98">
            <v>3</v>
          </cell>
          <cell r="R98" t="str">
            <v>男</v>
          </cell>
          <cell r="S98">
            <v>1985</v>
          </cell>
          <cell r="T98">
            <v>12</v>
          </cell>
          <cell r="U98">
            <v>24</v>
          </cell>
        </row>
        <row r="99">
          <cell r="G99" t="e">
            <v>#N/A</v>
          </cell>
          <cell r="H99" t="e">
            <v>#N/A</v>
          </cell>
          <cell r="I99">
            <v>96</v>
          </cell>
          <cell r="J99" t="str">
            <v>4/26</v>
          </cell>
          <cell r="K99">
            <v>0</v>
          </cell>
          <cell r="L99">
            <v>13</v>
          </cell>
          <cell r="M99">
            <v>96</v>
          </cell>
          <cell r="N99" t="str">
            <v>継続</v>
          </cell>
          <cell r="O99" t="str">
            <v>中谷　亮太</v>
          </cell>
          <cell r="P99" t="str">
            <v>ナカヤ　リョウタ</v>
          </cell>
          <cell r="Q99">
            <v>3</v>
          </cell>
          <cell r="R99" t="str">
            <v>男</v>
          </cell>
          <cell r="S99">
            <v>1986</v>
          </cell>
          <cell r="T99">
            <v>2</v>
          </cell>
          <cell r="U99">
            <v>13</v>
          </cell>
        </row>
        <row r="100">
          <cell r="G100" t="e">
            <v>#N/A</v>
          </cell>
          <cell r="H100" t="e">
            <v>#N/A</v>
          </cell>
          <cell r="I100">
            <v>97</v>
          </cell>
          <cell r="J100" t="str">
            <v>4/26</v>
          </cell>
          <cell r="K100">
            <v>0</v>
          </cell>
          <cell r="L100">
            <v>13</v>
          </cell>
          <cell r="M100">
            <v>97</v>
          </cell>
          <cell r="N100" t="str">
            <v>継続</v>
          </cell>
          <cell r="O100" t="str">
            <v>伊東　俊</v>
          </cell>
          <cell r="P100" t="str">
            <v>イトウ　シュン</v>
          </cell>
          <cell r="Q100">
            <v>3</v>
          </cell>
          <cell r="R100" t="str">
            <v>男</v>
          </cell>
          <cell r="S100">
            <v>1985</v>
          </cell>
          <cell r="T100">
            <v>7</v>
          </cell>
          <cell r="U100">
            <v>20</v>
          </cell>
        </row>
        <row r="101">
          <cell r="G101" t="e">
            <v>#N/A</v>
          </cell>
          <cell r="H101" t="e">
            <v>#N/A</v>
          </cell>
          <cell r="I101">
            <v>98</v>
          </cell>
          <cell r="J101" t="str">
            <v>4/26</v>
          </cell>
          <cell r="K101">
            <v>0</v>
          </cell>
          <cell r="L101">
            <v>13</v>
          </cell>
          <cell r="M101">
            <v>98</v>
          </cell>
          <cell r="N101" t="str">
            <v>継続</v>
          </cell>
          <cell r="O101" t="str">
            <v>魚住　幸宏</v>
          </cell>
          <cell r="P101" t="str">
            <v>ウオズミ　ユキヒロ</v>
          </cell>
          <cell r="Q101">
            <v>3</v>
          </cell>
          <cell r="R101" t="str">
            <v>男</v>
          </cell>
          <cell r="S101">
            <v>1986</v>
          </cell>
          <cell r="T101">
            <v>1</v>
          </cell>
          <cell r="U101">
            <v>28</v>
          </cell>
        </row>
        <row r="102">
          <cell r="G102" t="e">
            <v>#N/A</v>
          </cell>
          <cell r="H102" t="e">
            <v>#N/A</v>
          </cell>
          <cell r="I102">
            <v>99</v>
          </cell>
          <cell r="J102" t="str">
            <v>4/26</v>
          </cell>
          <cell r="K102">
            <v>0</v>
          </cell>
          <cell r="L102">
            <v>13</v>
          </cell>
          <cell r="M102">
            <v>99</v>
          </cell>
          <cell r="N102" t="str">
            <v>継続</v>
          </cell>
          <cell r="O102" t="str">
            <v>苅込　　聡</v>
          </cell>
          <cell r="P102" t="str">
            <v>カリコミ　サトシ</v>
          </cell>
          <cell r="Q102">
            <v>2</v>
          </cell>
          <cell r="R102" t="str">
            <v>男</v>
          </cell>
          <cell r="S102">
            <v>1986</v>
          </cell>
          <cell r="T102">
            <v>6</v>
          </cell>
          <cell r="U102">
            <v>30</v>
          </cell>
        </row>
        <row r="103">
          <cell r="G103" t="e">
            <v>#N/A</v>
          </cell>
          <cell r="H103" t="e">
            <v>#N/A</v>
          </cell>
          <cell r="I103">
            <v>100</v>
          </cell>
          <cell r="J103" t="str">
            <v>4/26</v>
          </cell>
          <cell r="K103">
            <v>0</v>
          </cell>
          <cell r="L103">
            <v>13</v>
          </cell>
          <cell r="M103">
            <v>100</v>
          </cell>
          <cell r="N103" t="str">
            <v>継続</v>
          </cell>
          <cell r="O103" t="str">
            <v>大須賀　翔</v>
          </cell>
          <cell r="P103" t="str">
            <v>オオスガ　ショウ</v>
          </cell>
          <cell r="Q103">
            <v>2</v>
          </cell>
          <cell r="R103" t="str">
            <v>男</v>
          </cell>
          <cell r="S103">
            <v>1986</v>
          </cell>
          <cell r="T103">
            <v>9</v>
          </cell>
          <cell r="U103">
            <v>10</v>
          </cell>
        </row>
        <row r="104">
          <cell r="G104" t="e">
            <v>#N/A</v>
          </cell>
          <cell r="H104" t="e">
            <v>#N/A</v>
          </cell>
          <cell r="I104">
            <v>101</v>
          </cell>
          <cell r="J104" t="str">
            <v>4/26</v>
          </cell>
          <cell r="K104">
            <v>0</v>
          </cell>
          <cell r="L104">
            <v>13</v>
          </cell>
          <cell r="M104">
            <v>101</v>
          </cell>
          <cell r="N104" t="str">
            <v>継続</v>
          </cell>
          <cell r="O104" t="str">
            <v>市川　峻矢</v>
          </cell>
          <cell r="P104" t="str">
            <v>イチカワ　シュンヤ</v>
          </cell>
          <cell r="Q104">
            <v>2</v>
          </cell>
          <cell r="R104" t="str">
            <v>男</v>
          </cell>
          <cell r="S104">
            <v>1986</v>
          </cell>
          <cell r="T104">
            <v>6</v>
          </cell>
          <cell r="U104">
            <v>15</v>
          </cell>
        </row>
        <row r="105">
          <cell r="G105" t="e">
            <v>#N/A</v>
          </cell>
          <cell r="H105" t="e">
            <v>#N/A</v>
          </cell>
          <cell r="I105">
            <v>102</v>
          </cell>
          <cell r="J105" t="str">
            <v>4/26</v>
          </cell>
          <cell r="K105">
            <v>0</v>
          </cell>
          <cell r="L105">
            <v>13</v>
          </cell>
          <cell r="M105">
            <v>102</v>
          </cell>
          <cell r="N105" t="str">
            <v>継続</v>
          </cell>
          <cell r="O105" t="str">
            <v>大竹　佑弥</v>
          </cell>
          <cell r="P105" t="str">
            <v>オオタケ　ユウヤ</v>
          </cell>
          <cell r="Q105">
            <v>2</v>
          </cell>
          <cell r="R105" t="str">
            <v>男</v>
          </cell>
          <cell r="S105">
            <v>1986</v>
          </cell>
          <cell r="T105">
            <v>6</v>
          </cell>
          <cell r="U105">
            <v>20</v>
          </cell>
        </row>
        <row r="106">
          <cell r="G106" t="e">
            <v>#N/A</v>
          </cell>
          <cell r="H106" t="e">
            <v>#N/A</v>
          </cell>
          <cell r="I106">
            <v>103</v>
          </cell>
          <cell r="J106" t="str">
            <v>4/26</v>
          </cell>
          <cell r="K106">
            <v>0</v>
          </cell>
          <cell r="L106">
            <v>13</v>
          </cell>
          <cell r="M106">
            <v>103</v>
          </cell>
          <cell r="N106" t="str">
            <v>継続</v>
          </cell>
          <cell r="O106" t="str">
            <v>北島　達也</v>
          </cell>
          <cell r="P106" t="str">
            <v>キタジマ　タツヤ</v>
          </cell>
          <cell r="Q106">
            <v>2</v>
          </cell>
          <cell r="R106" t="str">
            <v>男</v>
          </cell>
          <cell r="S106">
            <v>1986</v>
          </cell>
          <cell r="T106">
            <v>9</v>
          </cell>
          <cell r="U106">
            <v>14</v>
          </cell>
        </row>
        <row r="107">
          <cell r="G107" t="e">
            <v>#N/A</v>
          </cell>
          <cell r="H107" t="e">
            <v>#N/A</v>
          </cell>
          <cell r="I107">
            <v>104</v>
          </cell>
          <cell r="J107" t="str">
            <v>4/26</v>
          </cell>
          <cell r="K107">
            <v>0</v>
          </cell>
          <cell r="L107">
            <v>13</v>
          </cell>
          <cell r="M107">
            <v>104</v>
          </cell>
          <cell r="N107" t="str">
            <v>継続</v>
          </cell>
          <cell r="O107" t="str">
            <v>小林　孝至</v>
          </cell>
          <cell r="P107" t="str">
            <v>コバヤシ　タカシ</v>
          </cell>
          <cell r="Q107">
            <v>2</v>
          </cell>
          <cell r="R107" t="str">
            <v>男</v>
          </cell>
          <cell r="S107">
            <v>1986</v>
          </cell>
          <cell r="T107">
            <v>7</v>
          </cell>
          <cell r="U107">
            <v>23</v>
          </cell>
        </row>
        <row r="108">
          <cell r="G108" t="e">
            <v>#N/A</v>
          </cell>
          <cell r="H108" t="e">
            <v>#N/A</v>
          </cell>
          <cell r="I108">
            <v>105</v>
          </cell>
          <cell r="J108" t="str">
            <v>4/26</v>
          </cell>
          <cell r="K108">
            <v>0</v>
          </cell>
          <cell r="L108">
            <v>13</v>
          </cell>
          <cell r="M108">
            <v>105</v>
          </cell>
          <cell r="N108" t="str">
            <v>継続</v>
          </cell>
          <cell r="O108" t="str">
            <v>栗原　博之</v>
          </cell>
          <cell r="P108" t="str">
            <v>クリハラ　ヒロユキ</v>
          </cell>
          <cell r="Q108">
            <v>2</v>
          </cell>
          <cell r="R108" t="str">
            <v>男</v>
          </cell>
          <cell r="S108">
            <v>1986</v>
          </cell>
          <cell r="T108">
            <v>6</v>
          </cell>
          <cell r="U108">
            <v>6</v>
          </cell>
        </row>
        <row r="109">
          <cell r="G109" t="e">
            <v>#N/A</v>
          </cell>
          <cell r="H109" t="e">
            <v>#N/A</v>
          </cell>
          <cell r="I109">
            <v>106</v>
          </cell>
          <cell r="J109" t="str">
            <v>4/26</v>
          </cell>
          <cell r="K109">
            <v>0</v>
          </cell>
          <cell r="L109">
            <v>13</v>
          </cell>
          <cell r="M109">
            <v>106</v>
          </cell>
          <cell r="N109" t="str">
            <v>継続</v>
          </cell>
          <cell r="O109" t="str">
            <v>村山　研二</v>
          </cell>
          <cell r="P109" t="str">
            <v>ムラヤマ　ケンジ</v>
          </cell>
          <cell r="Q109">
            <v>2</v>
          </cell>
          <cell r="R109" t="str">
            <v>男</v>
          </cell>
          <cell r="S109">
            <v>1986</v>
          </cell>
          <cell r="T109">
            <v>6</v>
          </cell>
          <cell r="U109">
            <v>16</v>
          </cell>
        </row>
        <row r="110">
          <cell r="G110" t="e">
            <v>#N/A</v>
          </cell>
          <cell r="H110" t="e">
            <v>#N/A</v>
          </cell>
          <cell r="I110">
            <v>107</v>
          </cell>
          <cell r="J110" t="str">
            <v>4/26</v>
          </cell>
          <cell r="K110">
            <v>0</v>
          </cell>
          <cell r="L110">
            <v>13</v>
          </cell>
          <cell r="M110">
            <v>107</v>
          </cell>
          <cell r="N110" t="str">
            <v>継続</v>
          </cell>
          <cell r="O110" t="str">
            <v>飯田　祐介</v>
          </cell>
          <cell r="P110" t="str">
            <v>イイダ　ユウスケ</v>
          </cell>
          <cell r="Q110">
            <v>2</v>
          </cell>
          <cell r="R110" t="str">
            <v>男</v>
          </cell>
          <cell r="S110">
            <v>1986</v>
          </cell>
          <cell r="T110">
            <v>9</v>
          </cell>
          <cell r="U110">
            <v>11</v>
          </cell>
        </row>
        <row r="111">
          <cell r="G111" t="e">
            <v>#N/A</v>
          </cell>
          <cell r="H111" t="e">
            <v>#N/A</v>
          </cell>
          <cell r="I111">
            <v>108</v>
          </cell>
          <cell r="J111" t="str">
            <v>4/26</v>
          </cell>
          <cell r="K111">
            <v>0</v>
          </cell>
          <cell r="L111">
            <v>13</v>
          </cell>
          <cell r="M111">
            <v>108</v>
          </cell>
          <cell r="N111" t="str">
            <v>継続</v>
          </cell>
          <cell r="O111" t="str">
            <v>岩瀬　拓也</v>
          </cell>
          <cell r="P111" t="str">
            <v>イワセ　タクヤ</v>
          </cell>
          <cell r="Q111">
            <v>2</v>
          </cell>
          <cell r="R111" t="str">
            <v>男</v>
          </cell>
          <cell r="S111">
            <v>1987</v>
          </cell>
          <cell r="T111">
            <v>3</v>
          </cell>
          <cell r="U111">
            <v>2</v>
          </cell>
        </row>
        <row r="112">
          <cell r="G112" t="e">
            <v>#N/A</v>
          </cell>
          <cell r="H112" t="e">
            <v>#N/A</v>
          </cell>
          <cell r="I112">
            <v>109</v>
          </cell>
          <cell r="J112" t="str">
            <v>4/26</v>
          </cell>
          <cell r="K112">
            <v>0</v>
          </cell>
          <cell r="L112">
            <v>13</v>
          </cell>
          <cell r="M112">
            <v>109</v>
          </cell>
          <cell r="N112" t="str">
            <v>継続</v>
          </cell>
          <cell r="O112" t="str">
            <v>石田　房也</v>
          </cell>
          <cell r="P112" t="str">
            <v>イシダ　フサヤ</v>
          </cell>
          <cell r="Q112">
            <v>2</v>
          </cell>
          <cell r="R112" t="str">
            <v>男</v>
          </cell>
          <cell r="S112">
            <v>1986</v>
          </cell>
          <cell r="T112">
            <v>11</v>
          </cell>
          <cell r="U112">
            <v>27</v>
          </cell>
        </row>
        <row r="113">
          <cell r="G113" t="e">
            <v>#N/A</v>
          </cell>
          <cell r="H113" t="e">
            <v>#N/A</v>
          </cell>
          <cell r="I113">
            <v>110</v>
          </cell>
          <cell r="J113" t="str">
            <v>4/26</v>
          </cell>
          <cell r="K113">
            <v>0</v>
          </cell>
          <cell r="L113">
            <v>13</v>
          </cell>
          <cell r="M113">
            <v>110</v>
          </cell>
          <cell r="N113" t="str">
            <v>継続</v>
          </cell>
          <cell r="O113" t="str">
            <v>長谷川　啓介</v>
          </cell>
          <cell r="P113" t="str">
            <v>ハセガワ　ケイスケ</v>
          </cell>
          <cell r="Q113">
            <v>2</v>
          </cell>
          <cell r="R113" t="str">
            <v>男</v>
          </cell>
          <cell r="S113">
            <v>1986</v>
          </cell>
          <cell r="T113">
            <v>4</v>
          </cell>
          <cell r="U113">
            <v>5</v>
          </cell>
        </row>
        <row r="114">
          <cell r="G114" t="e">
            <v>#N/A</v>
          </cell>
          <cell r="H114" t="e">
            <v>#N/A</v>
          </cell>
          <cell r="I114">
            <v>111</v>
          </cell>
          <cell r="J114" t="str">
            <v>4/26</v>
          </cell>
          <cell r="K114">
            <v>0</v>
          </cell>
          <cell r="L114">
            <v>13</v>
          </cell>
          <cell r="M114">
            <v>111</v>
          </cell>
          <cell r="N114" t="str">
            <v>新規</v>
          </cell>
          <cell r="O114" t="str">
            <v>高橋　一也</v>
          </cell>
          <cell r="P114" t="str">
            <v>タカハシ　カズヤ</v>
          </cell>
          <cell r="Q114">
            <v>1</v>
          </cell>
          <cell r="R114" t="str">
            <v>男</v>
          </cell>
          <cell r="S114">
            <v>1987</v>
          </cell>
          <cell r="T114">
            <v>10</v>
          </cell>
          <cell r="U114">
            <v>2</v>
          </cell>
        </row>
        <row r="115">
          <cell r="G115" t="e">
            <v>#N/A</v>
          </cell>
          <cell r="H115" t="e">
            <v>#N/A</v>
          </cell>
          <cell r="I115">
            <v>112</v>
          </cell>
          <cell r="J115" t="str">
            <v>4/26</v>
          </cell>
          <cell r="K115">
            <v>0</v>
          </cell>
          <cell r="L115">
            <v>13</v>
          </cell>
          <cell r="M115">
            <v>112</v>
          </cell>
          <cell r="N115" t="str">
            <v>新規</v>
          </cell>
          <cell r="O115" t="str">
            <v>田村　幸司</v>
          </cell>
          <cell r="P115" t="str">
            <v>タムラ　コウジ</v>
          </cell>
          <cell r="Q115">
            <v>1</v>
          </cell>
          <cell r="R115" t="str">
            <v>男</v>
          </cell>
          <cell r="S115">
            <v>1987</v>
          </cell>
          <cell r="T115">
            <v>5</v>
          </cell>
          <cell r="U115">
            <v>18</v>
          </cell>
        </row>
        <row r="116">
          <cell r="G116" t="e">
            <v>#N/A</v>
          </cell>
          <cell r="H116" t="e">
            <v>#N/A</v>
          </cell>
          <cell r="I116">
            <v>113</v>
          </cell>
          <cell r="J116" t="str">
            <v>4/26</v>
          </cell>
          <cell r="K116">
            <v>0</v>
          </cell>
          <cell r="L116">
            <v>13</v>
          </cell>
          <cell r="M116">
            <v>113</v>
          </cell>
          <cell r="N116" t="str">
            <v>新規</v>
          </cell>
          <cell r="O116" t="str">
            <v>鈴木　雄一</v>
          </cell>
          <cell r="P116" t="str">
            <v>スズキ　ユウイチ</v>
          </cell>
          <cell r="Q116">
            <v>1</v>
          </cell>
          <cell r="R116" t="str">
            <v>男</v>
          </cell>
          <cell r="S116">
            <v>1987</v>
          </cell>
          <cell r="T116">
            <v>6</v>
          </cell>
          <cell r="U116">
            <v>10</v>
          </cell>
        </row>
        <row r="117">
          <cell r="G117" t="e">
            <v>#N/A</v>
          </cell>
          <cell r="H117" t="e">
            <v>#N/A</v>
          </cell>
          <cell r="I117">
            <v>114</v>
          </cell>
          <cell r="J117" t="str">
            <v>4/26</v>
          </cell>
          <cell r="K117">
            <v>0</v>
          </cell>
          <cell r="L117">
            <v>13</v>
          </cell>
          <cell r="M117">
            <v>114</v>
          </cell>
          <cell r="N117" t="str">
            <v>新規</v>
          </cell>
          <cell r="O117" t="str">
            <v>平山　聡</v>
          </cell>
          <cell r="P117" t="str">
            <v>ヒラヤマ　サトシ</v>
          </cell>
          <cell r="Q117">
            <v>1</v>
          </cell>
          <cell r="R117" t="str">
            <v>男</v>
          </cell>
          <cell r="S117">
            <v>1987</v>
          </cell>
          <cell r="T117">
            <v>8</v>
          </cell>
          <cell r="U117">
            <v>29</v>
          </cell>
        </row>
        <row r="118">
          <cell r="G118" t="e">
            <v>#N/A</v>
          </cell>
          <cell r="H118" t="e">
            <v>#N/A</v>
          </cell>
          <cell r="I118">
            <v>115</v>
          </cell>
          <cell r="J118" t="str">
            <v>4/26</v>
          </cell>
          <cell r="K118">
            <v>0</v>
          </cell>
          <cell r="L118">
            <v>13</v>
          </cell>
          <cell r="M118">
            <v>115</v>
          </cell>
          <cell r="N118" t="str">
            <v>新規</v>
          </cell>
          <cell r="O118" t="str">
            <v>松井　健</v>
          </cell>
          <cell r="P118" t="str">
            <v>マツイ　タケシ</v>
          </cell>
          <cell r="Q118">
            <v>1</v>
          </cell>
          <cell r="R118" t="str">
            <v>男</v>
          </cell>
          <cell r="S118">
            <v>1987</v>
          </cell>
          <cell r="T118">
            <v>7</v>
          </cell>
          <cell r="U118">
            <v>17</v>
          </cell>
        </row>
        <row r="119">
          <cell r="G119" t="e">
            <v>#N/A</v>
          </cell>
          <cell r="H119" t="e">
            <v>#N/A</v>
          </cell>
          <cell r="I119">
            <v>116</v>
          </cell>
          <cell r="J119" t="str">
            <v>4/26</v>
          </cell>
          <cell r="K119">
            <v>0</v>
          </cell>
          <cell r="L119">
            <v>13</v>
          </cell>
          <cell r="M119">
            <v>116</v>
          </cell>
          <cell r="N119" t="str">
            <v>新規</v>
          </cell>
          <cell r="O119" t="str">
            <v>鈴木　博統</v>
          </cell>
          <cell r="P119" t="str">
            <v>スズキ　ヒロノリ</v>
          </cell>
          <cell r="Q119">
            <v>1</v>
          </cell>
          <cell r="R119" t="str">
            <v>男</v>
          </cell>
          <cell r="S119">
            <v>1987</v>
          </cell>
          <cell r="T119">
            <v>6</v>
          </cell>
          <cell r="U119">
            <v>12</v>
          </cell>
        </row>
        <row r="120">
          <cell r="G120" t="e">
            <v>#N/A</v>
          </cell>
          <cell r="H120" t="e">
            <v>#N/A</v>
          </cell>
          <cell r="I120">
            <v>117</v>
          </cell>
          <cell r="J120" t="str">
            <v>4/26</v>
          </cell>
          <cell r="K120">
            <v>0</v>
          </cell>
          <cell r="L120">
            <v>13</v>
          </cell>
          <cell r="M120">
            <v>117</v>
          </cell>
          <cell r="N120" t="str">
            <v>新規</v>
          </cell>
          <cell r="O120" t="str">
            <v>伊藤　直哉</v>
          </cell>
          <cell r="P120" t="str">
            <v>イトウ　ナオヤ</v>
          </cell>
          <cell r="Q120">
            <v>1</v>
          </cell>
          <cell r="R120" t="str">
            <v>男</v>
          </cell>
          <cell r="S120">
            <v>1987</v>
          </cell>
          <cell r="T120">
            <v>9</v>
          </cell>
          <cell r="U120">
            <v>9</v>
          </cell>
        </row>
        <row r="121">
          <cell r="G121" t="e">
            <v>#N/A</v>
          </cell>
          <cell r="H121" t="e">
            <v>#N/A</v>
          </cell>
          <cell r="I121">
            <v>118</v>
          </cell>
          <cell r="J121" t="str">
            <v>4/26</v>
          </cell>
          <cell r="K121">
            <v>0</v>
          </cell>
          <cell r="L121">
            <v>13</v>
          </cell>
          <cell r="M121">
            <v>118</v>
          </cell>
          <cell r="N121" t="str">
            <v>新規</v>
          </cell>
          <cell r="O121" t="str">
            <v>三浦　卓</v>
          </cell>
          <cell r="P121" t="str">
            <v>ミウラ　スグル</v>
          </cell>
          <cell r="Q121">
            <v>1</v>
          </cell>
          <cell r="R121" t="str">
            <v>男</v>
          </cell>
          <cell r="S121">
            <v>1987</v>
          </cell>
          <cell r="T121">
            <v>5</v>
          </cell>
          <cell r="U121">
            <v>16</v>
          </cell>
        </row>
        <row r="122">
          <cell r="G122" t="e">
            <v>#N/A</v>
          </cell>
          <cell r="H122" t="e">
            <v>#N/A</v>
          </cell>
          <cell r="I122">
            <v>119</v>
          </cell>
          <cell r="J122" t="str">
            <v>4/26</v>
          </cell>
          <cell r="K122">
            <v>0</v>
          </cell>
          <cell r="L122">
            <v>14</v>
          </cell>
          <cell r="M122">
            <v>119</v>
          </cell>
          <cell r="N122" t="str">
            <v>継続</v>
          </cell>
          <cell r="O122" t="str">
            <v>安藤　敏行</v>
          </cell>
          <cell r="P122" t="str">
            <v>アンドウ　トシユキ</v>
          </cell>
          <cell r="Q122">
            <v>3</v>
          </cell>
          <cell r="R122" t="str">
            <v>男</v>
          </cell>
          <cell r="S122">
            <v>1985</v>
          </cell>
          <cell r="T122">
            <v>4</v>
          </cell>
          <cell r="U122">
            <v>28</v>
          </cell>
        </row>
        <row r="123">
          <cell r="G123" t="e">
            <v>#N/A</v>
          </cell>
          <cell r="H123" t="e">
            <v>#N/A</v>
          </cell>
          <cell r="I123">
            <v>120</v>
          </cell>
          <cell r="J123" t="str">
            <v>4/26</v>
          </cell>
          <cell r="K123">
            <v>0</v>
          </cell>
          <cell r="L123">
            <v>14</v>
          </cell>
          <cell r="M123">
            <v>120</v>
          </cell>
          <cell r="N123" t="str">
            <v>継続</v>
          </cell>
          <cell r="O123" t="str">
            <v>五十嶺　豊</v>
          </cell>
          <cell r="P123" t="str">
            <v>イソミネ　ユタカ</v>
          </cell>
          <cell r="Q123">
            <v>3</v>
          </cell>
          <cell r="R123" t="str">
            <v>男</v>
          </cell>
          <cell r="S123">
            <v>1985</v>
          </cell>
          <cell r="T123">
            <v>7</v>
          </cell>
          <cell r="U123">
            <v>3</v>
          </cell>
        </row>
        <row r="124">
          <cell r="G124" t="e">
            <v>#N/A</v>
          </cell>
          <cell r="H124" t="e">
            <v>#N/A</v>
          </cell>
          <cell r="I124">
            <v>121</v>
          </cell>
          <cell r="J124" t="str">
            <v>4/26</v>
          </cell>
          <cell r="K124">
            <v>0</v>
          </cell>
          <cell r="L124">
            <v>14</v>
          </cell>
          <cell r="M124">
            <v>121</v>
          </cell>
          <cell r="N124" t="str">
            <v>継続</v>
          </cell>
          <cell r="O124" t="str">
            <v>五十嶺　圭軌</v>
          </cell>
          <cell r="P124" t="str">
            <v>イソミネ　ヨシノリ</v>
          </cell>
          <cell r="Q124">
            <v>3</v>
          </cell>
          <cell r="R124" t="str">
            <v>男</v>
          </cell>
          <cell r="S124">
            <v>1985</v>
          </cell>
          <cell r="T124">
            <v>7</v>
          </cell>
          <cell r="U124">
            <v>3</v>
          </cell>
        </row>
        <row r="125">
          <cell r="G125" t="e">
            <v>#N/A</v>
          </cell>
          <cell r="H125" t="e">
            <v>#N/A</v>
          </cell>
          <cell r="I125">
            <v>122</v>
          </cell>
          <cell r="J125" t="str">
            <v>4/26</v>
          </cell>
          <cell r="K125">
            <v>0</v>
          </cell>
          <cell r="L125">
            <v>14</v>
          </cell>
          <cell r="M125">
            <v>122</v>
          </cell>
          <cell r="N125" t="str">
            <v>継続</v>
          </cell>
          <cell r="O125" t="str">
            <v>鹿嶋　学</v>
          </cell>
          <cell r="P125" t="str">
            <v>カシマ　マナブ</v>
          </cell>
          <cell r="Q125">
            <v>3</v>
          </cell>
          <cell r="R125" t="str">
            <v>男</v>
          </cell>
          <cell r="S125">
            <v>1986</v>
          </cell>
          <cell r="T125">
            <v>2</v>
          </cell>
          <cell r="U125">
            <v>6</v>
          </cell>
        </row>
        <row r="126">
          <cell r="G126" t="e">
            <v>#N/A</v>
          </cell>
          <cell r="H126" t="e">
            <v>#N/A</v>
          </cell>
          <cell r="I126">
            <v>123</v>
          </cell>
          <cell r="J126" t="str">
            <v>4/26</v>
          </cell>
          <cell r="K126">
            <v>0</v>
          </cell>
          <cell r="L126">
            <v>14</v>
          </cell>
          <cell r="M126">
            <v>123</v>
          </cell>
          <cell r="N126" t="str">
            <v>継続</v>
          </cell>
          <cell r="O126" t="str">
            <v>川合　亮輔</v>
          </cell>
          <cell r="P126" t="str">
            <v>カワイ　リョウスケ</v>
          </cell>
          <cell r="Q126">
            <v>3</v>
          </cell>
          <cell r="R126" t="str">
            <v>男</v>
          </cell>
          <cell r="S126">
            <v>1985</v>
          </cell>
          <cell r="T126">
            <v>5</v>
          </cell>
          <cell r="U126">
            <v>24</v>
          </cell>
        </row>
        <row r="127">
          <cell r="G127" t="e">
            <v>#N/A</v>
          </cell>
          <cell r="H127" t="e">
            <v>#N/A</v>
          </cell>
          <cell r="I127">
            <v>124</v>
          </cell>
          <cell r="J127" t="str">
            <v>4/26</v>
          </cell>
          <cell r="K127">
            <v>0</v>
          </cell>
          <cell r="L127">
            <v>14</v>
          </cell>
          <cell r="M127">
            <v>124</v>
          </cell>
          <cell r="N127" t="str">
            <v>継続</v>
          </cell>
          <cell r="O127" t="str">
            <v>川口　浩平</v>
          </cell>
          <cell r="P127" t="str">
            <v>カワグチ　コウヘイ</v>
          </cell>
          <cell r="Q127">
            <v>3</v>
          </cell>
          <cell r="R127" t="str">
            <v>男</v>
          </cell>
          <cell r="S127">
            <v>1985</v>
          </cell>
          <cell r="T127">
            <v>8</v>
          </cell>
          <cell r="U127">
            <v>19</v>
          </cell>
        </row>
        <row r="128">
          <cell r="G128" t="e">
            <v>#N/A</v>
          </cell>
          <cell r="H128" t="e">
            <v>#N/A</v>
          </cell>
          <cell r="I128">
            <v>125</v>
          </cell>
          <cell r="J128" t="str">
            <v>4/26</v>
          </cell>
          <cell r="K128">
            <v>0</v>
          </cell>
          <cell r="L128">
            <v>14</v>
          </cell>
          <cell r="M128">
            <v>125</v>
          </cell>
          <cell r="N128" t="str">
            <v>継続</v>
          </cell>
          <cell r="O128" t="str">
            <v>川口　陽平</v>
          </cell>
          <cell r="P128" t="str">
            <v>カワグチ　ヨウヘイ</v>
          </cell>
          <cell r="Q128">
            <v>3</v>
          </cell>
          <cell r="R128" t="str">
            <v>男</v>
          </cell>
          <cell r="S128">
            <v>1985</v>
          </cell>
          <cell r="T128">
            <v>8</v>
          </cell>
          <cell r="U128">
            <v>19</v>
          </cell>
        </row>
        <row r="129">
          <cell r="G129" t="e">
            <v>#N/A</v>
          </cell>
          <cell r="H129" t="e">
            <v>#N/A</v>
          </cell>
          <cell r="I129">
            <v>126</v>
          </cell>
          <cell r="J129" t="str">
            <v>4/26</v>
          </cell>
          <cell r="K129">
            <v>0</v>
          </cell>
          <cell r="L129">
            <v>14</v>
          </cell>
          <cell r="M129">
            <v>126</v>
          </cell>
          <cell r="N129" t="str">
            <v>継続</v>
          </cell>
          <cell r="O129" t="str">
            <v>栗原　康晃</v>
          </cell>
          <cell r="P129" t="str">
            <v>クリハラ　ヤスアキ</v>
          </cell>
          <cell r="Q129">
            <v>3</v>
          </cell>
          <cell r="R129" t="str">
            <v>男</v>
          </cell>
          <cell r="S129">
            <v>1985</v>
          </cell>
          <cell r="T129">
            <v>8</v>
          </cell>
          <cell r="U129">
            <v>23</v>
          </cell>
        </row>
        <row r="130">
          <cell r="G130" t="e">
            <v>#N/A</v>
          </cell>
          <cell r="H130" t="e">
            <v>#N/A</v>
          </cell>
          <cell r="I130">
            <v>127</v>
          </cell>
          <cell r="J130" t="str">
            <v>4/26</v>
          </cell>
          <cell r="K130">
            <v>0</v>
          </cell>
          <cell r="L130">
            <v>14</v>
          </cell>
          <cell r="M130">
            <v>127</v>
          </cell>
          <cell r="N130" t="str">
            <v>継続</v>
          </cell>
          <cell r="O130" t="str">
            <v>小泉　勇人</v>
          </cell>
          <cell r="P130" t="str">
            <v>コイズミ　ユウト</v>
          </cell>
          <cell r="Q130">
            <v>3</v>
          </cell>
          <cell r="R130" t="str">
            <v>男</v>
          </cell>
          <cell r="S130">
            <v>1985</v>
          </cell>
          <cell r="T130">
            <v>7</v>
          </cell>
          <cell r="U130">
            <v>25</v>
          </cell>
        </row>
        <row r="131">
          <cell r="G131" t="e">
            <v>#N/A</v>
          </cell>
          <cell r="H131" t="e">
            <v>#N/A</v>
          </cell>
          <cell r="I131">
            <v>128</v>
          </cell>
          <cell r="J131" t="str">
            <v>4/26</v>
          </cell>
          <cell r="K131">
            <v>0</v>
          </cell>
          <cell r="L131">
            <v>14</v>
          </cell>
          <cell r="M131">
            <v>128</v>
          </cell>
          <cell r="N131" t="str">
            <v>継続</v>
          </cell>
          <cell r="O131" t="str">
            <v>鈴木　一詩</v>
          </cell>
          <cell r="P131" t="str">
            <v>スズキ　カズシ</v>
          </cell>
          <cell r="Q131">
            <v>3</v>
          </cell>
          <cell r="R131" t="str">
            <v>男</v>
          </cell>
          <cell r="S131">
            <v>1986</v>
          </cell>
          <cell r="T131">
            <v>3</v>
          </cell>
          <cell r="U131">
            <v>20</v>
          </cell>
        </row>
        <row r="132">
          <cell r="G132" t="e">
            <v>#N/A</v>
          </cell>
          <cell r="H132" t="e">
            <v>#N/A</v>
          </cell>
          <cell r="I132">
            <v>129</v>
          </cell>
          <cell r="J132" t="str">
            <v>4/26</v>
          </cell>
          <cell r="K132">
            <v>0</v>
          </cell>
          <cell r="L132">
            <v>14</v>
          </cell>
          <cell r="M132">
            <v>129</v>
          </cell>
          <cell r="N132" t="str">
            <v>継続</v>
          </cell>
          <cell r="O132" t="str">
            <v>住石　徳志</v>
          </cell>
          <cell r="P132" t="str">
            <v>スミイシ　アツシ</v>
          </cell>
          <cell r="Q132">
            <v>3</v>
          </cell>
          <cell r="R132" t="str">
            <v>男</v>
          </cell>
          <cell r="S132">
            <v>1985</v>
          </cell>
          <cell r="T132">
            <v>11</v>
          </cell>
          <cell r="U132">
            <v>26</v>
          </cell>
        </row>
        <row r="133">
          <cell r="G133" t="e">
            <v>#N/A</v>
          </cell>
          <cell r="H133" t="e">
            <v>#N/A</v>
          </cell>
          <cell r="I133">
            <v>130</v>
          </cell>
          <cell r="J133" t="str">
            <v>4/26</v>
          </cell>
          <cell r="K133">
            <v>0</v>
          </cell>
          <cell r="L133">
            <v>14</v>
          </cell>
          <cell r="M133">
            <v>130</v>
          </cell>
          <cell r="N133" t="str">
            <v>継続</v>
          </cell>
          <cell r="O133" t="str">
            <v>高澤　直貴</v>
          </cell>
          <cell r="P133" t="str">
            <v>タカザワ　ナオキ</v>
          </cell>
          <cell r="Q133">
            <v>3</v>
          </cell>
          <cell r="R133" t="str">
            <v>男</v>
          </cell>
          <cell r="S133">
            <v>1986</v>
          </cell>
          <cell r="T133">
            <v>3</v>
          </cell>
          <cell r="U133">
            <v>21</v>
          </cell>
        </row>
        <row r="134">
          <cell r="G134" t="e">
            <v>#N/A</v>
          </cell>
          <cell r="H134" t="e">
            <v>#N/A</v>
          </cell>
          <cell r="I134">
            <v>131</v>
          </cell>
          <cell r="J134" t="str">
            <v>4/26</v>
          </cell>
          <cell r="K134">
            <v>0</v>
          </cell>
          <cell r="L134">
            <v>14</v>
          </cell>
          <cell r="M134">
            <v>131</v>
          </cell>
          <cell r="N134" t="str">
            <v>継続</v>
          </cell>
          <cell r="O134" t="str">
            <v>藤井　祐貴</v>
          </cell>
          <cell r="P134" t="str">
            <v>フジイ　ユウキ</v>
          </cell>
          <cell r="Q134">
            <v>3</v>
          </cell>
          <cell r="R134" t="str">
            <v>男</v>
          </cell>
          <cell r="S134">
            <v>1986</v>
          </cell>
          <cell r="T134">
            <v>3</v>
          </cell>
          <cell r="U134">
            <v>7</v>
          </cell>
        </row>
        <row r="135">
          <cell r="G135" t="e">
            <v>#N/A</v>
          </cell>
          <cell r="H135" t="e">
            <v>#N/A</v>
          </cell>
          <cell r="I135">
            <v>132</v>
          </cell>
          <cell r="J135" t="str">
            <v>4/26</v>
          </cell>
          <cell r="K135">
            <v>0</v>
          </cell>
          <cell r="L135">
            <v>14</v>
          </cell>
          <cell r="M135">
            <v>132</v>
          </cell>
          <cell r="N135" t="str">
            <v>継続</v>
          </cell>
          <cell r="O135" t="str">
            <v>野尻　剛史</v>
          </cell>
          <cell r="P135" t="str">
            <v>ノジリ　ヨシフミ</v>
          </cell>
          <cell r="Q135">
            <v>3</v>
          </cell>
          <cell r="R135" t="str">
            <v>男</v>
          </cell>
          <cell r="S135">
            <v>1985</v>
          </cell>
          <cell r="T135">
            <v>5</v>
          </cell>
          <cell r="U135">
            <v>9</v>
          </cell>
        </row>
        <row r="136">
          <cell r="G136" t="e">
            <v>#N/A</v>
          </cell>
          <cell r="H136" t="e">
            <v>#N/A</v>
          </cell>
          <cell r="I136">
            <v>133</v>
          </cell>
          <cell r="J136" t="str">
            <v>4/26</v>
          </cell>
          <cell r="K136">
            <v>0</v>
          </cell>
          <cell r="L136">
            <v>14</v>
          </cell>
          <cell r="M136">
            <v>133</v>
          </cell>
          <cell r="N136" t="str">
            <v>継続</v>
          </cell>
          <cell r="O136" t="str">
            <v>小田部　巧</v>
          </cell>
          <cell r="P136" t="str">
            <v>コタベ　タクミ</v>
          </cell>
          <cell r="Q136">
            <v>2</v>
          </cell>
          <cell r="R136" t="str">
            <v>男</v>
          </cell>
          <cell r="S136">
            <v>1987</v>
          </cell>
          <cell r="T136">
            <v>3</v>
          </cell>
          <cell r="U136">
            <v>18</v>
          </cell>
        </row>
        <row r="137">
          <cell r="G137" t="e">
            <v>#N/A</v>
          </cell>
          <cell r="H137" t="e">
            <v>#N/A</v>
          </cell>
          <cell r="I137">
            <v>134</v>
          </cell>
          <cell r="J137" t="str">
            <v>4/26</v>
          </cell>
          <cell r="K137">
            <v>0</v>
          </cell>
          <cell r="L137">
            <v>14</v>
          </cell>
          <cell r="M137">
            <v>134</v>
          </cell>
          <cell r="N137" t="str">
            <v>継続</v>
          </cell>
          <cell r="O137" t="str">
            <v>福本　健吾</v>
          </cell>
          <cell r="P137" t="str">
            <v>フクモト　ケンゴ</v>
          </cell>
          <cell r="Q137">
            <v>2</v>
          </cell>
          <cell r="R137" t="str">
            <v>男</v>
          </cell>
          <cell r="S137">
            <v>1986</v>
          </cell>
          <cell r="T137">
            <v>7</v>
          </cell>
          <cell r="U137">
            <v>7</v>
          </cell>
        </row>
        <row r="138">
          <cell r="G138" t="e">
            <v>#N/A</v>
          </cell>
          <cell r="H138" t="e">
            <v>#N/A</v>
          </cell>
          <cell r="I138">
            <v>135</v>
          </cell>
          <cell r="J138" t="str">
            <v>4/26</v>
          </cell>
          <cell r="K138">
            <v>0</v>
          </cell>
          <cell r="L138">
            <v>14</v>
          </cell>
          <cell r="M138">
            <v>135</v>
          </cell>
          <cell r="N138" t="str">
            <v>継続</v>
          </cell>
          <cell r="O138" t="str">
            <v>松本　伸明</v>
          </cell>
          <cell r="P138" t="str">
            <v>マツモト　ノブアキ</v>
          </cell>
          <cell r="Q138">
            <v>2</v>
          </cell>
          <cell r="R138" t="str">
            <v>男</v>
          </cell>
          <cell r="S138">
            <v>1986</v>
          </cell>
          <cell r="T138">
            <v>11</v>
          </cell>
          <cell r="U138">
            <v>26</v>
          </cell>
        </row>
        <row r="139">
          <cell r="G139" t="e">
            <v>#N/A</v>
          </cell>
          <cell r="H139" t="e">
            <v>#N/A</v>
          </cell>
          <cell r="I139">
            <v>136</v>
          </cell>
          <cell r="J139" t="str">
            <v>4/26</v>
          </cell>
          <cell r="K139">
            <v>0</v>
          </cell>
          <cell r="L139">
            <v>14</v>
          </cell>
          <cell r="M139">
            <v>136</v>
          </cell>
          <cell r="N139" t="str">
            <v>継続</v>
          </cell>
          <cell r="O139" t="str">
            <v>吉田　悟</v>
          </cell>
          <cell r="P139" t="str">
            <v>ヨシダ　サトル</v>
          </cell>
          <cell r="Q139">
            <v>2</v>
          </cell>
          <cell r="R139" t="str">
            <v>男</v>
          </cell>
          <cell r="S139">
            <v>1986</v>
          </cell>
          <cell r="T139">
            <v>4</v>
          </cell>
          <cell r="U139">
            <v>7</v>
          </cell>
        </row>
        <row r="140">
          <cell r="G140" t="e">
            <v>#N/A</v>
          </cell>
          <cell r="H140" t="e">
            <v>#N/A</v>
          </cell>
          <cell r="I140">
            <v>137</v>
          </cell>
          <cell r="J140" t="str">
            <v>4/26</v>
          </cell>
          <cell r="K140">
            <v>0</v>
          </cell>
          <cell r="L140">
            <v>14</v>
          </cell>
          <cell r="M140">
            <v>137</v>
          </cell>
          <cell r="N140" t="str">
            <v>継続</v>
          </cell>
          <cell r="O140" t="str">
            <v>柴崎　宏喜</v>
          </cell>
          <cell r="P140" t="str">
            <v>シバザキ　ヒロキ</v>
          </cell>
          <cell r="Q140">
            <v>2</v>
          </cell>
          <cell r="R140" t="str">
            <v>男</v>
          </cell>
          <cell r="S140">
            <v>1986</v>
          </cell>
          <cell r="T140">
            <v>5</v>
          </cell>
          <cell r="U140">
            <v>14</v>
          </cell>
        </row>
        <row r="141">
          <cell r="G141" t="e">
            <v>#N/A</v>
          </cell>
          <cell r="H141" t="e">
            <v>#N/A</v>
          </cell>
          <cell r="I141">
            <v>138</v>
          </cell>
          <cell r="J141" t="str">
            <v>4/26</v>
          </cell>
          <cell r="K141">
            <v>0</v>
          </cell>
          <cell r="L141">
            <v>14</v>
          </cell>
          <cell r="M141">
            <v>138</v>
          </cell>
          <cell r="N141" t="str">
            <v>継続</v>
          </cell>
          <cell r="O141" t="str">
            <v>田仲　大悟</v>
          </cell>
          <cell r="P141" t="str">
            <v>タナカ　ダイゴ</v>
          </cell>
          <cell r="Q141">
            <v>2</v>
          </cell>
          <cell r="R141" t="str">
            <v>男</v>
          </cell>
          <cell r="S141">
            <v>1986</v>
          </cell>
          <cell r="T141">
            <v>10</v>
          </cell>
          <cell r="U141">
            <v>19</v>
          </cell>
        </row>
        <row r="142">
          <cell r="G142" t="e">
            <v>#N/A</v>
          </cell>
          <cell r="H142" t="e">
            <v>#N/A</v>
          </cell>
          <cell r="I142">
            <v>139</v>
          </cell>
          <cell r="J142" t="str">
            <v>4/26</v>
          </cell>
          <cell r="K142">
            <v>0</v>
          </cell>
          <cell r="L142">
            <v>14</v>
          </cell>
          <cell r="M142">
            <v>139</v>
          </cell>
          <cell r="N142" t="str">
            <v>新規</v>
          </cell>
          <cell r="O142" t="str">
            <v>大野　紘崇</v>
          </cell>
          <cell r="P142" t="str">
            <v>オオノ　ヒロタカ</v>
          </cell>
          <cell r="Q142">
            <v>1</v>
          </cell>
          <cell r="R142" t="str">
            <v>男</v>
          </cell>
          <cell r="S142">
            <v>1988</v>
          </cell>
          <cell r="T142">
            <v>3</v>
          </cell>
          <cell r="U142">
            <v>14</v>
          </cell>
        </row>
        <row r="143">
          <cell r="G143" t="e">
            <v>#N/A</v>
          </cell>
          <cell r="H143" t="e">
            <v>#N/A</v>
          </cell>
          <cell r="I143">
            <v>140</v>
          </cell>
          <cell r="J143" t="str">
            <v>4/26</v>
          </cell>
          <cell r="K143">
            <v>0</v>
          </cell>
          <cell r="L143">
            <v>14</v>
          </cell>
          <cell r="M143">
            <v>140</v>
          </cell>
          <cell r="N143" t="str">
            <v>新規</v>
          </cell>
          <cell r="O143" t="str">
            <v>住石　高志</v>
          </cell>
          <cell r="P143" t="str">
            <v>スミイシ　タカシ</v>
          </cell>
          <cell r="Q143">
            <v>1</v>
          </cell>
          <cell r="R143" t="str">
            <v>男</v>
          </cell>
          <cell r="S143">
            <v>1988</v>
          </cell>
          <cell r="T143">
            <v>1</v>
          </cell>
          <cell r="U143">
            <v>17</v>
          </cell>
        </row>
        <row r="144">
          <cell r="G144" t="e">
            <v>#N/A</v>
          </cell>
          <cell r="H144" t="e">
            <v>#N/A</v>
          </cell>
          <cell r="I144">
            <v>141</v>
          </cell>
          <cell r="J144" t="str">
            <v>4/26</v>
          </cell>
          <cell r="K144">
            <v>0</v>
          </cell>
          <cell r="L144">
            <v>14</v>
          </cell>
          <cell r="M144">
            <v>141</v>
          </cell>
          <cell r="N144" t="str">
            <v>新規</v>
          </cell>
          <cell r="O144" t="str">
            <v>根本　雄太</v>
          </cell>
          <cell r="P144" t="str">
            <v>ネモト　ユウタ</v>
          </cell>
          <cell r="Q144">
            <v>1</v>
          </cell>
          <cell r="R144" t="str">
            <v>男</v>
          </cell>
          <cell r="S144">
            <v>1987</v>
          </cell>
          <cell r="T144">
            <v>8</v>
          </cell>
          <cell r="U144">
            <v>18</v>
          </cell>
        </row>
        <row r="145">
          <cell r="G145" t="e">
            <v>#N/A</v>
          </cell>
          <cell r="H145" t="e">
            <v>#N/A</v>
          </cell>
          <cell r="I145">
            <v>142</v>
          </cell>
          <cell r="J145" t="str">
            <v>4/26</v>
          </cell>
          <cell r="K145">
            <v>0</v>
          </cell>
          <cell r="L145">
            <v>15</v>
          </cell>
          <cell r="M145">
            <v>142</v>
          </cell>
          <cell r="N145" t="str">
            <v>継続</v>
          </cell>
          <cell r="O145" t="str">
            <v>坂野　一樹</v>
          </cell>
          <cell r="P145" t="str">
            <v>バンノ　カズキ</v>
          </cell>
          <cell r="Q145">
            <v>3</v>
          </cell>
          <cell r="R145" t="str">
            <v>男</v>
          </cell>
          <cell r="S145">
            <v>1985</v>
          </cell>
          <cell r="T145">
            <v>12</v>
          </cell>
          <cell r="U145">
            <v>12</v>
          </cell>
        </row>
        <row r="146">
          <cell r="G146" t="e">
            <v>#N/A</v>
          </cell>
          <cell r="H146" t="e">
            <v>#N/A</v>
          </cell>
          <cell r="I146">
            <v>143</v>
          </cell>
          <cell r="J146" t="str">
            <v>4/26</v>
          </cell>
          <cell r="K146">
            <v>0</v>
          </cell>
          <cell r="L146">
            <v>15</v>
          </cell>
          <cell r="M146">
            <v>143</v>
          </cell>
          <cell r="N146" t="str">
            <v>継続</v>
          </cell>
          <cell r="O146" t="str">
            <v>高橋　作豪</v>
          </cell>
          <cell r="P146" t="str">
            <v>タカハシ　トモタケ</v>
          </cell>
          <cell r="Q146">
            <v>2</v>
          </cell>
          <cell r="R146" t="str">
            <v>男</v>
          </cell>
          <cell r="S146">
            <v>1986</v>
          </cell>
          <cell r="T146">
            <v>8</v>
          </cell>
          <cell r="U146">
            <v>7</v>
          </cell>
        </row>
        <row r="147">
          <cell r="G147" t="e">
            <v>#N/A</v>
          </cell>
          <cell r="H147" t="e">
            <v>#N/A</v>
          </cell>
          <cell r="I147">
            <v>144</v>
          </cell>
          <cell r="J147" t="str">
            <v>4/26</v>
          </cell>
          <cell r="K147">
            <v>0</v>
          </cell>
          <cell r="L147">
            <v>16</v>
          </cell>
          <cell r="M147">
            <v>144</v>
          </cell>
          <cell r="N147" t="str">
            <v>継続</v>
          </cell>
          <cell r="O147" t="str">
            <v>桑原　和之</v>
          </cell>
          <cell r="P147" t="str">
            <v>クワバラ　カズユキ</v>
          </cell>
          <cell r="Q147">
            <v>3</v>
          </cell>
          <cell r="R147" t="str">
            <v>男</v>
          </cell>
          <cell r="S147">
            <v>1985</v>
          </cell>
          <cell r="T147">
            <v>5</v>
          </cell>
          <cell r="U147">
            <v>25</v>
          </cell>
        </row>
        <row r="148">
          <cell r="G148" t="e">
            <v>#N/A</v>
          </cell>
          <cell r="H148" t="e">
            <v>#N/A</v>
          </cell>
          <cell r="I148">
            <v>145</v>
          </cell>
          <cell r="J148" t="str">
            <v>4/26</v>
          </cell>
          <cell r="K148">
            <v>0</v>
          </cell>
          <cell r="L148">
            <v>16</v>
          </cell>
          <cell r="M148">
            <v>145</v>
          </cell>
          <cell r="N148" t="str">
            <v>継続</v>
          </cell>
          <cell r="O148" t="str">
            <v>永田　陽平</v>
          </cell>
          <cell r="P148" t="str">
            <v>ナガタ　ヨウヘイ</v>
          </cell>
          <cell r="Q148">
            <v>3</v>
          </cell>
          <cell r="R148" t="str">
            <v>男</v>
          </cell>
          <cell r="S148">
            <v>1985</v>
          </cell>
          <cell r="T148">
            <v>12</v>
          </cell>
          <cell r="U148">
            <v>25</v>
          </cell>
        </row>
        <row r="149">
          <cell r="G149" t="e">
            <v>#N/A</v>
          </cell>
          <cell r="H149" t="e">
            <v>#N/A</v>
          </cell>
          <cell r="I149">
            <v>146</v>
          </cell>
          <cell r="J149" t="str">
            <v>4/26</v>
          </cell>
          <cell r="K149">
            <v>0</v>
          </cell>
          <cell r="L149">
            <v>16</v>
          </cell>
          <cell r="M149">
            <v>146</v>
          </cell>
          <cell r="N149" t="str">
            <v>継続</v>
          </cell>
          <cell r="O149" t="str">
            <v>平野　友基</v>
          </cell>
          <cell r="P149" t="str">
            <v>ヒラノ　トモキ</v>
          </cell>
          <cell r="Q149">
            <v>2</v>
          </cell>
          <cell r="R149" t="str">
            <v>男</v>
          </cell>
          <cell r="S149">
            <v>1986</v>
          </cell>
          <cell r="T149">
            <v>5</v>
          </cell>
          <cell r="U149">
            <v>20</v>
          </cell>
        </row>
        <row r="150">
          <cell r="G150" t="e">
            <v>#N/A</v>
          </cell>
          <cell r="H150" t="e">
            <v>#N/A</v>
          </cell>
          <cell r="I150">
            <v>147</v>
          </cell>
          <cell r="J150" t="str">
            <v>4/26</v>
          </cell>
          <cell r="K150">
            <v>0</v>
          </cell>
          <cell r="L150">
            <v>16</v>
          </cell>
          <cell r="M150">
            <v>147</v>
          </cell>
          <cell r="N150" t="str">
            <v>継続</v>
          </cell>
          <cell r="O150" t="str">
            <v>山崎　大輔</v>
          </cell>
          <cell r="P150" t="str">
            <v>ヤマザキ　ダイスケ</v>
          </cell>
          <cell r="Q150">
            <v>2</v>
          </cell>
          <cell r="R150" t="str">
            <v>男</v>
          </cell>
          <cell r="S150">
            <v>1986</v>
          </cell>
          <cell r="T150">
            <v>8</v>
          </cell>
          <cell r="U150">
            <v>7</v>
          </cell>
        </row>
        <row r="151">
          <cell r="G151" t="e">
            <v>#N/A</v>
          </cell>
          <cell r="H151" t="e">
            <v>#N/A</v>
          </cell>
          <cell r="I151">
            <v>148</v>
          </cell>
          <cell r="J151" t="str">
            <v>4/26</v>
          </cell>
          <cell r="K151">
            <v>0</v>
          </cell>
          <cell r="L151">
            <v>17</v>
          </cell>
          <cell r="M151">
            <v>148</v>
          </cell>
          <cell r="N151" t="str">
            <v>継続</v>
          </cell>
          <cell r="O151" t="str">
            <v>朝生　祐輔</v>
          </cell>
          <cell r="P151" t="str">
            <v>アソウ　ユウスケ</v>
          </cell>
          <cell r="Q151">
            <v>3</v>
          </cell>
          <cell r="R151" t="str">
            <v>男</v>
          </cell>
          <cell r="S151">
            <v>1985</v>
          </cell>
          <cell r="T151">
            <v>8</v>
          </cell>
          <cell r="U151">
            <v>12</v>
          </cell>
        </row>
        <row r="152">
          <cell r="G152" t="e">
            <v>#N/A</v>
          </cell>
          <cell r="H152" t="e">
            <v>#N/A</v>
          </cell>
          <cell r="I152">
            <v>149</v>
          </cell>
          <cell r="J152" t="str">
            <v>4/26</v>
          </cell>
          <cell r="K152">
            <v>0</v>
          </cell>
          <cell r="L152">
            <v>17</v>
          </cell>
          <cell r="M152">
            <v>149</v>
          </cell>
          <cell r="N152" t="str">
            <v>継続</v>
          </cell>
          <cell r="O152" t="str">
            <v>榎本　直人</v>
          </cell>
          <cell r="P152" t="str">
            <v>エノモト　ナオト</v>
          </cell>
          <cell r="Q152">
            <v>3</v>
          </cell>
          <cell r="R152" t="str">
            <v>男</v>
          </cell>
          <cell r="S152">
            <v>1985</v>
          </cell>
          <cell r="T152">
            <v>10</v>
          </cell>
          <cell r="U152">
            <v>28</v>
          </cell>
        </row>
        <row r="153">
          <cell r="G153" t="e">
            <v>#N/A</v>
          </cell>
          <cell r="H153" t="e">
            <v>#N/A</v>
          </cell>
          <cell r="I153">
            <v>150</v>
          </cell>
          <cell r="J153" t="str">
            <v>4/26</v>
          </cell>
          <cell r="K153">
            <v>0</v>
          </cell>
          <cell r="L153">
            <v>17</v>
          </cell>
          <cell r="M153">
            <v>150</v>
          </cell>
          <cell r="N153" t="str">
            <v>継続</v>
          </cell>
          <cell r="O153" t="str">
            <v>茂木　孝憲</v>
          </cell>
          <cell r="P153" t="str">
            <v>モキ　タカノリ</v>
          </cell>
          <cell r="Q153">
            <v>3</v>
          </cell>
          <cell r="R153" t="str">
            <v>男</v>
          </cell>
          <cell r="S153">
            <v>1986</v>
          </cell>
          <cell r="T153">
            <v>1</v>
          </cell>
          <cell r="U153">
            <v>18</v>
          </cell>
        </row>
      </sheetData>
      <sheetData sheetId="5"/>
      <sheetData sheetId="6"/>
      <sheetData sheetId="7"/>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0"/>
  <sheetViews>
    <sheetView topLeftCell="A7" workbookViewId="0">
      <selection activeCell="N8" sqref="N8"/>
    </sheetView>
  </sheetViews>
  <sheetFormatPr defaultColWidth="14.42578125" defaultRowHeight="15" customHeight="1"/>
  <cols>
    <col min="1" max="5" width="8.7109375" style="76" customWidth="1"/>
    <col min="6" max="6" width="26.5703125" style="76" customWidth="1"/>
    <col min="7" max="16" width="8.7109375" style="76" customWidth="1"/>
    <col min="17" max="17" width="28.140625" style="76" bestFit="1" customWidth="1"/>
    <col min="18" max="26" width="8.7109375" style="76" customWidth="1"/>
    <col min="27" max="16384" width="14.42578125" style="76"/>
  </cols>
  <sheetData>
    <row r="1" spans="1:18" ht="18" customHeight="1">
      <c r="B1" s="76" t="s">
        <v>0</v>
      </c>
      <c r="C1" s="76" t="s">
        <v>1</v>
      </c>
      <c r="D1" s="76" t="s">
        <v>2</v>
      </c>
      <c r="E1" s="76" t="s">
        <v>3</v>
      </c>
      <c r="F1" s="76" t="s">
        <v>4</v>
      </c>
      <c r="G1" s="76" t="s">
        <v>5</v>
      </c>
      <c r="H1" s="76" t="s">
        <v>6</v>
      </c>
      <c r="I1" s="76" t="s">
        <v>7</v>
      </c>
      <c r="J1" s="76" t="s">
        <v>8</v>
      </c>
      <c r="K1" s="76" t="s">
        <v>9</v>
      </c>
      <c r="L1" s="76" t="s">
        <v>10</v>
      </c>
      <c r="M1" s="76" t="s">
        <v>11</v>
      </c>
      <c r="N1" s="76" t="s">
        <v>12</v>
      </c>
      <c r="O1" s="76" t="s">
        <v>13</v>
      </c>
      <c r="Q1" s="76" t="s">
        <v>297</v>
      </c>
      <c r="R1" s="76" t="s">
        <v>298</v>
      </c>
    </row>
    <row r="2" spans="1:18" ht="18" customHeight="1">
      <c r="A2" s="76" t="str">
        <f t="shared" ref="A2:A50" si="0">IF(F2="","",F2)</f>
        <v>一般男子100m</v>
      </c>
      <c r="B2" s="76">
        <v>1</v>
      </c>
      <c r="C2" s="76">
        <v>226</v>
      </c>
      <c r="D2" s="76">
        <v>2</v>
      </c>
      <c r="E2" s="76">
        <v>1</v>
      </c>
      <c r="F2" s="76" t="s">
        <v>231</v>
      </c>
      <c r="G2" s="76" t="s">
        <v>232</v>
      </c>
      <c r="H2" s="76" t="s">
        <v>231</v>
      </c>
      <c r="I2" s="76" t="s">
        <v>14</v>
      </c>
      <c r="L2" s="76">
        <v>0</v>
      </c>
      <c r="M2" s="76">
        <v>0</v>
      </c>
      <c r="N2" s="76">
        <v>1</v>
      </c>
      <c r="O2" s="76" t="s">
        <v>15</v>
      </c>
    </row>
    <row r="3" spans="1:18" ht="18" customHeight="1">
      <c r="A3" s="76" t="str">
        <f t="shared" si="0"/>
        <v>一般男子400m</v>
      </c>
      <c r="B3" s="76">
        <v>2</v>
      </c>
      <c r="C3" s="76">
        <v>4</v>
      </c>
      <c r="D3" s="76">
        <v>2</v>
      </c>
      <c r="E3" s="76">
        <v>1</v>
      </c>
      <c r="F3" s="76" t="s">
        <v>233</v>
      </c>
      <c r="G3" s="76" t="s">
        <v>234</v>
      </c>
      <c r="H3" s="76" t="s">
        <v>233</v>
      </c>
      <c r="I3" s="76" t="s">
        <v>14</v>
      </c>
      <c r="L3" s="76">
        <v>0</v>
      </c>
      <c r="M3" s="76">
        <v>0</v>
      </c>
      <c r="N3" s="76">
        <v>2</v>
      </c>
      <c r="O3" s="76" t="s">
        <v>15</v>
      </c>
      <c r="Q3" s="76" t="s">
        <v>246</v>
      </c>
      <c r="R3" s="76" t="s">
        <v>231</v>
      </c>
    </row>
    <row r="4" spans="1:18" ht="18" customHeight="1">
      <c r="A4" s="76" t="str">
        <f t="shared" si="0"/>
        <v>一般男子1500m</v>
      </c>
      <c r="B4" s="76">
        <v>3</v>
      </c>
      <c r="C4" s="76">
        <v>7</v>
      </c>
      <c r="D4" s="76">
        <v>2</v>
      </c>
      <c r="E4" s="76">
        <v>1</v>
      </c>
      <c r="F4" s="76" t="s">
        <v>235</v>
      </c>
      <c r="G4" s="76" t="s">
        <v>236</v>
      </c>
      <c r="H4" s="76" t="s">
        <v>235</v>
      </c>
      <c r="I4" s="76" t="s">
        <v>14</v>
      </c>
      <c r="L4" s="76">
        <v>0</v>
      </c>
      <c r="M4" s="76">
        <v>0</v>
      </c>
      <c r="N4" s="76">
        <v>2</v>
      </c>
      <c r="O4" s="76" t="s">
        <v>15</v>
      </c>
      <c r="Q4" s="76" t="s">
        <v>248</v>
      </c>
      <c r="R4" s="76" t="s">
        <v>233</v>
      </c>
    </row>
    <row r="5" spans="1:18" ht="18" customHeight="1">
      <c r="A5" s="76" t="str">
        <f t="shared" si="0"/>
        <v>一般男子4X100mR</v>
      </c>
      <c r="B5" s="76">
        <v>4</v>
      </c>
      <c r="C5" s="76">
        <v>30</v>
      </c>
      <c r="D5" s="76">
        <v>2</v>
      </c>
      <c r="E5" s="76">
        <v>1</v>
      </c>
      <c r="F5" s="76" t="s">
        <v>237</v>
      </c>
      <c r="G5" s="76" t="s">
        <v>238</v>
      </c>
      <c r="H5" s="76" t="s">
        <v>237</v>
      </c>
      <c r="I5" s="76" t="s">
        <v>14</v>
      </c>
      <c r="L5" s="76">
        <v>0</v>
      </c>
      <c r="M5" s="76">
        <v>0</v>
      </c>
      <c r="N5" s="76">
        <v>2</v>
      </c>
      <c r="O5" s="76" t="s">
        <v>15</v>
      </c>
      <c r="Q5" s="76" t="s">
        <v>250</v>
      </c>
      <c r="R5" s="76" t="s">
        <v>235</v>
      </c>
    </row>
    <row r="6" spans="1:18" ht="18" customHeight="1">
      <c r="A6" s="76" t="str">
        <f t="shared" si="0"/>
        <v>一般男子走高跳</v>
      </c>
      <c r="B6" s="76">
        <v>5</v>
      </c>
      <c r="C6" s="76">
        <v>34</v>
      </c>
      <c r="D6" s="76">
        <v>2</v>
      </c>
      <c r="E6" s="76">
        <v>1</v>
      </c>
      <c r="F6" s="76" t="s">
        <v>239</v>
      </c>
      <c r="G6" s="76" t="s">
        <v>240</v>
      </c>
      <c r="H6" s="76" t="s">
        <v>239</v>
      </c>
      <c r="I6" s="76" t="s">
        <v>14</v>
      </c>
      <c r="L6" s="76">
        <v>0</v>
      </c>
      <c r="M6" s="76">
        <v>0</v>
      </c>
      <c r="N6" s="76">
        <v>1</v>
      </c>
      <c r="O6" s="76" t="s">
        <v>15</v>
      </c>
      <c r="Q6" s="76" t="s">
        <v>252</v>
      </c>
      <c r="R6" s="76" t="s">
        <v>239</v>
      </c>
    </row>
    <row r="7" spans="1:18" ht="18" customHeight="1">
      <c r="A7" s="76" t="str">
        <f t="shared" si="0"/>
        <v>一般男子走幅跳</v>
      </c>
      <c r="B7" s="76">
        <v>6</v>
      </c>
      <c r="C7" s="76">
        <v>36</v>
      </c>
      <c r="D7" s="76">
        <v>2</v>
      </c>
      <c r="E7" s="76">
        <v>1</v>
      </c>
      <c r="F7" s="76" t="s">
        <v>241</v>
      </c>
      <c r="G7" s="76" t="s">
        <v>242</v>
      </c>
      <c r="H7" s="76" t="s">
        <v>241</v>
      </c>
      <c r="I7" s="76" t="s">
        <v>14</v>
      </c>
      <c r="L7" s="76">
        <v>0</v>
      </c>
      <c r="M7" s="76">
        <v>0</v>
      </c>
      <c r="N7" s="76">
        <v>1</v>
      </c>
      <c r="O7" s="76" t="s">
        <v>15</v>
      </c>
      <c r="Q7" s="76" t="s">
        <v>16</v>
      </c>
      <c r="R7" s="76" t="s">
        <v>241</v>
      </c>
    </row>
    <row r="8" spans="1:18" ht="18" customHeight="1">
      <c r="A8" s="76" t="str">
        <f t="shared" si="0"/>
        <v>一般男子砲丸投(6.0kg)</v>
      </c>
      <c r="B8" s="76">
        <v>7</v>
      </c>
      <c r="C8" s="76">
        <v>42</v>
      </c>
      <c r="D8" s="76">
        <v>2</v>
      </c>
      <c r="E8" s="76">
        <v>1</v>
      </c>
      <c r="F8" s="76" t="s">
        <v>299</v>
      </c>
      <c r="G8" s="76" t="s">
        <v>244</v>
      </c>
      <c r="H8" s="76" t="s">
        <v>245</v>
      </c>
      <c r="I8" s="76" t="s">
        <v>14</v>
      </c>
      <c r="L8" s="76">
        <v>0</v>
      </c>
      <c r="M8" s="76">
        <v>0</v>
      </c>
      <c r="N8" s="76">
        <v>1</v>
      </c>
      <c r="O8" s="76" t="s">
        <v>15</v>
      </c>
      <c r="Q8" s="76" t="s">
        <v>18</v>
      </c>
      <c r="R8" s="76" t="s">
        <v>243</v>
      </c>
    </row>
    <row r="9" spans="1:18" ht="18" customHeight="1">
      <c r="A9" s="76" t="str">
        <f t="shared" si="0"/>
        <v>中学男子100m</v>
      </c>
      <c r="B9" s="76">
        <v>8</v>
      </c>
      <c r="C9" s="76">
        <v>226</v>
      </c>
      <c r="D9" s="76">
        <v>15</v>
      </c>
      <c r="E9" s="76">
        <v>1</v>
      </c>
      <c r="F9" s="76" t="s">
        <v>246</v>
      </c>
      <c r="G9" s="76" t="s">
        <v>247</v>
      </c>
      <c r="H9" s="76" t="s">
        <v>246</v>
      </c>
      <c r="I9" s="76" t="s">
        <v>14</v>
      </c>
      <c r="L9" s="76">
        <v>0</v>
      </c>
      <c r="M9" s="76">
        <v>0</v>
      </c>
      <c r="N9" s="76">
        <v>1</v>
      </c>
      <c r="O9" s="76" t="s">
        <v>15</v>
      </c>
      <c r="Q9" s="76" t="s">
        <v>256</v>
      </c>
      <c r="R9" s="76" t="s">
        <v>266</v>
      </c>
    </row>
    <row r="10" spans="1:18" ht="18" customHeight="1">
      <c r="A10" s="76" t="str">
        <f t="shared" si="0"/>
        <v>中学男子400m</v>
      </c>
      <c r="B10" s="76">
        <v>9</v>
      </c>
      <c r="C10" s="76">
        <v>4</v>
      </c>
      <c r="D10" s="76">
        <v>15</v>
      </c>
      <c r="E10" s="76">
        <v>1</v>
      </c>
      <c r="F10" s="76" t="s">
        <v>248</v>
      </c>
      <c r="G10" s="76" t="s">
        <v>249</v>
      </c>
      <c r="H10" s="76" t="s">
        <v>248</v>
      </c>
      <c r="I10" s="76" t="s">
        <v>14</v>
      </c>
      <c r="L10" s="76">
        <v>0</v>
      </c>
      <c r="M10" s="76">
        <v>0</v>
      </c>
      <c r="N10" s="76">
        <v>2</v>
      </c>
      <c r="O10" s="76" t="s">
        <v>15</v>
      </c>
      <c r="Q10" s="76" t="s">
        <v>258</v>
      </c>
      <c r="R10" s="76" t="s">
        <v>268</v>
      </c>
    </row>
    <row r="11" spans="1:18" ht="18" customHeight="1">
      <c r="A11" s="76" t="str">
        <f t="shared" si="0"/>
        <v>中学男子800m</v>
      </c>
      <c r="B11" s="76">
        <v>10</v>
      </c>
      <c r="C11" s="76">
        <v>227</v>
      </c>
      <c r="D11" s="76">
        <v>15</v>
      </c>
      <c r="E11" s="76">
        <v>1</v>
      </c>
      <c r="F11" s="76" t="s">
        <v>250</v>
      </c>
      <c r="G11" s="76" t="s">
        <v>251</v>
      </c>
      <c r="H11" s="76" t="s">
        <v>250</v>
      </c>
      <c r="I11" s="76" t="s">
        <v>14</v>
      </c>
      <c r="L11" s="76">
        <v>0</v>
      </c>
      <c r="M11" s="76">
        <v>0</v>
      </c>
      <c r="N11" s="76">
        <v>2</v>
      </c>
      <c r="O11" s="76" t="s">
        <v>15</v>
      </c>
      <c r="Q11" s="76" t="s">
        <v>281</v>
      </c>
      <c r="R11" s="76" t="s">
        <v>270</v>
      </c>
    </row>
    <row r="12" spans="1:18" ht="18" customHeight="1">
      <c r="A12" s="76" t="str">
        <f t="shared" si="0"/>
        <v>中学男子1500m</v>
      </c>
      <c r="B12" s="76">
        <v>11</v>
      </c>
      <c r="C12" s="76">
        <v>7</v>
      </c>
      <c r="D12" s="76">
        <v>15</v>
      </c>
      <c r="E12" s="76">
        <v>1</v>
      </c>
      <c r="F12" s="76" t="s">
        <v>252</v>
      </c>
      <c r="G12" s="76" t="s">
        <v>253</v>
      </c>
      <c r="H12" s="76" t="s">
        <v>252</v>
      </c>
      <c r="I12" s="76" t="s">
        <v>14</v>
      </c>
      <c r="L12" s="76">
        <v>0</v>
      </c>
      <c r="M12" s="76">
        <v>0</v>
      </c>
      <c r="N12" s="76">
        <v>2</v>
      </c>
      <c r="O12" s="76" t="s">
        <v>15</v>
      </c>
      <c r="Q12" s="76" t="s">
        <v>283</v>
      </c>
      <c r="R12" s="76" t="s">
        <v>274</v>
      </c>
    </row>
    <row r="13" spans="1:18" ht="18" customHeight="1">
      <c r="A13" s="76" t="str">
        <f t="shared" si="0"/>
        <v>中学男子4X100mR</v>
      </c>
      <c r="B13" s="76">
        <v>12</v>
      </c>
      <c r="C13" s="76">
        <v>30</v>
      </c>
      <c r="D13" s="76">
        <v>15</v>
      </c>
      <c r="E13" s="76">
        <v>1</v>
      </c>
      <c r="F13" s="76" t="s">
        <v>254</v>
      </c>
      <c r="G13" s="76" t="s">
        <v>255</v>
      </c>
      <c r="H13" s="76" t="s">
        <v>254</v>
      </c>
      <c r="I13" s="76" t="s">
        <v>14</v>
      </c>
      <c r="L13" s="76">
        <v>0</v>
      </c>
      <c r="M13" s="76">
        <v>0</v>
      </c>
      <c r="N13" s="76">
        <v>2</v>
      </c>
      <c r="O13" s="76" t="s">
        <v>15</v>
      </c>
      <c r="Q13" s="76" t="s">
        <v>285</v>
      </c>
      <c r="R13" s="76" t="s">
        <v>276</v>
      </c>
    </row>
    <row r="14" spans="1:18" ht="18" customHeight="1">
      <c r="A14" s="76" t="str">
        <f t="shared" si="0"/>
        <v>中学男子走高跳</v>
      </c>
      <c r="B14" s="76">
        <v>13</v>
      </c>
      <c r="C14" s="76">
        <v>34</v>
      </c>
      <c r="D14" s="76">
        <v>15</v>
      </c>
      <c r="E14" s="76">
        <v>1</v>
      </c>
      <c r="F14" s="76" t="s">
        <v>16</v>
      </c>
      <c r="G14" s="76" t="s">
        <v>17</v>
      </c>
      <c r="H14" s="76" t="s">
        <v>16</v>
      </c>
      <c r="I14" s="76" t="s">
        <v>14</v>
      </c>
      <c r="L14" s="76">
        <v>0</v>
      </c>
      <c r="M14" s="76">
        <v>0</v>
      </c>
      <c r="N14" s="76">
        <v>1</v>
      </c>
      <c r="O14" s="76" t="s">
        <v>15</v>
      </c>
      <c r="Q14" s="76" t="s">
        <v>22</v>
      </c>
      <c r="R14" s="76" t="s">
        <v>278</v>
      </c>
    </row>
    <row r="15" spans="1:18" ht="18" customHeight="1">
      <c r="A15" s="76" t="str">
        <f t="shared" si="0"/>
        <v>中学男子走幅跳</v>
      </c>
      <c r="B15" s="76">
        <v>14</v>
      </c>
      <c r="C15" s="76">
        <v>36</v>
      </c>
      <c r="D15" s="76">
        <v>15</v>
      </c>
      <c r="E15" s="76">
        <v>1</v>
      </c>
      <c r="F15" s="76" t="s">
        <v>18</v>
      </c>
      <c r="G15" s="76" t="s">
        <v>19</v>
      </c>
      <c r="H15" s="76" t="s">
        <v>18</v>
      </c>
      <c r="I15" s="76" t="s">
        <v>14</v>
      </c>
      <c r="L15" s="76">
        <v>0</v>
      </c>
      <c r="M15" s="76">
        <v>0</v>
      </c>
      <c r="N15" s="76">
        <v>1</v>
      </c>
      <c r="O15" s="76" t="s">
        <v>15</v>
      </c>
      <c r="Q15" s="76" t="s">
        <v>24</v>
      </c>
    </row>
    <row r="16" spans="1:18" ht="18" customHeight="1">
      <c r="A16" s="76" t="str">
        <f t="shared" si="0"/>
        <v>中学男子砲丸投(4.0kg)</v>
      </c>
      <c r="B16" s="76">
        <v>15</v>
      </c>
      <c r="C16" s="76">
        <v>40</v>
      </c>
      <c r="D16" s="76">
        <v>15</v>
      </c>
      <c r="E16" s="76">
        <v>1</v>
      </c>
      <c r="F16" s="76" t="s">
        <v>256</v>
      </c>
      <c r="G16" s="76" t="s">
        <v>257</v>
      </c>
      <c r="H16" s="76" t="s">
        <v>20</v>
      </c>
      <c r="I16" s="76" t="s">
        <v>14</v>
      </c>
      <c r="L16" s="76">
        <v>0</v>
      </c>
      <c r="M16" s="76">
        <v>0</v>
      </c>
      <c r="N16" s="76">
        <v>1</v>
      </c>
      <c r="O16" s="76" t="s">
        <v>15</v>
      </c>
      <c r="Q16" s="76" t="s">
        <v>26</v>
      </c>
    </row>
    <row r="17" spans="1:17" ht="18" customHeight="1">
      <c r="A17" s="76" t="str">
        <f t="shared" si="0"/>
        <v>中学男子ジャベリックスロｰ</v>
      </c>
      <c r="B17" s="76">
        <v>16</v>
      </c>
      <c r="C17" s="76">
        <v>72</v>
      </c>
      <c r="D17" s="76">
        <v>15</v>
      </c>
      <c r="E17" s="76">
        <v>1</v>
      </c>
      <c r="F17" s="76" t="s">
        <v>258</v>
      </c>
      <c r="G17" s="76" t="s">
        <v>259</v>
      </c>
      <c r="H17" s="76" t="s">
        <v>258</v>
      </c>
      <c r="I17" s="76" t="s">
        <v>14</v>
      </c>
      <c r="L17" s="76">
        <v>0</v>
      </c>
      <c r="M17" s="76">
        <v>0</v>
      </c>
      <c r="N17" s="76">
        <v>1</v>
      </c>
      <c r="O17" s="76" t="s">
        <v>15</v>
      </c>
      <c r="Q17" s="76" t="s">
        <v>289</v>
      </c>
    </row>
    <row r="18" spans="1:17" ht="18" customHeight="1">
      <c r="A18" s="76" t="str">
        <f t="shared" si="0"/>
        <v>小学男子100m</v>
      </c>
      <c r="B18" s="76">
        <v>17</v>
      </c>
      <c r="C18" s="76">
        <v>226</v>
      </c>
      <c r="D18" s="76">
        <v>20</v>
      </c>
      <c r="E18" s="76">
        <v>1</v>
      </c>
      <c r="F18" s="76" t="s">
        <v>260</v>
      </c>
      <c r="G18" s="76" t="s">
        <v>261</v>
      </c>
      <c r="H18" s="76" t="s">
        <v>260</v>
      </c>
      <c r="I18" s="76" t="s">
        <v>14</v>
      </c>
      <c r="L18" s="76">
        <v>0</v>
      </c>
      <c r="M18" s="76">
        <v>0</v>
      </c>
      <c r="N18" s="76">
        <v>1</v>
      </c>
      <c r="O18" s="76" t="s">
        <v>15</v>
      </c>
    </row>
    <row r="19" spans="1:17" ht="18" customHeight="1">
      <c r="A19" s="76" t="str">
        <f t="shared" si="0"/>
        <v>小学男子1000m</v>
      </c>
      <c r="B19" s="76">
        <v>18</v>
      </c>
      <c r="C19" s="76">
        <v>6</v>
      </c>
      <c r="D19" s="76">
        <v>20</v>
      </c>
      <c r="E19" s="76">
        <v>1</v>
      </c>
      <c r="F19" s="76" t="s">
        <v>262</v>
      </c>
      <c r="G19" s="76" t="s">
        <v>263</v>
      </c>
      <c r="H19" s="76" t="s">
        <v>262</v>
      </c>
      <c r="I19" s="76" t="s">
        <v>14</v>
      </c>
      <c r="L19" s="76">
        <v>0</v>
      </c>
      <c r="M19" s="76">
        <v>0</v>
      </c>
      <c r="N19" s="76">
        <v>2</v>
      </c>
      <c r="O19" s="76" t="s">
        <v>15</v>
      </c>
    </row>
    <row r="20" spans="1:17" ht="18" customHeight="1">
      <c r="A20" s="76" t="str">
        <f t="shared" si="0"/>
        <v>小学男子走幅跳</v>
      </c>
      <c r="B20" s="76">
        <v>19</v>
      </c>
      <c r="C20" s="76">
        <v>36</v>
      </c>
      <c r="D20" s="76">
        <v>20</v>
      </c>
      <c r="E20" s="76">
        <v>1</v>
      </c>
      <c r="F20" s="76" t="s">
        <v>264</v>
      </c>
      <c r="G20" s="76" t="s">
        <v>265</v>
      </c>
      <c r="H20" s="76" t="s">
        <v>264</v>
      </c>
      <c r="I20" s="76" t="s">
        <v>14</v>
      </c>
      <c r="L20" s="76">
        <v>0</v>
      </c>
      <c r="M20" s="76">
        <v>0</v>
      </c>
      <c r="N20" s="76">
        <v>1</v>
      </c>
      <c r="O20" s="76" t="s">
        <v>15</v>
      </c>
    </row>
    <row r="21" spans="1:17" ht="18" customHeight="1">
      <c r="A21" s="76" t="str">
        <f t="shared" si="0"/>
        <v>一般女子100m</v>
      </c>
      <c r="B21" s="76">
        <v>20</v>
      </c>
      <c r="C21" s="76">
        <v>226</v>
      </c>
      <c r="D21" s="76">
        <v>2</v>
      </c>
      <c r="E21" s="76">
        <v>2</v>
      </c>
      <c r="F21" s="76" t="s">
        <v>266</v>
      </c>
      <c r="G21" s="76" t="s">
        <v>267</v>
      </c>
      <c r="H21" s="76" t="s">
        <v>266</v>
      </c>
      <c r="I21" s="76" t="s">
        <v>21</v>
      </c>
      <c r="L21" s="76">
        <v>0</v>
      </c>
      <c r="M21" s="76">
        <v>0</v>
      </c>
      <c r="N21" s="76">
        <v>1</v>
      </c>
      <c r="O21" s="76" t="s">
        <v>15</v>
      </c>
    </row>
    <row r="22" spans="1:17" ht="18" customHeight="1">
      <c r="A22" s="76" t="str">
        <f t="shared" si="0"/>
        <v>一般女子400m</v>
      </c>
      <c r="B22" s="76">
        <v>21</v>
      </c>
      <c r="C22" s="76">
        <v>4</v>
      </c>
      <c r="D22" s="76">
        <v>2</v>
      </c>
      <c r="E22" s="76">
        <v>2</v>
      </c>
      <c r="F22" s="76" t="s">
        <v>268</v>
      </c>
      <c r="G22" s="76" t="s">
        <v>269</v>
      </c>
      <c r="H22" s="76" t="s">
        <v>268</v>
      </c>
      <c r="I22" s="76" t="s">
        <v>21</v>
      </c>
      <c r="L22" s="76">
        <v>0</v>
      </c>
      <c r="M22" s="76">
        <v>0</v>
      </c>
      <c r="N22" s="76">
        <v>2</v>
      </c>
      <c r="O22" s="76" t="s">
        <v>15</v>
      </c>
    </row>
    <row r="23" spans="1:17" ht="18" customHeight="1">
      <c r="A23" s="76" t="str">
        <f t="shared" si="0"/>
        <v>一般女子1500m</v>
      </c>
      <c r="B23" s="76">
        <v>22</v>
      </c>
      <c r="C23" s="76">
        <v>7</v>
      </c>
      <c r="D23" s="76">
        <v>2</v>
      </c>
      <c r="E23" s="76">
        <v>2</v>
      </c>
      <c r="F23" s="76" t="s">
        <v>270</v>
      </c>
      <c r="G23" s="76" t="s">
        <v>271</v>
      </c>
      <c r="H23" s="76" t="s">
        <v>270</v>
      </c>
      <c r="I23" s="76" t="s">
        <v>21</v>
      </c>
      <c r="L23" s="76">
        <v>0</v>
      </c>
      <c r="M23" s="76">
        <v>0</v>
      </c>
      <c r="N23" s="76">
        <v>2</v>
      </c>
      <c r="O23" s="76" t="s">
        <v>15</v>
      </c>
    </row>
    <row r="24" spans="1:17" ht="18" customHeight="1">
      <c r="A24" s="76" t="str">
        <f t="shared" si="0"/>
        <v>一般女子4X100mR</v>
      </c>
      <c r="B24" s="76">
        <v>23</v>
      </c>
      <c r="C24" s="76">
        <v>30</v>
      </c>
      <c r="D24" s="76">
        <v>2</v>
      </c>
      <c r="E24" s="76">
        <v>2</v>
      </c>
      <c r="F24" s="76" t="s">
        <v>272</v>
      </c>
      <c r="G24" s="76" t="s">
        <v>273</v>
      </c>
      <c r="H24" s="76" t="s">
        <v>272</v>
      </c>
      <c r="I24" s="76" t="s">
        <v>21</v>
      </c>
      <c r="L24" s="76">
        <v>0</v>
      </c>
      <c r="M24" s="76">
        <v>0</v>
      </c>
      <c r="N24" s="76">
        <v>2</v>
      </c>
      <c r="O24" s="76" t="s">
        <v>15</v>
      </c>
    </row>
    <row r="25" spans="1:17" ht="18" customHeight="1">
      <c r="A25" s="76" t="str">
        <f t="shared" si="0"/>
        <v>一般女子走高跳</v>
      </c>
      <c r="B25" s="76">
        <v>24</v>
      </c>
      <c r="C25" s="76">
        <v>34</v>
      </c>
      <c r="D25" s="76">
        <v>2</v>
      </c>
      <c r="E25" s="76">
        <v>2</v>
      </c>
      <c r="F25" s="76" t="s">
        <v>274</v>
      </c>
      <c r="G25" s="76" t="s">
        <v>275</v>
      </c>
      <c r="H25" s="76" t="s">
        <v>274</v>
      </c>
      <c r="I25" s="76" t="s">
        <v>21</v>
      </c>
      <c r="L25" s="76">
        <v>0</v>
      </c>
      <c r="M25" s="76">
        <v>0</v>
      </c>
      <c r="N25" s="76">
        <v>1</v>
      </c>
      <c r="O25" s="76" t="s">
        <v>15</v>
      </c>
    </row>
    <row r="26" spans="1:17" ht="18" customHeight="1">
      <c r="A26" s="76" t="str">
        <f t="shared" si="0"/>
        <v>一般女子走幅跳</v>
      </c>
      <c r="B26" s="76">
        <v>25</v>
      </c>
      <c r="C26" s="76">
        <v>36</v>
      </c>
      <c r="D26" s="76">
        <v>2</v>
      </c>
      <c r="E26" s="76">
        <v>2</v>
      </c>
      <c r="F26" s="76" t="s">
        <v>276</v>
      </c>
      <c r="G26" s="76" t="s">
        <v>277</v>
      </c>
      <c r="H26" s="76" t="s">
        <v>276</v>
      </c>
      <c r="I26" s="76" t="s">
        <v>21</v>
      </c>
      <c r="L26" s="76">
        <v>0</v>
      </c>
      <c r="M26" s="76">
        <v>0</v>
      </c>
      <c r="N26" s="76">
        <v>1</v>
      </c>
      <c r="O26" s="76" t="s">
        <v>15</v>
      </c>
    </row>
    <row r="27" spans="1:17" ht="18" customHeight="1">
      <c r="A27" s="76" t="str">
        <f t="shared" si="0"/>
        <v>一般女子砲丸投</v>
      </c>
      <c r="B27" s="76">
        <v>26</v>
      </c>
      <c r="C27" s="76">
        <v>40</v>
      </c>
      <c r="D27" s="76">
        <v>2</v>
      </c>
      <c r="E27" s="76">
        <v>2</v>
      </c>
      <c r="F27" s="76" t="s">
        <v>278</v>
      </c>
      <c r="G27" s="76" t="s">
        <v>279</v>
      </c>
      <c r="H27" s="76" t="s">
        <v>280</v>
      </c>
      <c r="I27" s="76" t="s">
        <v>21</v>
      </c>
      <c r="L27" s="76">
        <v>0</v>
      </c>
      <c r="M27" s="76">
        <v>0</v>
      </c>
      <c r="N27" s="76">
        <v>1</v>
      </c>
      <c r="O27" s="76" t="s">
        <v>15</v>
      </c>
    </row>
    <row r="28" spans="1:17" ht="18" customHeight="1">
      <c r="A28" s="76" t="str">
        <f t="shared" si="0"/>
        <v>中学女子100m</v>
      </c>
      <c r="B28" s="76">
        <v>27</v>
      </c>
      <c r="C28" s="76">
        <v>226</v>
      </c>
      <c r="D28" s="76">
        <v>15</v>
      </c>
      <c r="E28" s="76">
        <v>2</v>
      </c>
      <c r="F28" s="76" t="s">
        <v>281</v>
      </c>
      <c r="G28" s="76" t="s">
        <v>282</v>
      </c>
      <c r="H28" s="76" t="s">
        <v>281</v>
      </c>
      <c r="I28" s="76" t="s">
        <v>21</v>
      </c>
      <c r="L28" s="76">
        <v>0</v>
      </c>
      <c r="M28" s="76">
        <v>0</v>
      </c>
      <c r="N28" s="76">
        <v>1</v>
      </c>
      <c r="O28" s="76" t="s">
        <v>15</v>
      </c>
    </row>
    <row r="29" spans="1:17" ht="18" customHeight="1">
      <c r="A29" s="76" t="str">
        <f t="shared" si="0"/>
        <v>中学女子800m</v>
      </c>
      <c r="B29" s="76">
        <v>28</v>
      </c>
      <c r="C29" s="76">
        <v>227</v>
      </c>
      <c r="D29" s="76">
        <v>15</v>
      </c>
      <c r="E29" s="76">
        <v>2</v>
      </c>
      <c r="F29" s="76" t="s">
        <v>283</v>
      </c>
      <c r="G29" s="76" t="s">
        <v>284</v>
      </c>
      <c r="H29" s="76" t="s">
        <v>283</v>
      </c>
      <c r="I29" s="76" t="s">
        <v>21</v>
      </c>
      <c r="L29" s="76">
        <v>0</v>
      </c>
      <c r="M29" s="76">
        <v>0</v>
      </c>
      <c r="N29" s="76">
        <v>2</v>
      </c>
      <c r="O29" s="76" t="s">
        <v>15</v>
      </c>
    </row>
    <row r="30" spans="1:17" ht="18" customHeight="1">
      <c r="A30" s="76" t="str">
        <f t="shared" si="0"/>
        <v>中学女子1500m</v>
      </c>
      <c r="B30" s="76">
        <v>29</v>
      </c>
      <c r="C30" s="76">
        <v>7</v>
      </c>
      <c r="D30" s="76">
        <v>15</v>
      </c>
      <c r="E30" s="76">
        <v>2</v>
      </c>
      <c r="F30" s="76" t="s">
        <v>285</v>
      </c>
      <c r="G30" s="76" t="s">
        <v>286</v>
      </c>
      <c r="H30" s="76" t="s">
        <v>285</v>
      </c>
      <c r="I30" s="76" t="s">
        <v>21</v>
      </c>
      <c r="L30" s="76">
        <v>0</v>
      </c>
      <c r="M30" s="76">
        <v>0</v>
      </c>
      <c r="N30" s="76">
        <v>2</v>
      </c>
      <c r="O30" s="76" t="s">
        <v>15</v>
      </c>
    </row>
    <row r="31" spans="1:17" ht="18" customHeight="1">
      <c r="A31" s="76" t="str">
        <f t="shared" si="0"/>
        <v>中学女子4X100mR</v>
      </c>
      <c r="B31" s="76">
        <v>30</v>
      </c>
      <c r="C31" s="76">
        <v>30</v>
      </c>
      <c r="D31" s="76">
        <v>15</v>
      </c>
      <c r="E31" s="76">
        <v>2</v>
      </c>
      <c r="F31" s="76" t="s">
        <v>287</v>
      </c>
      <c r="G31" s="76" t="s">
        <v>288</v>
      </c>
      <c r="H31" s="76" t="s">
        <v>287</v>
      </c>
      <c r="I31" s="76" t="s">
        <v>21</v>
      </c>
      <c r="L31" s="76">
        <v>0</v>
      </c>
      <c r="M31" s="76">
        <v>0</v>
      </c>
      <c r="N31" s="76">
        <v>2</v>
      </c>
      <c r="O31" s="76" t="s">
        <v>15</v>
      </c>
    </row>
    <row r="32" spans="1:17" ht="18" customHeight="1">
      <c r="A32" s="76" t="str">
        <f t="shared" si="0"/>
        <v>中学女子走高跳</v>
      </c>
      <c r="B32" s="76">
        <v>31</v>
      </c>
      <c r="C32" s="76">
        <v>34</v>
      </c>
      <c r="D32" s="76">
        <v>15</v>
      </c>
      <c r="E32" s="76">
        <v>2</v>
      </c>
      <c r="F32" s="76" t="s">
        <v>22</v>
      </c>
      <c r="G32" s="76" t="s">
        <v>23</v>
      </c>
      <c r="H32" s="76" t="s">
        <v>22</v>
      </c>
      <c r="I32" s="76" t="s">
        <v>21</v>
      </c>
      <c r="L32" s="76">
        <v>0</v>
      </c>
      <c r="M32" s="76">
        <v>0</v>
      </c>
      <c r="N32" s="76">
        <v>1</v>
      </c>
      <c r="O32" s="76" t="s">
        <v>15</v>
      </c>
    </row>
    <row r="33" spans="1:15" ht="18" customHeight="1">
      <c r="A33" s="76" t="str">
        <f t="shared" si="0"/>
        <v>中学女子走幅跳</v>
      </c>
      <c r="B33" s="76">
        <v>32</v>
      </c>
      <c r="C33" s="76">
        <v>36</v>
      </c>
      <c r="D33" s="76">
        <v>15</v>
      </c>
      <c r="E33" s="76">
        <v>2</v>
      </c>
      <c r="F33" s="76" t="s">
        <v>24</v>
      </c>
      <c r="G33" s="76" t="s">
        <v>25</v>
      </c>
      <c r="H33" s="76" t="s">
        <v>24</v>
      </c>
      <c r="I33" s="76" t="s">
        <v>21</v>
      </c>
      <c r="L33" s="76">
        <v>0</v>
      </c>
      <c r="M33" s="76">
        <v>0</v>
      </c>
      <c r="N33" s="76">
        <v>1</v>
      </c>
      <c r="O33" s="76" t="s">
        <v>15</v>
      </c>
    </row>
    <row r="34" spans="1:15" ht="18" customHeight="1">
      <c r="A34" s="76" t="str">
        <f t="shared" si="0"/>
        <v>中学女子砲丸投</v>
      </c>
      <c r="B34" s="76">
        <v>33</v>
      </c>
      <c r="C34" s="76">
        <v>39</v>
      </c>
      <c r="D34" s="76">
        <v>15</v>
      </c>
      <c r="E34" s="76">
        <v>2</v>
      </c>
      <c r="F34" s="76" t="s">
        <v>26</v>
      </c>
      <c r="G34" s="76" t="s">
        <v>27</v>
      </c>
      <c r="H34" s="76" t="s">
        <v>28</v>
      </c>
      <c r="I34" s="76" t="s">
        <v>21</v>
      </c>
      <c r="L34" s="76">
        <v>0</v>
      </c>
      <c r="M34" s="76">
        <v>0</v>
      </c>
      <c r="N34" s="76">
        <v>1</v>
      </c>
      <c r="O34" s="76" t="s">
        <v>15</v>
      </c>
    </row>
    <row r="35" spans="1:15" ht="18" customHeight="1">
      <c r="A35" s="76" t="str">
        <f t="shared" si="0"/>
        <v>中学女子ジャベリックスロｰ</v>
      </c>
      <c r="B35" s="76">
        <v>34</v>
      </c>
      <c r="C35" s="76">
        <v>72</v>
      </c>
      <c r="D35" s="76">
        <v>15</v>
      </c>
      <c r="E35" s="76">
        <v>2</v>
      </c>
      <c r="F35" s="76" t="s">
        <v>289</v>
      </c>
      <c r="G35" s="76" t="s">
        <v>290</v>
      </c>
      <c r="H35" s="76" t="s">
        <v>289</v>
      </c>
      <c r="I35" s="76" t="s">
        <v>21</v>
      </c>
      <c r="L35" s="76">
        <v>0</v>
      </c>
      <c r="M35" s="76">
        <v>0</v>
      </c>
      <c r="N35" s="76">
        <v>1</v>
      </c>
      <c r="O35" s="76" t="s">
        <v>15</v>
      </c>
    </row>
    <row r="36" spans="1:15" ht="18" customHeight="1">
      <c r="A36" s="76" t="str">
        <f t="shared" si="0"/>
        <v>小学女子100m</v>
      </c>
      <c r="B36" s="76">
        <v>35</v>
      </c>
      <c r="C36" s="76">
        <v>226</v>
      </c>
      <c r="D36" s="76">
        <v>20</v>
      </c>
      <c r="E36" s="76">
        <v>2</v>
      </c>
      <c r="F36" s="76" t="s">
        <v>291</v>
      </c>
      <c r="G36" s="76" t="s">
        <v>292</v>
      </c>
      <c r="H36" s="76" t="s">
        <v>291</v>
      </c>
      <c r="I36" s="76" t="s">
        <v>21</v>
      </c>
      <c r="L36" s="76">
        <v>0</v>
      </c>
      <c r="M36" s="76">
        <v>0</v>
      </c>
      <c r="N36" s="76">
        <v>1</v>
      </c>
      <c r="O36" s="76" t="s">
        <v>15</v>
      </c>
    </row>
    <row r="37" spans="1:15" ht="18" customHeight="1">
      <c r="A37" s="76" t="str">
        <f t="shared" si="0"/>
        <v>小学女子1000m</v>
      </c>
      <c r="B37" s="76">
        <v>36</v>
      </c>
      <c r="C37" s="76">
        <v>6</v>
      </c>
      <c r="D37" s="76">
        <v>20</v>
      </c>
      <c r="E37" s="76">
        <v>2</v>
      </c>
      <c r="F37" s="76" t="s">
        <v>293</v>
      </c>
      <c r="G37" s="76" t="s">
        <v>294</v>
      </c>
      <c r="H37" s="76" t="s">
        <v>293</v>
      </c>
      <c r="I37" s="76" t="s">
        <v>21</v>
      </c>
      <c r="L37" s="76">
        <v>0</v>
      </c>
      <c r="M37" s="76">
        <v>0</v>
      </c>
      <c r="N37" s="76">
        <v>2</v>
      </c>
      <c r="O37" s="76" t="s">
        <v>15</v>
      </c>
    </row>
    <row r="38" spans="1:15" ht="18" customHeight="1">
      <c r="A38" s="76" t="str">
        <f t="shared" si="0"/>
        <v>小学女子走幅跳</v>
      </c>
      <c r="B38" s="76">
        <v>37</v>
      </c>
      <c r="C38" s="76">
        <v>36</v>
      </c>
      <c r="D38" s="76">
        <v>20</v>
      </c>
      <c r="E38" s="76">
        <v>2</v>
      </c>
      <c r="F38" s="76" t="s">
        <v>295</v>
      </c>
      <c r="G38" s="76" t="s">
        <v>296</v>
      </c>
      <c r="H38" s="76" t="s">
        <v>295</v>
      </c>
      <c r="I38" s="76" t="s">
        <v>21</v>
      </c>
      <c r="L38" s="76">
        <v>0</v>
      </c>
      <c r="M38" s="76">
        <v>0</v>
      </c>
      <c r="N38" s="76">
        <v>1</v>
      </c>
      <c r="O38" s="76" t="s">
        <v>15</v>
      </c>
    </row>
    <row r="39" spans="1:15" ht="18" customHeight="1">
      <c r="A39" s="76" t="str">
        <f t="shared" si="0"/>
        <v/>
      </c>
    </row>
    <row r="40" spans="1:15" ht="18" customHeight="1">
      <c r="A40" s="76" t="str">
        <f t="shared" si="0"/>
        <v/>
      </c>
    </row>
    <row r="41" spans="1:15" ht="18" customHeight="1">
      <c r="A41" s="76" t="str">
        <f t="shared" si="0"/>
        <v/>
      </c>
    </row>
    <row r="42" spans="1:15" ht="18" customHeight="1">
      <c r="A42" s="76" t="str">
        <f t="shared" si="0"/>
        <v/>
      </c>
    </row>
    <row r="43" spans="1:15" ht="18" customHeight="1">
      <c r="A43" s="76" t="str">
        <f t="shared" si="0"/>
        <v/>
      </c>
    </row>
    <row r="44" spans="1:15" ht="18" customHeight="1">
      <c r="A44" s="76" t="str">
        <f t="shared" si="0"/>
        <v/>
      </c>
    </row>
    <row r="45" spans="1:15" ht="18" customHeight="1">
      <c r="A45" s="76" t="str">
        <f t="shared" si="0"/>
        <v/>
      </c>
    </row>
    <row r="46" spans="1:15" ht="18" customHeight="1">
      <c r="A46" s="76" t="str">
        <f t="shared" si="0"/>
        <v/>
      </c>
    </row>
    <row r="47" spans="1:15" ht="18" customHeight="1">
      <c r="A47" s="76" t="str">
        <f t="shared" si="0"/>
        <v/>
      </c>
    </row>
    <row r="48" spans="1:15" ht="18" customHeight="1">
      <c r="A48" s="76" t="str">
        <f t="shared" si="0"/>
        <v/>
      </c>
    </row>
    <row r="49" spans="1:1" ht="18" customHeight="1">
      <c r="A49" s="76" t="str">
        <f t="shared" si="0"/>
        <v/>
      </c>
    </row>
    <row r="50" spans="1:1" ht="18" customHeight="1">
      <c r="A50" s="76" t="str">
        <f t="shared" si="0"/>
        <v/>
      </c>
    </row>
    <row r="51" spans="1:1" ht="18" customHeight="1"/>
    <row r="52" spans="1:1" ht="18" customHeight="1"/>
    <row r="53" spans="1:1" ht="18" customHeight="1"/>
    <row r="54" spans="1:1" ht="18" customHeight="1"/>
    <row r="55" spans="1:1" ht="18" customHeight="1"/>
    <row r="56" spans="1:1" ht="18" customHeight="1"/>
    <row r="57" spans="1:1" ht="18" customHeight="1"/>
    <row r="58" spans="1:1" ht="18" customHeight="1"/>
    <row r="59" spans="1:1" ht="18" customHeight="1"/>
    <row r="60" spans="1:1" ht="18" customHeight="1"/>
    <row r="61" spans="1:1" ht="18" customHeight="1"/>
    <row r="62" spans="1:1" ht="18" customHeight="1"/>
    <row r="63" spans="1:1" ht="18" customHeight="1"/>
    <row r="64" spans="1:1"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phoneticPr fontId="9"/>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01"/>
  <sheetViews>
    <sheetView topLeftCell="B1" workbookViewId="0">
      <selection activeCell="B2" sqref="B2"/>
    </sheetView>
  </sheetViews>
  <sheetFormatPr defaultColWidth="14.42578125" defaultRowHeight="15" customHeight="1"/>
  <cols>
    <col min="1" max="1" width="8.7109375" hidden="1" customWidth="1"/>
    <col min="2" max="26" width="8.7109375" customWidth="1"/>
  </cols>
  <sheetData>
    <row r="1" spans="1:8" ht="18" customHeight="1">
      <c r="A1" s="76"/>
      <c r="B1" s="76" t="s">
        <v>29</v>
      </c>
      <c r="C1" s="76" t="s">
        <v>30</v>
      </c>
      <c r="D1" s="76" t="s">
        <v>31</v>
      </c>
      <c r="E1" s="76" t="s">
        <v>32</v>
      </c>
      <c r="F1" s="76" t="s">
        <v>33</v>
      </c>
      <c r="G1" s="76" t="s">
        <v>34</v>
      </c>
      <c r="H1" s="76" t="s">
        <v>35</v>
      </c>
    </row>
    <row r="2" spans="1:8">
      <c r="A2" s="76" t="str">
        <f t="shared" ref="A2" si="0">IF(F2="","",F2)</f>
        <v/>
      </c>
      <c r="B2" s="76" t="str">
        <f>_xlfn.IFS(高校選手データ貼り付け!B1="","",TRUE,高校選手データ貼り付け!B1)</f>
        <v/>
      </c>
      <c r="C2" s="76" t="str">
        <f>_xlfn.IFS(B2="","",TRUE,12)</f>
        <v/>
      </c>
      <c r="D2" s="76" t="str">
        <f>_xlfn.IFS(高校選手データ貼り付け!P4="","",TRUE,高校選手データ貼り付け!P4&amp;"高")</f>
        <v/>
      </c>
      <c r="E2" s="76" t="str">
        <f>_xlfn.IFS(高校選手データ貼り付け!R4="","",TRUE,高校選手データ貼り付け!R4)</f>
        <v/>
      </c>
      <c r="F2" s="76" t="str">
        <f>_xlfn.IFS(D2="","",TRUE,D2)</f>
        <v/>
      </c>
      <c r="G2" s="76" t="str">
        <f>_xlfn.IFS(高校選手データ貼り付け!G4="","",TRUE,高校選手データ貼り付け!G4)</f>
        <v/>
      </c>
      <c r="H2" s="76"/>
    </row>
    <row r="3" spans="1:8" ht="18" customHeight="1">
      <c r="A3" s="76" t="str">
        <f t="shared" ref="A3:A50" si="1">IF(F3="","",F3)</f>
        <v>浦安中</v>
      </c>
      <c r="B3" s="76">
        <v>1</v>
      </c>
      <c r="C3" s="76">
        <v>12</v>
      </c>
      <c r="D3" s="76" t="s">
        <v>36</v>
      </c>
      <c r="E3" s="76" t="s">
        <v>37</v>
      </c>
      <c r="F3" s="76" t="s">
        <v>36</v>
      </c>
      <c r="G3" s="76" t="s">
        <v>204</v>
      </c>
      <c r="H3" s="76"/>
    </row>
    <row r="4" spans="1:8" ht="18" customHeight="1">
      <c r="A4" s="76" t="str">
        <f t="shared" si="1"/>
        <v>下貝塚中</v>
      </c>
      <c r="B4" s="76">
        <v>2</v>
      </c>
      <c r="C4" s="76">
        <v>12</v>
      </c>
      <c r="D4" s="76" t="s">
        <v>38</v>
      </c>
      <c r="E4" s="76" t="s">
        <v>39</v>
      </c>
      <c r="F4" s="76" t="s">
        <v>38</v>
      </c>
      <c r="G4" s="76" t="s">
        <v>205</v>
      </c>
      <c r="H4" s="76"/>
    </row>
    <row r="5" spans="1:8" ht="18" customHeight="1">
      <c r="A5" s="76" t="str">
        <f t="shared" si="1"/>
        <v>高洲中</v>
      </c>
      <c r="B5" s="76">
        <v>3</v>
      </c>
      <c r="C5" s="76">
        <v>12</v>
      </c>
      <c r="D5" s="76" t="s">
        <v>40</v>
      </c>
      <c r="E5" s="76" t="s">
        <v>41</v>
      </c>
      <c r="F5" s="76" t="s">
        <v>40</v>
      </c>
      <c r="G5" s="76" t="s">
        <v>206</v>
      </c>
      <c r="H5" s="76"/>
    </row>
    <row r="6" spans="1:8" ht="18" customHeight="1">
      <c r="A6" s="76" t="str">
        <f t="shared" si="1"/>
        <v>高谷中</v>
      </c>
      <c r="B6" s="76">
        <v>4</v>
      </c>
      <c r="C6" s="76">
        <v>12</v>
      </c>
      <c r="D6" s="76" t="s">
        <v>42</v>
      </c>
      <c r="E6" s="76" t="s">
        <v>43</v>
      </c>
      <c r="F6" s="76" t="s">
        <v>42</v>
      </c>
      <c r="G6" s="76" t="s">
        <v>207</v>
      </c>
      <c r="H6" s="76"/>
    </row>
    <row r="7" spans="1:8" ht="18" customHeight="1">
      <c r="A7" s="76" t="str">
        <f t="shared" si="1"/>
        <v>市川中</v>
      </c>
      <c r="B7" s="76">
        <v>5</v>
      </c>
      <c r="C7" s="76">
        <v>12</v>
      </c>
      <c r="D7" s="76" t="s">
        <v>44</v>
      </c>
      <c r="E7" s="76" t="s">
        <v>45</v>
      </c>
      <c r="F7" s="76" t="s">
        <v>44</v>
      </c>
      <c r="G7" s="76" t="s">
        <v>208</v>
      </c>
      <c r="H7" s="76"/>
    </row>
    <row r="8" spans="1:8" ht="18" customHeight="1">
      <c r="A8" s="76" t="str">
        <f t="shared" si="1"/>
        <v>市川五中</v>
      </c>
      <c r="B8" s="76">
        <v>6</v>
      </c>
      <c r="C8" s="76">
        <v>12</v>
      </c>
      <c r="D8" s="76" t="s">
        <v>46</v>
      </c>
      <c r="E8" s="76" t="s">
        <v>47</v>
      </c>
      <c r="F8" s="76" t="s">
        <v>46</v>
      </c>
      <c r="G8" s="76" t="s">
        <v>209</v>
      </c>
      <c r="H8" s="76"/>
    </row>
    <row r="9" spans="1:8" ht="18" customHeight="1">
      <c r="A9" s="76" t="str">
        <f t="shared" si="1"/>
        <v>市川四中</v>
      </c>
      <c r="B9" s="76">
        <v>8</v>
      </c>
      <c r="C9" s="76">
        <v>12</v>
      </c>
      <c r="D9" s="76" t="s">
        <v>48</v>
      </c>
      <c r="E9" s="76" t="s">
        <v>49</v>
      </c>
      <c r="F9" s="76" t="s">
        <v>48</v>
      </c>
      <c r="G9" s="76" t="s">
        <v>210</v>
      </c>
      <c r="H9" s="76"/>
    </row>
    <row r="10" spans="1:8" ht="18" customHeight="1">
      <c r="A10" s="76" t="str">
        <f t="shared" si="1"/>
        <v>市川二中</v>
      </c>
      <c r="B10" s="76">
        <v>9</v>
      </c>
      <c r="C10" s="76">
        <v>12</v>
      </c>
      <c r="D10" s="76" t="s">
        <v>50</v>
      </c>
      <c r="E10" s="76" t="s">
        <v>51</v>
      </c>
      <c r="F10" s="76" t="s">
        <v>50</v>
      </c>
      <c r="G10" s="76" t="s">
        <v>211</v>
      </c>
      <c r="H10" s="76"/>
    </row>
    <row r="11" spans="1:8" ht="18" customHeight="1">
      <c r="A11" s="76" t="str">
        <f t="shared" si="1"/>
        <v>市川八中</v>
      </c>
      <c r="B11" s="76">
        <v>10</v>
      </c>
      <c r="C11" s="76">
        <v>12</v>
      </c>
      <c r="D11" s="76" t="s">
        <v>52</v>
      </c>
      <c r="E11" s="76" t="s">
        <v>53</v>
      </c>
      <c r="F11" s="76" t="s">
        <v>52</v>
      </c>
      <c r="G11" s="76" t="s">
        <v>212</v>
      </c>
      <c r="H11" s="76"/>
    </row>
    <row r="12" spans="1:8" ht="18" customHeight="1">
      <c r="A12" s="76" t="str">
        <f t="shared" si="1"/>
        <v>市川六中</v>
      </c>
      <c r="B12" s="76">
        <v>11</v>
      </c>
      <c r="C12" s="76">
        <v>12</v>
      </c>
      <c r="D12" s="76" t="s">
        <v>54</v>
      </c>
      <c r="E12" s="76" t="s">
        <v>55</v>
      </c>
      <c r="F12" s="76" t="s">
        <v>54</v>
      </c>
      <c r="G12" s="76" t="s">
        <v>213</v>
      </c>
      <c r="H12" s="76"/>
    </row>
    <row r="13" spans="1:8" ht="18" customHeight="1">
      <c r="A13" s="76" t="str">
        <f t="shared" si="1"/>
        <v>昭和学院中</v>
      </c>
      <c r="B13" s="76">
        <v>12</v>
      </c>
      <c r="C13" s="76">
        <v>12</v>
      </c>
      <c r="D13" s="76" t="s">
        <v>56</v>
      </c>
      <c r="E13" s="76" t="s">
        <v>57</v>
      </c>
      <c r="F13" s="76" t="s">
        <v>56</v>
      </c>
      <c r="G13" s="76" t="s">
        <v>214</v>
      </c>
      <c r="H13" s="76"/>
    </row>
    <row r="14" spans="1:8" ht="18" customHeight="1">
      <c r="A14" s="76" t="str">
        <f t="shared" si="1"/>
        <v>大洲中</v>
      </c>
      <c r="B14" s="76">
        <v>13</v>
      </c>
      <c r="C14" s="76">
        <v>12</v>
      </c>
      <c r="D14" s="76" t="s">
        <v>58</v>
      </c>
      <c r="E14" s="76" t="s">
        <v>59</v>
      </c>
      <c r="F14" s="76" t="s">
        <v>58</v>
      </c>
      <c r="G14" s="76" t="s">
        <v>215</v>
      </c>
      <c r="H14" s="76"/>
    </row>
    <row r="15" spans="1:8" ht="18" customHeight="1">
      <c r="A15" s="76" t="str">
        <f t="shared" si="1"/>
        <v>筑波大聴覚中</v>
      </c>
      <c r="B15" s="76">
        <v>14</v>
      </c>
      <c r="C15" s="76">
        <v>12</v>
      </c>
      <c r="D15" s="76" t="s">
        <v>60</v>
      </c>
      <c r="E15" s="76" t="s">
        <v>61</v>
      </c>
      <c r="F15" s="76" t="s">
        <v>60</v>
      </c>
      <c r="G15" s="76" t="s">
        <v>216</v>
      </c>
      <c r="H15" s="76"/>
    </row>
    <row r="16" spans="1:8" ht="18" customHeight="1">
      <c r="A16" s="76" t="str">
        <f t="shared" si="1"/>
        <v>東海大浦安中</v>
      </c>
      <c r="B16" s="76">
        <v>15</v>
      </c>
      <c r="C16" s="76">
        <v>12</v>
      </c>
      <c r="D16" s="76" t="s">
        <v>62</v>
      </c>
      <c r="E16" s="76" t="s">
        <v>63</v>
      </c>
      <c r="F16" s="76" t="s">
        <v>62</v>
      </c>
      <c r="G16" s="76" t="s">
        <v>217</v>
      </c>
      <c r="H16" s="76"/>
    </row>
    <row r="17" spans="1:8" ht="18" customHeight="1">
      <c r="A17" s="76" t="str">
        <f t="shared" si="1"/>
        <v>日の出中</v>
      </c>
      <c r="B17" s="76">
        <v>16</v>
      </c>
      <c r="C17" s="76">
        <v>12</v>
      </c>
      <c r="D17" s="76" t="s">
        <v>64</v>
      </c>
      <c r="E17" s="76" t="s">
        <v>65</v>
      </c>
      <c r="F17" s="76" t="s">
        <v>64</v>
      </c>
      <c r="G17" s="76" t="s">
        <v>218</v>
      </c>
      <c r="H17" s="76"/>
    </row>
    <row r="18" spans="1:8" ht="18" customHeight="1">
      <c r="A18" s="76" t="str">
        <f t="shared" si="1"/>
        <v>日出学園中</v>
      </c>
      <c r="B18" s="76">
        <v>17</v>
      </c>
      <c r="C18" s="76">
        <v>12</v>
      </c>
      <c r="D18" s="76" t="s">
        <v>66</v>
      </c>
      <c r="E18" s="76" t="s">
        <v>67</v>
      </c>
      <c r="F18" s="76" t="s">
        <v>66</v>
      </c>
      <c r="G18" s="76" t="s">
        <v>219</v>
      </c>
      <c r="H18" s="76"/>
    </row>
    <row r="19" spans="1:8" ht="18" customHeight="1">
      <c r="A19" s="76" t="str">
        <f t="shared" si="1"/>
        <v>入船中</v>
      </c>
      <c r="B19" s="76">
        <v>18</v>
      </c>
      <c r="C19" s="76">
        <v>12</v>
      </c>
      <c r="D19" s="76" t="s">
        <v>68</v>
      </c>
      <c r="E19" s="76" t="s">
        <v>69</v>
      </c>
      <c r="F19" s="76" t="s">
        <v>68</v>
      </c>
      <c r="G19" s="76" t="s">
        <v>220</v>
      </c>
      <c r="H19" s="76"/>
    </row>
    <row r="20" spans="1:8" ht="18" customHeight="1">
      <c r="A20" s="76" t="str">
        <f t="shared" si="1"/>
        <v>美浜中</v>
      </c>
      <c r="B20" s="76">
        <v>19</v>
      </c>
      <c r="C20" s="76">
        <v>12</v>
      </c>
      <c r="D20" s="76" t="s">
        <v>70</v>
      </c>
      <c r="E20" s="76" t="s">
        <v>71</v>
      </c>
      <c r="F20" s="76" t="s">
        <v>70</v>
      </c>
      <c r="G20" s="76" t="s">
        <v>221</v>
      </c>
      <c r="H20" s="76"/>
    </row>
    <row r="21" spans="1:8" ht="18" customHeight="1">
      <c r="A21" s="76" t="str">
        <f t="shared" si="1"/>
        <v>福栄中</v>
      </c>
      <c r="B21" s="76">
        <v>21</v>
      </c>
      <c r="C21" s="76">
        <v>12</v>
      </c>
      <c r="D21" s="76" t="s">
        <v>72</v>
      </c>
      <c r="E21" s="76" t="s">
        <v>73</v>
      </c>
      <c r="F21" s="76" t="s">
        <v>72</v>
      </c>
      <c r="G21" s="76" t="s">
        <v>222</v>
      </c>
      <c r="H21" s="76"/>
    </row>
    <row r="22" spans="1:8" ht="18" customHeight="1">
      <c r="A22" s="76" t="str">
        <f t="shared" si="1"/>
        <v>堀江中</v>
      </c>
      <c r="B22" s="76">
        <v>22</v>
      </c>
      <c r="C22" s="76">
        <v>12</v>
      </c>
      <c r="D22" s="76" t="s">
        <v>74</v>
      </c>
      <c r="E22" s="76" t="s">
        <v>75</v>
      </c>
      <c r="F22" s="76" t="s">
        <v>74</v>
      </c>
      <c r="G22" s="76" t="s">
        <v>223</v>
      </c>
      <c r="H22" s="76"/>
    </row>
    <row r="23" spans="1:8" ht="18" customHeight="1">
      <c r="A23" s="76" t="str">
        <f t="shared" si="1"/>
        <v>妙典中</v>
      </c>
      <c r="B23" s="76">
        <v>23</v>
      </c>
      <c r="C23" s="76">
        <v>12</v>
      </c>
      <c r="D23" s="76" t="s">
        <v>76</v>
      </c>
      <c r="E23" s="76" t="s">
        <v>77</v>
      </c>
      <c r="F23" s="76" t="s">
        <v>76</v>
      </c>
      <c r="G23" s="76" t="s">
        <v>224</v>
      </c>
      <c r="H23" s="76"/>
    </row>
    <row r="24" spans="1:8" ht="18" customHeight="1">
      <c r="A24" s="76" t="str">
        <f t="shared" si="1"/>
        <v>明海中</v>
      </c>
      <c r="B24" s="76">
        <v>24</v>
      </c>
      <c r="C24" s="76">
        <v>12</v>
      </c>
      <c r="D24" s="76" t="s">
        <v>78</v>
      </c>
      <c r="E24" s="76" t="s">
        <v>79</v>
      </c>
      <c r="F24" s="76" t="s">
        <v>78</v>
      </c>
      <c r="G24" s="76" t="s">
        <v>225</v>
      </c>
      <c r="H24" s="76"/>
    </row>
    <row r="25" spans="1:8" ht="18" customHeight="1">
      <c r="A25" s="76" t="str">
        <f t="shared" si="1"/>
        <v>和洋国府台中</v>
      </c>
      <c r="B25" s="76">
        <v>25</v>
      </c>
      <c r="C25" s="76">
        <v>12</v>
      </c>
      <c r="D25" s="76" t="s">
        <v>80</v>
      </c>
      <c r="E25" s="76" t="s">
        <v>81</v>
      </c>
      <c r="F25" s="76" t="s">
        <v>80</v>
      </c>
      <c r="G25" s="76" t="s">
        <v>226</v>
      </c>
      <c r="H25" s="76"/>
    </row>
    <row r="26" spans="1:8" ht="18" customHeight="1">
      <c r="A26" s="76" t="str">
        <f t="shared" si="1"/>
        <v>市川七中</v>
      </c>
      <c r="B26" s="76">
        <v>27</v>
      </c>
      <c r="C26" s="76">
        <v>12</v>
      </c>
      <c r="D26" s="76" t="s">
        <v>82</v>
      </c>
      <c r="E26" s="76" t="s">
        <v>83</v>
      </c>
      <c r="F26" s="76" t="s">
        <v>82</v>
      </c>
      <c r="G26" s="76" t="s">
        <v>227</v>
      </c>
      <c r="H26" s="76"/>
    </row>
    <row r="27" spans="1:8" ht="18" customHeight="1">
      <c r="A27" s="76" t="str">
        <f t="shared" si="1"/>
        <v>南行徳中</v>
      </c>
      <c r="B27" s="76">
        <v>28</v>
      </c>
      <c r="C27" s="76">
        <v>12</v>
      </c>
      <c r="D27" s="76" t="s">
        <v>84</v>
      </c>
      <c r="E27" s="76" t="s">
        <v>85</v>
      </c>
      <c r="F27" s="76" t="s">
        <v>84</v>
      </c>
      <c r="G27" s="76" t="s">
        <v>228</v>
      </c>
      <c r="H27" s="76"/>
    </row>
    <row r="28" spans="1:8" ht="18" customHeight="1">
      <c r="A28" s="76" t="str">
        <f t="shared" si="1"/>
        <v>国府台女子中</v>
      </c>
      <c r="B28" s="76">
        <v>30</v>
      </c>
      <c r="C28" s="76">
        <v>12</v>
      </c>
      <c r="D28" s="76" t="s">
        <v>86</v>
      </c>
      <c r="E28" s="76" t="s">
        <v>87</v>
      </c>
      <c r="F28" s="76" t="s">
        <v>86</v>
      </c>
      <c r="G28" s="76" t="s">
        <v>229</v>
      </c>
      <c r="H28" s="76"/>
    </row>
    <row r="29" spans="1:8" ht="18" customHeight="1">
      <c r="A29" s="76"/>
      <c r="B29" s="76"/>
      <c r="C29" s="76"/>
      <c r="D29" s="76"/>
      <c r="E29" s="76"/>
      <c r="F29" s="76"/>
      <c r="G29" s="76"/>
      <c r="H29" s="76"/>
    </row>
    <row r="30" spans="1:8" ht="18" customHeight="1">
      <c r="A30" s="76" t="str">
        <f t="shared" si="1"/>
        <v/>
      </c>
      <c r="B30" s="76"/>
      <c r="C30" s="76"/>
      <c r="D30" s="76"/>
      <c r="E30" s="76"/>
      <c r="F30" s="76"/>
      <c r="G30" s="76"/>
      <c r="H30" s="76"/>
    </row>
    <row r="31" spans="1:8" ht="18" customHeight="1">
      <c r="A31" s="76" t="str">
        <f t="shared" si="1"/>
        <v/>
      </c>
      <c r="B31" s="76"/>
      <c r="C31" s="76"/>
      <c r="D31" s="76"/>
      <c r="E31" s="76"/>
      <c r="F31" s="76"/>
      <c r="G31" s="76"/>
      <c r="H31" s="76"/>
    </row>
    <row r="32" spans="1:8" ht="18" customHeight="1">
      <c r="A32" s="76" t="str">
        <f t="shared" si="1"/>
        <v/>
      </c>
      <c r="B32" s="76"/>
      <c r="C32" s="76"/>
      <c r="D32" s="76"/>
      <c r="E32" s="76"/>
      <c r="F32" s="76"/>
      <c r="G32" s="76"/>
      <c r="H32" s="76"/>
    </row>
    <row r="33" spans="1:8" ht="18" customHeight="1">
      <c r="A33" s="76" t="str">
        <f t="shared" si="1"/>
        <v/>
      </c>
      <c r="B33" s="76"/>
      <c r="C33" s="76"/>
      <c r="D33" s="76"/>
      <c r="E33" s="76"/>
      <c r="F33" s="76"/>
      <c r="G33" s="76"/>
      <c r="H33" s="76"/>
    </row>
    <row r="34" spans="1:8" ht="18" customHeight="1">
      <c r="A34" s="76" t="str">
        <f t="shared" si="1"/>
        <v/>
      </c>
      <c r="B34" s="76"/>
      <c r="C34" s="76"/>
      <c r="D34" s="76"/>
      <c r="E34" s="76"/>
      <c r="F34" s="76"/>
      <c r="G34" s="76"/>
      <c r="H34" s="76"/>
    </row>
    <row r="35" spans="1:8" ht="18" customHeight="1">
      <c r="A35" s="76" t="str">
        <f t="shared" si="1"/>
        <v/>
      </c>
      <c r="B35" s="76"/>
      <c r="C35" s="76"/>
      <c r="D35" s="76"/>
      <c r="E35" s="76"/>
      <c r="F35" s="76"/>
      <c r="G35" s="76"/>
      <c r="H35" s="76"/>
    </row>
    <row r="36" spans="1:8" ht="18" customHeight="1">
      <c r="A36" s="76" t="str">
        <f t="shared" si="1"/>
        <v/>
      </c>
      <c r="B36" s="76"/>
      <c r="C36" s="76"/>
      <c r="D36" s="76"/>
      <c r="E36" s="76"/>
      <c r="F36" s="76"/>
      <c r="G36" s="76"/>
      <c r="H36" s="76"/>
    </row>
    <row r="37" spans="1:8" ht="18" customHeight="1">
      <c r="A37" s="76" t="str">
        <f t="shared" si="1"/>
        <v/>
      </c>
      <c r="B37" s="76"/>
      <c r="C37" s="76"/>
      <c r="D37" s="76"/>
      <c r="E37" s="76"/>
      <c r="F37" s="76"/>
      <c r="G37" s="76"/>
      <c r="H37" s="76"/>
    </row>
    <row r="38" spans="1:8" ht="18" customHeight="1">
      <c r="A38" s="76" t="str">
        <f t="shared" si="1"/>
        <v/>
      </c>
      <c r="B38" s="76"/>
      <c r="C38" s="76"/>
      <c r="D38" s="76"/>
      <c r="E38" s="76"/>
      <c r="F38" s="76"/>
      <c r="G38" s="76"/>
      <c r="H38" s="76"/>
    </row>
    <row r="39" spans="1:8" ht="18" customHeight="1">
      <c r="A39" s="76" t="str">
        <f t="shared" si="1"/>
        <v/>
      </c>
      <c r="B39" s="76"/>
      <c r="C39" s="76"/>
      <c r="D39" s="76"/>
      <c r="E39" s="76"/>
      <c r="F39" s="76"/>
      <c r="G39" s="76"/>
      <c r="H39" s="76"/>
    </row>
    <row r="40" spans="1:8" ht="18" customHeight="1">
      <c r="A40" s="76" t="str">
        <f t="shared" si="1"/>
        <v/>
      </c>
      <c r="B40" s="76"/>
      <c r="C40" s="76"/>
      <c r="D40" s="76"/>
      <c r="E40" s="76"/>
      <c r="F40" s="76"/>
      <c r="G40" s="76"/>
      <c r="H40" s="76"/>
    </row>
    <row r="41" spans="1:8" ht="18" customHeight="1">
      <c r="A41" s="76" t="str">
        <f t="shared" si="1"/>
        <v/>
      </c>
      <c r="B41" s="76"/>
      <c r="C41" s="76"/>
      <c r="D41" s="76"/>
      <c r="E41" s="76"/>
      <c r="F41" s="76"/>
      <c r="G41" s="76"/>
      <c r="H41" s="76"/>
    </row>
    <row r="42" spans="1:8" ht="18" customHeight="1">
      <c r="A42" s="76" t="str">
        <f t="shared" si="1"/>
        <v/>
      </c>
      <c r="B42" s="76"/>
      <c r="C42" s="76"/>
      <c r="D42" s="76"/>
      <c r="E42" s="76"/>
      <c r="F42" s="76"/>
      <c r="G42" s="76"/>
      <c r="H42" s="76"/>
    </row>
    <row r="43" spans="1:8" ht="18" customHeight="1">
      <c r="A43" s="76" t="str">
        <f t="shared" si="1"/>
        <v/>
      </c>
      <c r="B43" s="76"/>
      <c r="C43" s="76"/>
      <c r="D43" s="76"/>
      <c r="E43" s="76"/>
      <c r="F43" s="76"/>
      <c r="G43" s="76"/>
      <c r="H43" s="76"/>
    </row>
    <row r="44" spans="1:8" ht="18" customHeight="1">
      <c r="A44" s="76" t="str">
        <f t="shared" si="1"/>
        <v/>
      </c>
      <c r="B44" s="76"/>
      <c r="C44" s="76"/>
      <c r="D44" s="76"/>
      <c r="E44" s="76"/>
      <c r="F44" s="76"/>
      <c r="G44" s="76"/>
      <c r="H44" s="76"/>
    </row>
    <row r="45" spans="1:8" ht="18" customHeight="1">
      <c r="A45" s="76" t="str">
        <f t="shared" si="1"/>
        <v/>
      </c>
      <c r="B45" s="76"/>
      <c r="C45" s="76"/>
      <c r="D45" s="76"/>
      <c r="E45" s="76"/>
      <c r="F45" s="76"/>
      <c r="G45" s="76"/>
      <c r="H45" s="76"/>
    </row>
    <row r="46" spans="1:8" ht="18" customHeight="1">
      <c r="A46" s="76" t="str">
        <f t="shared" si="1"/>
        <v/>
      </c>
      <c r="B46" s="76"/>
      <c r="C46" s="76"/>
      <c r="D46" s="76"/>
      <c r="E46" s="76"/>
      <c r="F46" s="76"/>
      <c r="G46" s="76"/>
      <c r="H46" s="76"/>
    </row>
    <row r="47" spans="1:8" ht="18" customHeight="1">
      <c r="A47" s="76" t="str">
        <f t="shared" si="1"/>
        <v/>
      </c>
      <c r="B47" s="76"/>
      <c r="C47" s="76"/>
      <c r="D47" s="76"/>
      <c r="E47" s="76"/>
      <c r="F47" s="76"/>
      <c r="G47" s="76"/>
      <c r="H47" s="76"/>
    </row>
    <row r="48" spans="1:8" ht="18" customHeight="1">
      <c r="A48" s="76" t="str">
        <f t="shared" si="1"/>
        <v/>
      </c>
      <c r="B48" s="76"/>
      <c r="C48" s="76"/>
      <c r="D48" s="76"/>
      <c r="E48" s="76"/>
      <c r="F48" s="76"/>
      <c r="G48" s="76"/>
      <c r="H48" s="76"/>
    </row>
    <row r="49" spans="1:8" ht="18" customHeight="1">
      <c r="A49" s="76" t="str">
        <f t="shared" si="1"/>
        <v/>
      </c>
      <c r="B49" s="76"/>
      <c r="C49" s="76"/>
      <c r="D49" s="76"/>
      <c r="E49" s="76"/>
      <c r="F49" s="76"/>
      <c r="G49" s="76"/>
      <c r="H49" s="76"/>
    </row>
    <row r="50" spans="1:8" ht="18" customHeight="1">
      <c r="A50" s="76" t="str">
        <f t="shared" si="1"/>
        <v/>
      </c>
      <c r="B50" s="76"/>
      <c r="C50" s="76"/>
      <c r="D50" s="76"/>
      <c r="E50" s="76"/>
      <c r="F50" s="76"/>
      <c r="G50" s="76"/>
      <c r="H50" s="76"/>
    </row>
    <row r="51" spans="1:8" ht="18" customHeight="1"/>
    <row r="52" spans="1:8" ht="18" customHeight="1"/>
    <row r="53" spans="1:8" ht="18" customHeight="1"/>
    <row r="54" spans="1:8" ht="18" customHeight="1"/>
    <row r="55" spans="1:8" ht="18" customHeight="1"/>
    <row r="56" spans="1:8" ht="18" customHeight="1"/>
    <row r="57" spans="1:8" ht="18" customHeight="1"/>
    <row r="58" spans="1:8" ht="18" customHeight="1"/>
    <row r="59" spans="1:8" ht="18" customHeight="1"/>
    <row r="60" spans="1:8" ht="18" customHeight="1"/>
    <row r="61" spans="1:8" ht="18" customHeight="1"/>
    <row r="62" spans="1:8" ht="18" customHeight="1"/>
    <row r="63" spans="1:8" ht="18" customHeight="1"/>
    <row r="64" spans="1:8"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row r="1001" ht="18" customHeight="1"/>
  </sheetData>
  <phoneticPr fontId="9"/>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11"/>
  <sheetViews>
    <sheetView workbookViewId="0">
      <selection activeCell="O2" sqref="O2"/>
    </sheetView>
  </sheetViews>
  <sheetFormatPr defaultColWidth="14.42578125" defaultRowHeight="15" customHeight="1"/>
  <cols>
    <col min="1" max="13" width="8.7109375" customWidth="1"/>
    <col min="14" max="14" width="10.42578125" bestFit="1" customWidth="1"/>
    <col min="15" max="26" width="8.7109375" customWidth="1"/>
  </cols>
  <sheetData>
    <row r="1" spans="1:21" ht="18" customHeight="1">
      <c r="A1" s="2" t="s">
        <v>88</v>
      </c>
      <c r="B1" s="3" t="s">
        <v>89</v>
      </c>
      <c r="C1" s="3" t="s">
        <v>90</v>
      </c>
      <c r="D1" s="4" t="s">
        <v>91</v>
      </c>
      <c r="E1" s="5" t="s">
        <v>92</v>
      </c>
      <c r="F1" s="6" t="s">
        <v>93</v>
      </c>
      <c r="G1" s="7" t="s">
        <v>94</v>
      </c>
      <c r="H1" s="8" t="s">
        <v>95</v>
      </c>
      <c r="I1" s="9" t="s">
        <v>96</v>
      </c>
      <c r="J1" s="10" t="s">
        <v>97</v>
      </c>
      <c r="K1" s="11" t="s">
        <v>98</v>
      </c>
      <c r="L1" s="12" t="s">
        <v>99</v>
      </c>
      <c r="M1" s="12" t="s">
        <v>100</v>
      </c>
      <c r="N1" s="12" t="s">
        <v>101</v>
      </c>
      <c r="O1" s="12" t="s">
        <v>102</v>
      </c>
    </row>
    <row r="2" spans="1:21" ht="18" customHeight="1">
      <c r="A2" s="13" t="str" cm="1">
        <f t="array" ref="A2">_xlfn.IFS(高校選手データ貼り付け!B10="","",TRUE,高校選手データ貼り付け!B10)</f>
        <v/>
      </c>
      <c r="B2" s="14" t="str" cm="1">
        <f t="array" ref="B2">_xlfn.IFS(A2="","",COUNTIF(高校選手データ貼り付け!D11," ")&gt;0,LEFT(高校選手データ貼り付け!D11,FIND(" ",高校選手データ貼り付け!D11)-1),TRUE,LEFT(高校選手データ貼り付け!D11,FIND("　",高校選手データ貼り付け!D11)-1))</f>
        <v/>
      </c>
      <c r="C2" s="14" t="str" cm="1">
        <f t="array" ref="C2">_xlfn.IFS(A2="","",COUNTIF(高校選手データ貼り付け!D11," ")&gt;0,RIGHT(高校選手データ貼り付け!D11,LEN(高校選手データ貼り付け!D11)-FIND(" ",高校選手データ貼り付け!D11)),TRUE,RIGHT(高校選手データ貼り付け!D11,LEN(高校選手データ貼り付け!D11)-FIND("　",高校選手データ貼り付け!D11)))</f>
        <v/>
      </c>
      <c r="D2" s="15"/>
      <c r="E2" s="16" t="str" cm="1">
        <f t="array" ref="E2">_xlfn.IFS(A2="","",TRUE,高校選手データ貼り付け!$P$4&amp;"高")</f>
        <v/>
      </c>
      <c r="F2" s="17" t="str" cm="1">
        <f t="array" ref="F2">_xlfn.IFS(A2="","",TRUE,高校選手データ貼り付け!K10)</f>
        <v/>
      </c>
      <c r="G2" s="15"/>
      <c r="H2" s="18"/>
      <c r="I2" s="18"/>
      <c r="J2" s="16" t="str" cm="1">
        <f t="array" ref="J2">_xlfn.IFS(A2="","",COUNTIF(高校選手データ貼り付け!D10," ")&gt;0,ASC(LEFT(高校選手データ貼り付け!D10,FIND(" ",高校選手データ貼り付け!D10)-1)),TRUE,ASC(LEFT(高校選手データ貼り付け!D10,FIND("　",高校選手データ貼り付け!D10)-1)))</f>
        <v/>
      </c>
      <c r="K2" s="18" t="str" cm="1">
        <f t="array" ref="K2">_xlfn.IFS(A2="","",COUNTIF(高校選手データ貼り付け!D10," ")&gt;0,ASC(RIGHT(高校選手データ貼り付け!D10,LEN(高校選手データ貼り付け!D10)-FIND(" ",高校選手データ貼り付け!D10))),TRUE,ASC(RIGHT(高校選手データ貼り付け!D10,LEN(高校選手データ貼り付け!D10)-FIND("　",高校選手データ貼り付け!D10))))</f>
        <v/>
      </c>
      <c r="L2" s="18"/>
      <c r="M2" s="18"/>
      <c r="N2" s="18" t="str" cm="1">
        <f t="array" ref="N2">_xlfn.IFS(A2="","",TRUE,高校選手データ貼り付け!F10&amp;"."&amp;TEXT(高校選手データ貼り付け!H10,"00")&amp;"."&amp;TEXT(高校選手データ貼り付け!J10,"00"))</f>
        <v/>
      </c>
      <c r="O2" s="18" t="str" cm="1">
        <f t="array" ref="O2">_xlfn.IFS(A2="","",TRUE,"JPN")</f>
        <v/>
      </c>
      <c r="P2" s="1" t="e">
        <f t="shared" ref="P2:P211" si="0">LEFT(B2,FIND("　",B2)-1)</f>
        <v>#VALUE!</v>
      </c>
      <c r="Q2" s="1" t="e">
        <f t="shared" ref="Q2:Q211" si="1">RIGHT(B2,LEN(B2)-FIND("　",B2))</f>
        <v>#VALUE!</v>
      </c>
      <c r="R2" s="1" t="e">
        <f t="shared" ref="R2:R211" si="2">ASC(LEFT(J2,FIND("　",J2)-1))</f>
        <v>#VALUE!</v>
      </c>
      <c r="S2" s="1" t="e">
        <f t="shared" ref="S2:S211" si="3">ASC(RIGHT(J2,LEN(J2)-FIND("　",J2)))</f>
        <v>#VALUE!</v>
      </c>
      <c r="T2" s="1" t="e">
        <f t="shared" ref="T2:T211" si="4">LEFT(O2,FIND(" ",O2)-1)</f>
        <v>#VALUE!</v>
      </c>
      <c r="U2" s="1" t="str">
        <f t="shared" ref="U2:U211" si="5">E2&amp;"高"</f>
        <v>高</v>
      </c>
    </row>
    <row r="3" spans="1:21" ht="18" customHeight="1">
      <c r="A3" s="13" t="str" cm="1">
        <f t="array" ref="A3">_xlfn.IFS(高校選手データ貼り付け!B11="","",TRUE,高校選手データ貼り付け!B11)</f>
        <v/>
      </c>
      <c r="B3" s="14" t="str" cm="1">
        <f t="array" ref="B3">_xlfn.IFS(A3="","",COUNTIF(高校選手データ貼り付け!D12," ")&gt;0,LEFT(高校選手データ貼り付け!D12,FIND(" ",高校選手データ貼り付け!D12)-1),TRUE,LEFT(高校選手データ貼り付け!D12,FIND("　",高校選手データ貼り付け!D12)-1))</f>
        <v/>
      </c>
      <c r="C3" s="14" t="str" cm="1">
        <f t="array" ref="C3">_xlfn.IFS(A3="","",COUNTIF(高校選手データ貼り付け!D12," ")&gt;0,RIGHT(高校選手データ貼り付け!D12,LEN(高校選手データ貼り付け!D12)-FIND(" ",高校選手データ貼り付け!D12)),TRUE,RIGHT(高校選手データ貼り付け!D12,LEN(高校選手データ貼り付け!D12)-FIND("　",高校選手データ貼り付け!D12)))</f>
        <v/>
      </c>
      <c r="D3" s="15"/>
      <c r="E3" s="16" t="str" cm="1">
        <f t="array" ref="E3">_xlfn.IFS(A3="","",TRUE,高校選手データ貼り付け!$P$4&amp;"高")</f>
        <v/>
      </c>
      <c r="F3" s="17" t="str" cm="1">
        <f t="array" ref="F3">_xlfn.IFS(A3="","",TRUE,高校選手データ貼り付け!K11)</f>
        <v/>
      </c>
      <c r="G3" s="15"/>
      <c r="H3" s="18"/>
      <c r="I3" s="18"/>
      <c r="J3" s="16" t="str" cm="1">
        <f t="array" ref="J3">_xlfn.IFS(A3="","",COUNTIF(高校選手データ貼り付け!D11," ")&gt;0,ASC(LEFT(高校選手データ貼り付け!D11,FIND(" ",高校選手データ貼り付け!D11)-1)),TRUE,ASC(LEFT(高校選手データ貼り付け!D11,FIND("　",高校選手データ貼り付け!D11)-1)))</f>
        <v/>
      </c>
      <c r="K3" s="18" t="str" cm="1">
        <f t="array" ref="K3">_xlfn.IFS(A3="","",COUNTIF(高校選手データ貼り付け!D11," ")&gt;0,ASC(RIGHT(高校選手データ貼り付け!D11,LEN(高校選手データ貼り付け!D11)-FIND(" ",高校選手データ貼り付け!D11))),TRUE,ASC(RIGHT(高校選手データ貼り付け!D11,LEN(高校選手データ貼り付け!D11)-FIND("　",高校選手データ貼り付け!D11))))</f>
        <v/>
      </c>
      <c r="L3" s="18"/>
      <c r="M3" s="18"/>
      <c r="N3" s="18" t="str" cm="1">
        <f t="array" ref="N3">_xlfn.IFS(A3="","",TRUE,高校選手データ貼り付け!F11&amp;"."&amp;TEXT(高校選手データ貼り付け!H11,"00")&amp;"."&amp;TEXT(高校選手データ貼り付け!J11,"00"))</f>
        <v/>
      </c>
      <c r="O3" s="18" t="str" cm="1">
        <f t="array" ref="O3">_xlfn.IFS(A3="","",TRUE,"JPN")</f>
        <v/>
      </c>
      <c r="P3" s="1" t="e">
        <f t="shared" si="0"/>
        <v>#VALUE!</v>
      </c>
      <c r="Q3" s="1" t="e">
        <f t="shared" si="1"/>
        <v>#VALUE!</v>
      </c>
      <c r="R3" s="1" t="e">
        <f t="shared" si="2"/>
        <v>#VALUE!</v>
      </c>
      <c r="S3" s="1" t="e">
        <f t="shared" si="3"/>
        <v>#VALUE!</v>
      </c>
      <c r="T3" s="1" t="e">
        <f t="shared" si="4"/>
        <v>#VALUE!</v>
      </c>
      <c r="U3" s="1" t="str">
        <f t="shared" si="5"/>
        <v>高</v>
      </c>
    </row>
    <row r="4" spans="1:21" ht="18" customHeight="1">
      <c r="A4" s="13" t="str" cm="1">
        <f t="array" ref="A4">_xlfn.IFS(高校選手データ貼り付け!B12="","",TRUE,高校選手データ貼り付け!B12)</f>
        <v/>
      </c>
      <c r="B4" s="14" t="str" cm="1">
        <f t="array" ref="B4">_xlfn.IFS(A4="","",COUNTIF(高校選手データ貼り付け!D13," ")&gt;0,LEFT(高校選手データ貼り付け!D13,FIND(" ",高校選手データ貼り付け!D13)-1),TRUE,LEFT(高校選手データ貼り付け!D13,FIND("　",高校選手データ貼り付け!D13)-1))</f>
        <v/>
      </c>
      <c r="C4" s="14" t="str" cm="1">
        <f t="array" ref="C4">_xlfn.IFS(A4="","",COUNTIF(高校選手データ貼り付け!D13," ")&gt;0,RIGHT(高校選手データ貼り付け!D13,LEN(高校選手データ貼り付け!D13)-FIND(" ",高校選手データ貼り付け!D13)),TRUE,RIGHT(高校選手データ貼り付け!D13,LEN(高校選手データ貼り付け!D13)-FIND("　",高校選手データ貼り付け!D13)))</f>
        <v/>
      </c>
      <c r="D4" s="15"/>
      <c r="E4" s="16" t="str" cm="1">
        <f t="array" ref="E4">_xlfn.IFS(A4="","",TRUE,高校選手データ貼り付け!$P$4&amp;"高")</f>
        <v/>
      </c>
      <c r="F4" s="17" t="str" cm="1">
        <f t="array" ref="F4">_xlfn.IFS(A4="","",TRUE,高校選手データ貼り付け!K12)</f>
        <v/>
      </c>
      <c r="G4" s="15"/>
      <c r="H4" s="18"/>
      <c r="I4" s="18"/>
      <c r="J4" s="16" t="str" cm="1">
        <f t="array" ref="J4">_xlfn.IFS(A4="","",COUNTIF(高校選手データ貼り付け!D12," ")&gt;0,ASC(LEFT(高校選手データ貼り付け!D12,FIND(" ",高校選手データ貼り付け!D12)-1)),TRUE,ASC(LEFT(高校選手データ貼り付け!D12,FIND("　",高校選手データ貼り付け!D12)-1)))</f>
        <v/>
      </c>
      <c r="K4" s="18" t="str" cm="1">
        <f t="array" ref="K4">_xlfn.IFS(A4="","",COUNTIF(高校選手データ貼り付け!D12," ")&gt;0,ASC(RIGHT(高校選手データ貼り付け!D12,LEN(高校選手データ貼り付け!D12)-FIND(" ",高校選手データ貼り付け!D12))),TRUE,ASC(RIGHT(高校選手データ貼り付け!D12,LEN(高校選手データ貼り付け!D12)-FIND("　",高校選手データ貼り付け!D12))))</f>
        <v/>
      </c>
      <c r="L4" s="18"/>
      <c r="M4" s="18"/>
      <c r="N4" s="18" t="str" cm="1">
        <f t="array" ref="N4">_xlfn.IFS(A4="","",TRUE,高校選手データ貼り付け!F12&amp;"."&amp;TEXT(高校選手データ貼り付け!H12,"00")&amp;"."&amp;TEXT(高校選手データ貼り付け!J12,"00"))</f>
        <v/>
      </c>
      <c r="O4" s="18" t="str" cm="1">
        <f t="array" ref="O4">_xlfn.IFS(A4="","",TRUE,"JPN")</f>
        <v/>
      </c>
      <c r="P4" s="1" t="e">
        <f t="shared" si="0"/>
        <v>#VALUE!</v>
      </c>
      <c r="Q4" s="1" t="e">
        <f t="shared" si="1"/>
        <v>#VALUE!</v>
      </c>
      <c r="R4" s="1" t="e">
        <f t="shared" si="2"/>
        <v>#VALUE!</v>
      </c>
      <c r="S4" s="1" t="e">
        <f t="shared" si="3"/>
        <v>#VALUE!</v>
      </c>
      <c r="T4" s="1" t="e">
        <f t="shared" si="4"/>
        <v>#VALUE!</v>
      </c>
      <c r="U4" s="1" t="str">
        <f t="shared" si="5"/>
        <v>高</v>
      </c>
    </row>
    <row r="5" spans="1:21" ht="18" customHeight="1">
      <c r="A5" s="13" t="str" cm="1">
        <f t="array" ref="A5">_xlfn.IFS(高校選手データ貼り付け!B13="","",TRUE,高校選手データ貼り付け!B13)</f>
        <v/>
      </c>
      <c r="B5" s="14" t="str" cm="1">
        <f t="array" ref="B5">_xlfn.IFS(A5="","",COUNTIF(高校選手データ貼り付け!D14," ")&gt;0,LEFT(高校選手データ貼り付け!D14,FIND(" ",高校選手データ貼り付け!D14)-1),TRUE,LEFT(高校選手データ貼り付け!D14,FIND("　",高校選手データ貼り付け!D14)-1))</f>
        <v/>
      </c>
      <c r="C5" s="14" t="str" cm="1">
        <f t="array" ref="C5">_xlfn.IFS(A5="","",COUNTIF(高校選手データ貼り付け!D14," ")&gt;0,RIGHT(高校選手データ貼り付け!D14,LEN(高校選手データ貼り付け!D14)-FIND(" ",高校選手データ貼り付け!D14)),TRUE,RIGHT(高校選手データ貼り付け!D14,LEN(高校選手データ貼り付け!D14)-FIND("　",高校選手データ貼り付け!D14)))</f>
        <v/>
      </c>
      <c r="D5" s="15"/>
      <c r="E5" s="16" t="str" cm="1">
        <f t="array" ref="E5">_xlfn.IFS(A5="","",TRUE,高校選手データ貼り付け!$P$4&amp;"高")</f>
        <v/>
      </c>
      <c r="F5" s="17" t="str" cm="1">
        <f t="array" ref="F5">_xlfn.IFS(A5="","",TRUE,高校選手データ貼り付け!K13)</f>
        <v/>
      </c>
      <c r="G5" s="15"/>
      <c r="H5" s="18"/>
      <c r="I5" s="18"/>
      <c r="J5" s="16" t="str" cm="1">
        <f t="array" ref="J5">_xlfn.IFS(A5="","",COUNTIF(高校選手データ貼り付け!D13," ")&gt;0,ASC(LEFT(高校選手データ貼り付け!D13,FIND(" ",高校選手データ貼り付け!D13)-1)),TRUE,ASC(LEFT(高校選手データ貼り付け!D13,FIND("　",高校選手データ貼り付け!D13)-1)))</f>
        <v/>
      </c>
      <c r="K5" s="18" t="str" cm="1">
        <f t="array" ref="K5">_xlfn.IFS(A5="","",COUNTIF(高校選手データ貼り付け!D13," ")&gt;0,ASC(RIGHT(高校選手データ貼り付け!D13,LEN(高校選手データ貼り付け!D13)-FIND(" ",高校選手データ貼り付け!D13))),TRUE,ASC(RIGHT(高校選手データ貼り付け!D13,LEN(高校選手データ貼り付け!D13)-FIND("　",高校選手データ貼り付け!D13))))</f>
        <v/>
      </c>
      <c r="L5" s="18"/>
      <c r="M5" s="18"/>
      <c r="N5" s="18" t="str" cm="1">
        <f t="array" ref="N5">_xlfn.IFS(A5="","",TRUE,高校選手データ貼り付け!F13&amp;"."&amp;TEXT(高校選手データ貼り付け!H13,"00")&amp;"."&amp;TEXT(高校選手データ貼り付け!J13,"00"))</f>
        <v/>
      </c>
      <c r="O5" s="18" t="str" cm="1">
        <f t="array" ref="O5">_xlfn.IFS(A5="","",TRUE,"JPN")</f>
        <v/>
      </c>
      <c r="P5" s="1" t="e">
        <f t="shared" si="0"/>
        <v>#VALUE!</v>
      </c>
      <c r="Q5" s="1" t="e">
        <f t="shared" si="1"/>
        <v>#VALUE!</v>
      </c>
      <c r="R5" s="1" t="e">
        <f t="shared" si="2"/>
        <v>#VALUE!</v>
      </c>
      <c r="S5" s="1" t="e">
        <f t="shared" si="3"/>
        <v>#VALUE!</v>
      </c>
      <c r="T5" s="1" t="e">
        <f t="shared" si="4"/>
        <v>#VALUE!</v>
      </c>
      <c r="U5" s="1" t="str">
        <f t="shared" si="5"/>
        <v>高</v>
      </c>
    </row>
    <row r="6" spans="1:21" ht="18" customHeight="1">
      <c r="A6" s="13" t="str" cm="1">
        <f t="array" ref="A6">_xlfn.IFS(高校選手データ貼り付け!B14="","",TRUE,高校選手データ貼り付け!B14)</f>
        <v/>
      </c>
      <c r="B6" s="14" t="str" cm="1">
        <f t="array" ref="B6">_xlfn.IFS(A6="","",COUNTIF(高校選手データ貼り付け!D15," ")&gt;0,LEFT(高校選手データ貼り付け!D15,FIND(" ",高校選手データ貼り付け!D15)-1),TRUE,LEFT(高校選手データ貼り付け!D15,FIND("　",高校選手データ貼り付け!D15)-1))</f>
        <v/>
      </c>
      <c r="C6" s="14" t="str" cm="1">
        <f t="array" ref="C6">_xlfn.IFS(A6="","",COUNTIF(高校選手データ貼り付け!D15," ")&gt;0,RIGHT(高校選手データ貼り付け!D15,LEN(高校選手データ貼り付け!D15)-FIND(" ",高校選手データ貼り付け!D15)),TRUE,RIGHT(高校選手データ貼り付け!D15,LEN(高校選手データ貼り付け!D15)-FIND("　",高校選手データ貼り付け!D15)))</f>
        <v/>
      </c>
      <c r="D6" s="15"/>
      <c r="E6" s="16" t="str" cm="1">
        <f t="array" ref="E6">_xlfn.IFS(A6="","",TRUE,高校選手データ貼り付け!$P$4&amp;"高")</f>
        <v/>
      </c>
      <c r="F6" s="17" t="str" cm="1">
        <f t="array" ref="F6">_xlfn.IFS(A6="","",TRUE,高校選手データ貼り付け!K14)</f>
        <v/>
      </c>
      <c r="G6" s="15"/>
      <c r="H6" s="18"/>
      <c r="I6" s="18"/>
      <c r="J6" s="16" t="str" cm="1">
        <f t="array" ref="J6">_xlfn.IFS(A6="","",COUNTIF(高校選手データ貼り付け!D14," ")&gt;0,ASC(LEFT(高校選手データ貼り付け!D14,FIND(" ",高校選手データ貼り付け!D14)-1)),TRUE,ASC(LEFT(高校選手データ貼り付け!D14,FIND("　",高校選手データ貼り付け!D14)-1)))</f>
        <v/>
      </c>
      <c r="K6" s="18" t="str" cm="1">
        <f t="array" ref="K6">_xlfn.IFS(A6="","",COUNTIF(高校選手データ貼り付け!D14," ")&gt;0,ASC(RIGHT(高校選手データ貼り付け!D14,LEN(高校選手データ貼り付け!D14)-FIND(" ",高校選手データ貼り付け!D14))),TRUE,ASC(RIGHT(高校選手データ貼り付け!D14,LEN(高校選手データ貼り付け!D14)-FIND("　",高校選手データ貼り付け!D14))))</f>
        <v/>
      </c>
      <c r="L6" s="18"/>
      <c r="M6" s="18"/>
      <c r="N6" s="18" t="str" cm="1">
        <f t="array" ref="N6">_xlfn.IFS(A6="","",TRUE,高校選手データ貼り付け!F14&amp;"."&amp;TEXT(高校選手データ貼り付け!H14,"00")&amp;"."&amp;TEXT(高校選手データ貼り付け!J14,"00"))</f>
        <v/>
      </c>
      <c r="O6" s="18" t="str" cm="1">
        <f t="array" ref="O6">_xlfn.IFS(A6="","",TRUE,"JPN")</f>
        <v/>
      </c>
      <c r="P6" s="1" t="e">
        <f t="shared" si="0"/>
        <v>#VALUE!</v>
      </c>
      <c r="Q6" s="1" t="e">
        <f t="shared" si="1"/>
        <v>#VALUE!</v>
      </c>
      <c r="R6" s="1" t="e">
        <f t="shared" si="2"/>
        <v>#VALUE!</v>
      </c>
      <c r="S6" s="1" t="e">
        <f t="shared" si="3"/>
        <v>#VALUE!</v>
      </c>
      <c r="T6" s="1" t="e">
        <f t="shared" si="4"/>
        <v>#VALUE!</v>
      </c>
      <c r="U6" s="1" t="str">
        <f t="shared" si="5"/>
        <v>高</v>
      </c>
    </row>
    <row r="7" spans="1:21" ht="18" customHeight="1">
      <c r="A7" s="13" t="str" cm="1">
        <f t="array" ref="A7">_xlfn.IFS(高校選手データ貼り付け!B15="","",TRUE,高校選手データ貼り付け!B15)</f>
        <v/>
      </c>
      <c r="B7" s="14" t="str" cm="1">
        <f t="array" ref="B7">_xlfn.IFS(A7="","",COUNTIF(高校選手データ貼り付け!D16," ")&gt;0,LEFT(高校選手データ貼り付け!D16,FIND(" ",高校選手データ貼り付け!D16)-1),TRUE,LEFT(高校選手データ貼り付け!D16,FIND("　",高校選手データ貼り付け!D16)-1))</f>
        <v/>
      </c>
      <c r="C7" s="14" t="str" cm="1">
        <f t="array" ref="C7">_xlfn.IFS(A7="","",COUNTIF(高校選手データ貼り付け!D16," ")&gt;0,RIGHT(高校選手データ貼り付け!D16,LEN(高校選手データ貼り付け!D16)-FIND(" ",高校選手データ貼り付け!D16)),TRUE,RIGHT(高校選手データ貼り付け!D16,LEN(高校選手データ貼り付け!D16)-FIND("　",高校選手データ貼り付け!D16)))</f>
        <v/>
      </c>
      <c r="D7" s="15"/>
      <c r="E7" s="16" t="str" cm="1">
        <f t="array" ref="E7">_xlfn.IFS(A7="","",TRUE,高校選手データ貼り付け!$P$4&amp;"高")</f>
        <v/>
      </c>
      <c r="F7" s="17" t="str" cm="1">
        <f t="array" ref="F7">_xlfn.IFS(A7="","",TRUE,高校選手データ貼り付け!K15)</f>
        <v/>
      </c>
      <c r="G7" s="15"/>
      <c r="H7" s="18"/>
      <c r="I7" s="18"/>
      <c r="J7" s="16" t="str" cm="1">
        <f t="array" ref="J7">_xlfn.IFS(A7="","",COUNTIF(高校選手データ貼り付け!D15," ")&gt;0,ASC(LEFT(高校選手データ貼り付け!D15,FIND(" ",高校選手データ貼り付け!D15)-1)),TRUE,ASC(LEFT(高校選手データ貼り付け!D15,FIND("　",高校選手データ貼り付け!D15)-1)))</f>
        <v/>
      </c>
      <c r="K7" s="18" t="str" cm="1">
        <f t="array" ref="K7">_xlfn.IFS(A7="","",COUNTIF(高校選手データ貼り付け!D15," ")&gt;0,ASC(RIGHT(高校選手データ貼り付け!D15,LEN(高校選手データ貼り付け!D15)-FIND(" ",高校選手データ貼り付け!D15))),TRUE,ASC(RIGHT(高校選手データ貼り付け!D15,LEN(高校選手データ貼り付け!D15)-FIND("　",高校選手データ貼り付け!D15))))</f>
        <v/>
      </c>
      <c r="L7" s="18"/>
      <c r="M7" s="18"/>
      <c r="N7" s="18" t="str" cm="1">
        <f t="array" ref="N7">_xlfn.IFS(A7="","",TRUE,高校選手データ貼り付け!F15&amp;"."&amp;TEXT(高校選手データ貼り付け!H15,"00")&amp;"."&amp;TEXT(高校選手データ貼り付け!J15,"00"))</f>
        <v/>
      </c>
      <c r="O7" s="18" t="str" cm="1">
        <f t="array" ref="O7">_xlfn.IFS(A7="","",TRUE,"JPN")</f>
        <v/>
      </c>
      <c r="P7" s="1" t="e">
        <f t="shared" si="0"/>
        <v>#VALUE!</v>
      </c>
      <c r="Q7" s="1" t="e">
        <f t="shared" si="1"/>
        <v>#VALUE!</v>
      </c>
      <c r="R7" s="1" t="e">
        <f t="shared" si="2"/>
        <v>#VALUE!</v>
      </c>
      <c r="S7" s="1" t="e">
        <f t="shared" si="3"/>
        <v>#VALUE!</v>
      </c>
      <c r="T7" s="1" t="e">
        <f t="shared" si="4"/>
        <v>#VALUE!</v>
      </c>
      <c r="U7" s="1" t="str">
        <f t="shared" si="5"/>
        <v>高</v>
      </c>
    </row>
    <row r="8" spans="1:21" ht="18" customHeight="1">
      <c r="A8" s="13" t="str" cm="1">
        <f t="array" ref="A8">_xlfn.IFS(高校選手データ貼り付け!B16="","",TRUE,高校選手データ貼り付け!B16)</f>
        <v/>
      </c>
      <c r="B8" s="14" t="str" cm="1">
        <f t="array" ref="B8">_xlfn.IFS(A8="","",COUNTIF(高校選手データ貼り付け!D17," ")&gt;0,LEFT(高校選手データ貼り付け!D17,FIND(" ",高校選手データ貼り付け!D17)-1),TRUE,LEFT(高校選手データ貼り付け!D17,FIND("　",高校選手データ貼り付け!D17)-1))</f>
        <v/>
      </c>
      <c r="C8" s="14" t="str" cm="1">
        <f t="array" ref="C8">_xlfn.IFS(A8="","",COUNTIF(高校選手データ貼り付け!D17," ")&gt;0,RIGHT(高校選手データ貼り付け!D17,LEN(高校選手データ貼り付け!D17)-FIND(" ",高校選手データ貼り付け!D17)),TRUE,RIGHT(高校選手データ貼り付け!D17,LEN(高校選手データ貼り付け!D17)-FIND("　",高校選手データ貼り付け!D17)))</f>
        <v/>
      </c>
      <c r="D8" s="15"/>
      <c r="E8" s="16" t="str" cm="1">
        <f t="array" ref="E8">_xlfn.IFS(A8="","",TRUE,高校選手データ貼り付け!$P$4&amp;"高")</f>
        <v/>
      </c>
      <c r="F8" s="17" t="str" cm="1">
        <f t="array" ref="F8">_xlfn.IFS(A8="","",TRUE,高校選手データ貼り付け!K16)</f>
        <v/>
      </c>
      <c r="G8" s="15"/>
      <c r="H8" s="18"/>
      <c r="I8" s="18"/>
      <c r="J8" s="16" t="str" cm="1">
        <f t="array" ref="J8">_xlfn.IFS(A8="","",COUNTIF(高校選手データ貼り付け!D16," ")&gt;0,ASC(LEFT(高校選手データ貼り付け!D16,FIND(" ",高校選手データ貼り付け!D16)-1)),TRUE,ASC(LEFT(高校選手データ貼り付け!D16,FIND("　",高校選手データ貼り付け!D16)-1)))</f>
        <v/>
      </c>
      <c r="K8" s="18" t="str" cm="1">
        <f t="array" ref="K8">_xlfn.IFS(A8="","",COUNTIF(高校選手データ貼り付け!D16," ")&gt;0,ASC(RIGHT(高校選手データ貼り付け!D16,LEN(高校選手データ貼り付け!D16)-FIND(" ",高校選手データ貼り付け!D16))),TRUE,ASC(RIGHT(高校選手データ貼り付け!D16,LEN(高校選手データ貼り付け!D16)-FIND("　",高校選手データ貼り付け!D16))))</f>
        <v/>
      </c>
      <c r="L8" s="18"/>
      <c r="M8" s="18"/>
      <c r="N8" s="18" t="str" cm="1">
        <f t="array" ref="N8">_xlfn.IFS(A8="","",TRUE,高校選手データ貼り付け!F16&amp;"."&amp;TEXT(高校選手データ貼り付け!H16,"00")&amp;"."&amp;TEXT(高校選手データ貼り付け!J16,"00"))</f>
        <v/>
      </c>
      <c r="O8" s="18" t="str" cm="1">
        <f t="array" ref="O8">_xlfn.IFS(A8="","",TRUE,"JPN")</f>
        <v/>
      </c>
      <c r="P8" s="1" t="e">
        <f t="shared" si="0"/>
        <v>#VALUE!</v>
      </c>
      <c r="Q8" s="1" t="e">
        <f t="shared" si="1"/>
        <v>#VALUE!</v>
      </c>
      <c r="R8" s="1" t="e">
        <f t="shared" si="2"/>
        <v>#VALUE!</v>
      </c>
      <c r="S8" s="1" t="e">
        <f t="shared" si="3"/>
        <v>#VALUE!</v>
      </c>
      <c r="T8" s="1" t="e">
        <f t="shared" si="4"/>
        <v>#VALUE!</v>
      </c>
      <c r="U8" s="1" t="str">
        <f t="shared" si="5"/>
        <v>高</v>
      </c>
    </row>
    <row r="9" spans="1:21" ht="18" customHeight="1">
      <c r="A9" s="13" t="str" cm="1">
        <f t="array" ref="A9">_xlfn.IFS(高校選手データ貼り付け!B17="","",TRUE,高校選手データ貼り付け!B17)</f>
        <v/>
      </c>
      <c r="B9" s="14" t="str" cm="1">
        <f t="array" ref="B9">_xlfn.IFS(A9="","",COUNTIF(高校選手データ貼り付け!D18," ")&gt;0,LEFT(高校選手データ貼り付け!D18,FIND(" ",高校選手データ貼り付け!D18)-1),TRUE,LEFT(高校選手データ貼り付け!D18,FIND("　",高校選手データ貼り付け!D18)-1))</f>
        <v/>
      </c>
      <c r="C9" s="14" t="str" cm="1">
        <f t="array" ref="C9">_xlfn.IFS(A9="","",COUNTIF(高校選手データ貼り付け!D18," ")&gt;0,RIGHT(高校選手データ貼り付け!D18,LEN(高校選手データ貼り付け!D18)-FIND(" ",高校選手データ貼り付け!D18)),TRUE,RIGHT(高校選手データ貼り付け!D18,LEN(高校選手データ貼り付け!D18)-FIND("　",高校選手データ貼り付け!D18)))</f>
        <v/>
      </c>
      <c r="D9" s="15"/>
      <c r="E9" s="16" t="str" cm="1">
        <f t="array" ref="E9">_xlfn.IFS(A9="","",TRUE,高校選手データ貼り付け!$P$4&amp;"高")</f>
        <v/>
      </c>
      <c r="F9" s="17" t="str" cm="1">
        <f t="array" ref="F9">_xlfn.IFS(A9="","",TRUE,高校選手データ貼り付け!K17)</f>
        <v/>
      </c>
      <c r="G9" s="15"/>
      <c r="H9" s="18"/>
      <c r="I9" s="18"/>
      <c r="J9" s="16" t="str" cm="1">
        <f t="array" ref="J9">_xlfn.IFS(A9="","",COUNTIF(高校選手データ貼り付け!D17," ")&gt;0,ASC(LEFT(高校選手データ貼り付け!D17,FIND(" ",高校選手データ貼り付け!D17)-1)),TRUE,ASC(LEFT(高校選手データ貼り付け!D17,FIND("　",高校選手データ貼り付け!D17)-1)))</f>
        <v/>
      </c>
      <c r="K9" s="18" t="str" cm="1">
        <f t="array" ref="K9">_xlfn.IFS(A9="","",COUNTIF(高校選手データ貼り付け!D17," ")&gt;0,ASC(RIGHT(高校選手データ貼り付け!D17,LEN(高校選手データ貼り付け!D17)-FIND(" ",高校選手データ貼り付け!D17))),TRUE,ASC(RIGHT(高校選手データ貼り付け!D17,LEN(高校選手データ貼り付け!D17)-FIND("　",高校選手データ貼り付け!D17))))</f>
        <v/>
      </c>
      <c r="L9" s="18"/>
      <c r="M9" s="18"/>
      <c r="N9" s="18" t="str" cm="1">
        <f t="array" ref="N9">_xlfn.IFS(A9="","",TRUE,高校選手データ貼り付け!F17&amp;"."&amp;TEXT(高校選手データ貼り付け!H17,"00")&amp;"."&amp;TEXT(高校選手データ貼り付け!J17,"00"))</f>
        <v/>
      </c>
      <c r="O9" s="18" t="str" cm="1">
        <f t="array" ref="O9">_xlfn.IFS(A9="","",TRUE,"JPN")</f>
        <v/>
      </c>
      <c r="P9" s="1" t="e">
        <f t="shared" si="0"/>
        <v>#VALUE!</v>
      </c>
      <c r="Q9" s="1" t="e">
        <f t="shared" si="1"/>
        <v>#VALUE!</v>
      </c>
      <c r="R9" s="1" t="e">
        <f t="shared" si="2"/>
        <v>#VALUE!</v>
      </c>
      <c r="S9" s="1" t="e">
        <f t="shared" si="3"/>
        <v>#VALUE!</v>
      </c>
      <c r="T9" s="1" t="e">
        <f t="shared" si="4"/>
        <v>#VALUE!</v>
      </c>
      <c r="U9" s="1" t="str">
        <f t="shared" si="5"/>
        <v>高</v>
      </c>
    </row>
    <row r="10" spans="1:21" ht="18" customHeight="1">
      <c r="A10" s="13" t="str" cm="1">
        <f t="array" ref="A10">_xlfn.IFS(高校選手データ貼り付け!B18="","",TRUE,高校選手データ貼り付け!B18)</f>
        <v/>
      </c>
      <c r="B10" s="14" t="str" cm="1">
        <f t="array" ref="B10">_xlfn.IFS(A10="","",COUNTIF(高校選手データ貼り付け!D19," ")&gt;0,LEFT(高校選手データ貼り付け!D19,FIND(" ",高校選手データ貼り付け!D19)-1),TRUE,LEFT(高校選手データ貼り付け!D19,FIND("　",高校選手データ貼り付け!D19)-1))</f>
        <v/>
      </c>
      <c r="C10" s="14" t="str" cm="1">
        <f t="array" ref="C10">_xlfn.IFS(A10="","",COUNTIF(高校選手データ貼り付け!D19," ")&gt;0,RIGHT(高校選手データ貼り付け!D19,LEN(高校選手データ貼り付け!D19)-FIND(" ",高校選手データ貼り付け!D19)),TRUE,RIGHT(高校選手データ貼り付け!D19,LEN(高校選手データ貼り付け!D19)-FIND("　",高校選手データ貼り付け!D19)))</f>
        <v/>
      </c>
      <c r="D10" s="15"/>
      <c r="E10" s="16" t="str" cm="1">
        <f t="array" ref="E10">_xlfn.IFS(A10="","",TRUE,高校選手データ貼り付け!$P$4&amp;"高")</f>
        <v/>
      </c>
      <c r="F10" s="17" t="str" cm="1">
        <f t="array" ref="F10">_xlfn.IFS(A10="","",TRUE,高校選手データ貼り付け!K18)</f>
        <v/>
      </c>
      <c r="G10" s="15"/>
      <c r="H10" s="18"/>
      <c r="I10" s="18"/>
      <c r="J10" s="16" t="str" cm="1">
        <f t="array" ref="J10">_xlfn.IFS(A10="","",COUNTIF(高校選手データ貼り付け!D18," ")&gt;0,ASC(LEFT(高校選手データ貼り付け!D18,FIND(" ",高校選手データ貼り付け!D18)-1)),TRUE,ASC(LEFT(高校選手データ貼り付け!D18,FIND("　",高校選手データ貼り付け!D18)-1)))</f>
        <v/>
      </c>
      <c r="K10" s="18" t="str" cm="1">
        <f t="array" ref="K10">_xlfn.IFS(A10="","",COUNTIF(高校選手データ貼り付け!D18," ")&gt;0,ASC(RIGHT(高校選手データ貼り付け!D18,LEN(高校選手データ貼り付け!D18)-FIND(" ",高校選手データ貼り付け!D18))),TRUE,ASC(RIGHT(高校選手データ貼り付け!D18,LEN(高校選手データ貼り付け!D18)-FIND("　",高校選手データ貼り付け!D18))))</f>
        <v/>
      </c>
      <c r="L10" s="18"/>
      <c r="M10" s="18"/>
      <c r="N10" s="18" t="str" cm="1">
        <f t="array" ref="N10">_xlfn.IFS(A10="","",TRUE,高校選手データ貼り付け!F18&amp;"."&amp;TEXT(高校選手データ貼り付け!H18,"00")&amp;"."&amp;TEXT(高校選手データ貼り付け!J18,"00"))</f>
        <v/>
      </c>
      <c r="O10" s="18" t="str" cm="1">
        <f t="array" ref="O10">_xlfn.IFS(A10="","",TRUE,"JPN")</f>
        <v/>
      </c>
      <c r="P10" s="1" t="e">
        <f t="shared" si="0"/>
        <v>#VALUE!</v>
      </c>
      <c r="Q10" s="1" t="e">
        <f t="shared" si="1"/>
        <v>#VALUE!</v>
      </c>
      <c r="R10" s="1" t="e">
        <f t="shared" si="2"/>
        <v>#VALUE!</v>
      </c>
      <c r="S10" s="1" t="e">
        <f t="shared" si="3"/>
        <v>#VALUE!</v>
      </c>
      <c r="T10" s="1" t="e">
        <f t="shared" si="4"/>
        <v>#VALUE!</v>
      </c>
      <c r="U10" s="1" t="str">
        <f t="shared" si="5"/>
        <v>高</v>
      </c>
    </row>
    <row r="11" spans="1:21" ht="18" customHeight="1">
      <c r="A11" s="13" t="str" cm="1">
        <f t="array" ref="A11">_xlfn.IFS(高校選手データ貼り付け!B19="","",TRUE,高校選手データ貼り付け!B19)</f>
        <v/>
      </c>
      <c r="B11" s="14" t="str" cm="1">
        <f t="array" ref="B11">_xlfn.IFS(A11="","",COUNTIF(高校選手データ貼り付け!D20," ")&gt;0,LEFT(高校選手データ貼り付け!D20,FIND(" ",高校選手データ貼り付け!D20)-1),TRUE,LEFT(高校選手データ貼り付け!D20,FIND("　",高校選手データ貼り付け!D20)-1))</f>
        <v/>
      </c>
      <c r="C11" s="14" t="str" cm="1">
        <f t="array" ref="C11">_xlfn.IFS(A11="","",COUNTIF(高校選手データ貼り付け!D20," ")&gt;0,RIGHT(高校選手データ貼り付け!D20,LEN(高校選手データ貼り付け!D20)-FIND(" ",高校選手データ貼り付け!D20)),TRUE,RIGHT(高校選手データ貼り付け!D20,LEN(高校選手データ貼り付け!D20)-FIND("　",高校選手データ貼り付け!D20)))</f>
        <v/>
      </c>
      <c r="D11" s="15"/>
      <c r="E11" s="16" t="str" cm="1">
        <f t="array" ref="E11">_xlfn.IFS(A11="","",TRUE,高校選手データ貼り付け!$P$4&amp;"高")</f>
        <v/>
      </c>
      <c r="F11" s="17" t="str" cm="1">
        <f t="array" ref="F11">_xlfn.IFS(A11="","",TRUE,高校選手データ貼り付け!K19)</f>
        <v/>
      </c>
      <c r="G11" s="15"/>
      <c r="H11" s="18"/>
      <c r="I11" s="18"/>
      <c r="J11" s="16" t="str" cm="1">
        <f t="array" ref="J11">_xlfn.IFS(A11="","",COUNTIF(高校選手データ貼り付け!D19," ")&gt;0,ASC(LEFT(高校選手データ貼り付け!D19,FIND(" ",高校選手データ貼り付け!D19)-1)),TRUE,ASC(LEFT(高校選手データ貼り付け!D19,FIND("　",高校選手データ貼り付け!D19)-1)))</f>
        <v/>
      </c>
      <c r="K11" s="18" t="str" cm="1">
        <f t="array" ref="K11">_xlfn.IFS(A11="","",COUNTIF(高校選手データ貼り付け!D19," ")&gt;0,ASC(RIGHT(高校選手データ貼り付け!D19,LEN(高校選手データ貼り付け!D19)-FIND(" ",高校選手データ貼り付け!D19))),TRUE,ASC(RIGHT(高校選手データ貼り付け!D19,LEN(高校選手データ貼り付け!D19)-FIND("　",高校選手データ貼り付け!D19))))</f>
        <v/>
      </c>
      <c r="L11" s="18"/>
      <c r="M11" s="18"/>
      <c r="N11" s="18" t="str" cm="1">
        <f t="array" ref="N11">_xlfn.IFS(A11="","",TRUE,高校選手データ貼り付け!F19&amp;"."&amp;TEXT(高校選手データ貼り付け!H19,"00")&amp;"."&amp;TEXT(高校選手データ貼り付け!J19,"00"))</f>
        <v/>
      </c>
      <c r="O11" s="18" t="str" cm="1">
        <f t="array" ref="O11">_xlfn.IFS(A11="","",TRUE,"JPN")</f>
        <v/>
      </c>
      <c r="P11" s="1" t="e">
        <f t="shared" si="0"/>
        <v>#VALUE!</v>
      </c>
      <c r="Q11" s="1" t="e">
        <f t="shared" si="1"/>
        <v>#VALUE!</v>
      </c>
      <c r="R11" s="1" t="e">
        <f t="shared" si="2"/>
        <v>#VALUE!</v>
      </c>
      <c r="S11" s="1" t="e">
        <f t="shared" si="3"/>
        <v>#VALUE!</v>
      </c>
      <c r="T11" s="1" t="e">
        <f t="shared" si="4"/>
        <v>#VALUE!</v>
      </c>
      <c r="U11" s="1" t="str">
        <f t="shared" si="5"/>
        <v>高</v>
      </c>
    </row>
    <row r="12" spans="1:21" ht="18" customHeight="1">
      <c r="A12" s="13" t="str" cm="1">
        <f t="array" ref="A12">_xlfn.IFS(高校選手データ貼り付け!B20="","",TRUE,高校選手データ貼り付け!B20)</f>
        <v/>
      </c>
      <c r="B12" s="14" t="str" cm="1">
        <f t="array" ref="B12">_xlfn.IFS(A12="","",COUNTIF(高校選手データ貼り付け!D21," ")&gt;0,LEFT(高校選手データ貼り付け!D21,FIND(" ",高校選手データ貼り付け!D21)-1),TRUE,LEFT(高校選手データ貼り付け!D21,FIND("　",高校選手データ貼り付け!D21)-1))</f>
        <v/>
      </c>
      <c r="C12" s="14" t="str" cm="1">
        <f t="array" ref="C12">_xlfn.IFS(A12="","",COUNTIF(高校選手データ貼り付け!D21," ")&gt;0,RIGHT(高校選手データ貼り付け!D21,LEN(高校選手データ貼り付け!D21)-FIND(" ",高校選手データ貼り付け!D21)),TRUE,RIGHT(高校選手データ貼り付け!D21,LEN(高校選手データ貼り付け!D21)-FIND("　",高校選手データ貼り付け!D21)))</f>
        <v/>
      </c>
      <c r="D12" s="15"/>
      <c r="E12" s="16" t="str" cm="1">
        <f t="array" ref="E12">_xlfn.IFS(A12="","",TRUE,高校選手データ貼り付け!$P$4&amp;"高")</f>
        <v/>
      </c>
      <c r="F12" s="17" t="str" cm="1">
        <f t="array" ref="F12">_xlfn.IFS(A12="","",TRUE,高校選手データ貼り付け!K20)</f>
        <v/>
      </c>
      <c r="G12" s="15"/>
      <c r="H12" s="18"/>
      <c r="I12" s="18"/>
      <c r="J12" s="16" t="str" cm="1">
        <f t="array" ref="J12">_xlfn.IFS(A12="","",COUNTIF(高校選手データ貼り付け!D20," ")&gt;0,ASC(LEFT(高校選手データ貼り付け!D20,FIND(" ",高校選手データ貼り付け!D20)-1)),TRUE,ASC(LEFT(高校選手データ貼り付け!D20,FIND("　",高校選手データ貼り付け!D20)-1)))</f>
        <v/>
      </c>
      <c r="K12" s="18" t="str" cm="1">
        <f t="array" ref="K12">_xlfn.IFS(A12="","",COUNTIF(高校選手データ貼り付け!D20," ")&gt;0,ASC(RIGHT(高校選手データ貼り付け!D20,LEN(高校選手データ貼り付け!D20)-FIND(" ",高校選手データ貼り付け!D20))),TRUE,ASC(RIGHT(高校選手データ貼り付け!D20,LEN(高校選手データ貼り付け!D20)-FIND("　",高校選手データ貼り付け!D20))))</f>
        <v/>
      </c>
      <c r="L12" s="18"/>
      <c r="M12" s="18"/>
      <c r="N12" s="18" t="str" cm="1">
        <f t="array" ref="N12">_xlfn.IFS(A12="","",TRUE,高校選手データ貼り付け!F20&amp;"."&amp;TEXT(高校選手データ貼り付け!H20,"00")&amp;"."&amp;TEXT(高校選手データ貼り付け!J20,"00"))</f>
        <v/>
      </c>
      <c r="O12" s="18" t="str" cm="1">
        <f t="array" ref="O12">_xlfn.IFS(A12="","",TRUE,"JPN")</f>
        <v/>
      </c>
      <c r="P12" s="1" t="e">
        <f t="shared" si="0"/>
        <v>#VALUE!</v>
      </c>
      <c r="Q12" s="1" t="e">
        <f t="shared" si="1"/>
        <v>#VALUE!</v>
      </c>
      <c r="R12" s="1" t="e">
        <f t="shared" si="2"/>
        <v>#VALUE!</v>
      </c>
      <c r="S12" s="1" t="e">
        <f t="shared" si="3"/>
        <v>#VALUE!</v>
      </c>
      <c r="T12" s="1" t="e">
        <f t="shared" si="4"/>
        <v>#VALUE!</v>
      </c>
      <c r="U12" s="1" t="str">
        <f t="shared" si="5"/>
        <v>高</v>
      </c>
    </row>
    <row r="13" spans="1:21" ht="18" customHeight="1">
      <c r="A13" s="13" t="str" cm="1">
        <f t="array" ref="A13">_xlfn.IFS(高校選手データ貼り付け!B21="","",TRUE,高校選手データ貼り付け!B21)</f>
        <v/>
      </c>
      <c r="B13" s="14" t="str" cm="1">
        <f t="array" ref="B13">_xlfn.IFS(A13="","",COUNTIF(高校選手データ貼り付け!D22," ")&gt;0,LEFT(高校選手データ貼り付け!D22,FIND(" ",高校選手データ貼り付け!D22)-1),TRUE,LEFT(高校選手データ貼り付け!D22,FIND("　",高校選手データ貼り付け!D22)-1))</f>
        <v/>
      </c>
      <c r="C13" s="14" t="str" cm="1">
        <f t="array" ref="C13">_xlfn.IFS(A13="","",COUNTIF(高校選手データ貼り付け!D22," ")&gt;0,RIGHT(高校選手データ貼り付け!D22,LEN(高校選手データ貼り付け!D22)-FIND(" ",高校選手データ貼り付け!D22)),TRUE,RIGHT(高校選手データ貼り付け!D22,LEN(高校選手データ貼り付け!D22)-FIND("　",高校選手データ貼り付け!D22)))</f>
        <v/>
      </c>
      <c r="D13" s="15"/>
      <c r="E13" s="16" t="str" cm="1">
        <f t="array" ref="E13">_xlfn.IFS(A13="","",TRUE,高校選手データ貼り付け!$P$4&amp;"高")</f>
        <v/>
      </c>
      <c r="F13" s="17" t="str" cm="1">
        <f t="array" ref="F13">_xlfn.IFS(A13="","",TRUE,高校選手データ貼り付け!K21)</f>
        <v/>
      </c>
      <c r="G13" s="15"/>
      <c r="H13" s="18"/>
      <c r="I13" s="18"/>
      <c r="J13" s="16" t="str" cm="1">
        <f t="array" ref="J13">_xlfn.IFS(A13="","",COUNTIF(高校選手データ貼り付け!D21," ")&gt;0,ASC(LEFT(高校選手データ貼り付け!D21,FIND(" ",高校選手データ貼り付け!D21)-1)),TRUE,ASC(LEFT(高校選手データ貼り付け!D21,FIND("　",高校選手データ貼り付け!D21)-1)))</f>
        <v/>
      </c>
      <c r="K13" s="18" t="str" cm="1">
        <f t="array" ref="K13">_xlfn.IFS(A13="","",COUNTIF(高校選手データ貼り付け!D21," ")&gt;0,ASC(RIGHT(高校選手データ貼り付け!D21,LEN(高校選手データ貼り付け!D21)-FIND(" ",高校選手データ貼り付け!D21))),TRUE,ASC(RIGHT(高校選手データ貼り付け!D21,LEN(高校選手データ貼り付け!D21)-FIND("　",高校選手データ貼り付け!D21))))</f>
        <v/>
      </c>
      <c r="L13" s="18"/>
      <c r="M13" s="18"/>
      <c r="N13" s="18" t="str" cm="1">
        <f t="array" ref="N13">_xlfn.IFS(A13="","",TRUE,高校選手データ貼り付け!F21&amp;"."&amp;TEXT(高校選手データ貼り付け!H21,"00")&amp;"."&amp;TEXT(高校選手データ貼り付け!J21,"00"))</f>
        <v/>
      </c>
      <c r="O13" s="18" t="str" cm="1">
        <f t="array" ref="O13">_xlfn.IFS(A13="","",TRUE,"JPN")</f>
        <v/>
      </c>
      <c r="P13" s="1" t="e">
        <f t="shared" si="0"/>
        <v>#VALUE!</v>
      </c>
      <c r="Q13" s="1" t="e">
        <f t="shared" si="1"/>
        <v>#VALUE!</v>
      </c>
      <c r="R13" s="1" t="e">
        <f t="shared" si="2"/>
        <v>#VALUE!</v>
      </c>
      <c r="S13" s="1" t="e">
        <f t="shared" si="3"/>
        <v>#VALUE!</v>
      </c>
      <c r="T13" s="1" t="e">
        <f t="shared" si="4"/>
        <v>#VALUE!</v>
      </c>
      <c r="U13" s="1" t="str">
        <f t="shared" si="5"/>
        <v>高</v>
      </c>
    </row>
    <row r="14" spans="1:21" ht="18" customHeight="1">
      <c r="A14" s="13" t="str" cm="1">
        <f t="array" ref="A14">_xlfn.IFS(高校選手データ貼り付け!B22="","",TRUE,高校選手データ貼り付け!B22)</f>
        <v/>
      </c>
      <c r="B14" s="14" t="str" cm="1">
        <f t="array" ref="B14">_xlfn.IFS(A14="","",COUNTIF(高校選手データ貼り付け!D23," ")&gt;0,LEFT(高校選手データ貼り付け!D23,FIND(" ",高校選手データ貼り付け!D23)-1),TRUE,LEFT(高校選手データ貼り付け!D23,FIND("　",高校選手データ貼り付け!D23)-1))</f>
        <v/>
      </c>
      <c r="C14" s="14" t="str" cm="1">
        <f t="array" ref="C14">_xlfn.IFS(A14="","",COUNTIF(高校選手データ貼り付け!D23," ")&gt;0,RIGHT(高校選手データ貼り付け!D23,LEN(高校選手データ貼り付け!D23)-FIND(" ",高校選手データ貼り付け!D23)),TRUE,RIGHT(高校選手データ貼り付け!D23,LEN(高校選手データ貼り付け!D23)-FIND("　",高校選手データ貼り付け!D23)))</f>
        <v/>
      </c>
      <c r="D14" s="15"/>
      <c r="E14" s="16" t="str" cm="1">
        <f t="array" ref="E14">_xlfn.IFS(A14="","",TRUE,高校選手データ貼り付け!$P$4&amp;"高")</f>
        <v/>
      </c>
      <c r="F14" s="17" t="str" cm="1">
        <f t="array" ref="F14">_xlfn.IFS(A14="","",TRUE,高校選手データ貼り付け!K22)</f>
        <v/>
      </c>
      <c r="G14" s="15"/>
      <c r="H14" s="18"/>
      <c r="I14" s="18"/>
      <c r="J14" s="16" t="str" cm="1">
        <f t="array" ref="J14">_xlfn.IFS(A14="","",COUNTIF(高校選手データ貼り付け!D22," ")&gt;0,ASC(LEFT(高校選手データ貼り付け!D22,FIND(" ",高校選手データ貼り付け!D22)-1)),TRUE,ASC(LEFT(高校選手データ貼り付け!D22,FIND("　",高校選手データ貼り付け!D22)-1)))</f>
        <v/>
      </c>
      <c r="K14" s="18" t="str" cm="1">
        <f t="array" ref="K14">_xlfn.IFS(A14="","",COUNTIF(高校選手データ貼り付け!D22," ")&gt;0,ASC(RIGHT(高校選手データ貼り付け!D22,LEN(高校選手データ貼り付け!D22)-FIND(" ",高校選手データ貼り付け!D22))),TRUE,ASC(RIGHT(高校選手データ貼り付け!D22,LEN(高校選手データ貼り付け!D22)-FIND("　",高校選手データ貼り付け!D22))))</f>
        <v/>
      </c>
      <c r="L14" s="18"/>
      <c r="M14" s="18"/>
      <c r="N14" s="18" t="str" cm="1">
        <f t="array" ref="N14">_xlfn.IFS(A14="","",TRUE,高校選手データ貼り付け!F22&amp;"."&amp;TEXT(高校選手データ貼り付け!H22,"00")&amp;"."&amp;TEXT(高校選手データ貼り付け!J22,"00"))</f>
        <v/>
      </c>
      <c r="O14" s="18" t="str" cm="1">
        <f t="array" ref="O14">_xlfn.IFS(A14="","",TRUE,"JPN")</f>
        <v/>
      </c>
      <c r="P14" s="1" t="e">
        <f t="shared" si="0"/>
        <v>#VALUE!</v>
      </c>
      <c r="Q14" s="1" t="e">
        <f t="shared" si="1"/>
        <v>#VALUE!</v>
      </c>
      <c r="R14" s="1" t="e">
        <f t="shared" si="2"/>
        <v>#VALUE!</v>
      </c>
      <c r="S14" s="1" t="e">
        <f t="shared" si="3"/>
        <v>#VALUE!</v>
      </c>
      <c r="T14" s="1" t="e">
        <f t="shared" si="4"/>
        <v>#VALUE!</v>
      </c>
      <c r="U14" s="1" t="str">
        <f t="shared" si="5"/>
        <v>高</v>
      </c>
    </row>
    <row r="15" spans="1:21" ht="18" customHeight="1">
      <c r="A15" s="13" t="str" cm="1">
        <f t="array" ref="A15">_xlfn.IFS(高校選手データ貼り付け!B23="","",TRUE,高校選手データ貼り付け!B23)</f>
        <v/>
      </c>
      <c r="B15" s="14" t="str" cm="1">
        <f t="array" ref="B15">_xlfn.IFS(A15="","",COUNTIF(高校選手データ貼り付け!D24," ")&gt;0,LEFT(高校選手データ貼り付け!D24,FIND(" ",高校選手データ貼り付け!D24)-1),TRUE,LEFT(高校選手データ貼り付け!D24,FIND("　",高校選手データ貼り付け!D24)-1))</f>
        <v/>
      </c>
      <c r="C15" s="14" t="str" cm="1">
        <f t="array" ref="C15">_xlfn.IFS(A15="","",COUNTIF(高校選手データ貼り付け!D24," ")&gt;0,RIGHT(高校選手データ貼り付け!D24,LEN(高校選手データ貼り付け!D24)-FIND(" ",高校選手データ貼り付け!D24)),TRUE,RIGHT(高校選手データ貼り付け!D24,LEN(高校選手データ貼り付け!D24)-FIND("　",高校選手データ貼り付け!D24)))</f>
        <v/>
      </c>
      <c r="D15" s="15"/>
      <c r="E15" s="16" t="str" cm="1">
        <f t="array" ref="E15">_xlfn.IFS(A15="","",TRUE,高校選手データ貼り付け!$P$4&amp;"高")</f>
        <v/>
      </c>
      <c r="F15" s="17" t="str" cm="1">
        <f t="array" ref="F15">_xlfn.IFS(A15="","",TRUE,高校選手データ貼り付け!K23)</f>
        <v/>
      </c>
      <c r="G15" s="15"/>
      <c r="H15" s="18"/>
      <c r="I15" s="18"/>
      <c r="J15" s="16" t="str" cm="1">
        <f t="array" ref="J15">_xlfn.IFS(A15="","",COUNTIF(高校選手データ貼り付け!D23," ")&gt;0,ASC(LEFT(高校選手データ貼り付け!D23,FIND(" ",高校選手データ貼り付け!D23)-1)),TRUE,ASC(LEFT(高校選手データ貼り付け!D23,FIND("　",高校選手データ貼り付け!D23)-1)))</f>
        <v/>
      </c>
      <c r="K15" s="18" t="str" cm="1">
        <f t="array" ref="K15">_xlfn.IFS(A15="","",COUNTIF(高校選手データ貼り付け!D23," ")&gt;0,ASC(RIGHT(高校選手データ貼り付け!D23,LEN(高校選手データ貼り付け!D23)-FIND(" ",高校選手データ貼り付け!D23))),TRUE,ASC(RIGHT(高校選手データ貼り付け!D23,LEN(高校選手データ貼り付け!D23)-FIND("　",高校選手データ貼り付け!D23))))</f>
        <v/>
      </c>
      <c r="L15" s="18"/>
      <c r="M15" s="18"/>
      <c r="N15" s="18" t="str" cm="1">
        <f t="array" ref="N15">_xlfn.IFS(A15="","",TRUE,高校選手データ貼り付け!F23&amp;"."&amp;TEXT(高校選手データ貼り付け!H23,"00")&amp;"."&amp;TEXT(高校選手データ貼り付け!J23,"00"))</f>
        <v/>
      </c>
      <c r="O15" s="18" t="str" cm="1">
        <f t="array" ref="O15">_xlfn.IFS(A15="","",TRUE,"JPN")</f>
        <v/>
      </c>
      <c r="P15" s="1" t="e">
        <f t="shared" si="0"/>
        <v>#VALUE!</v>
      </c>
      <c r="Q15" s="1" t="e">
        <f t="shared" si="1"/>
        <v>#VALUE!</v>
      </c>
      <c r="R15" s="1" t="e">
        <f t="shared" si="2"/>
        <v>#VALUE!</v>
      </c>
      <c r="S15" s="1" t="e">
        <f t="shared" si="3"/>
        <v>#VALUE!</v>
      </c>
      <c r="T15" s="1" t="e">
        <f t="shared" si="4"/>
        <v>#VALUE!</v>
      </c>
      <c r="U15" s="1" t="str">
        <f t="shared" si="5"/>
        <v>高</v>
      </c>
    </row>
    <row r="16" spans="1:21" ht="18" customHeight="1">
      <c r="A16" s="13" t="str" cm="1">
        <f t="array" ref="A16">_xlfn.IFS(高校選手データ貼り付け!B24="","",TRUE,高校選手データ貼り付け!B24)</f>
        <v/>
      </c>
      <c r="B16" s="14" t="str" cm="1">
        <f t="array" ref="B16">_xlfn.IFS(A16="","",COUNTIF(高校選手データ貼り付け!D25," ")&gt;0,LEFT(高校選手データ貼り付け!D25,FIND(" ",高校選手データ貼り付け!D25)-1),TRUE,LEFT(高校選手データ貼り付け!D25,FIND("　",高校選手データ貼り付け!D25)-1))</f>
        <v/>
      </c>
      <c r="C16" s="14" t="str" cm="1">
        <f t="array" ref="C16">_xlfn.IFS(A16="","",COUNTIF(高校選手データ貼り付け!D25," ")&gt;0,RIGHT(高校選手データ貼り付け!D25,LEN(高校選手データ貼り付け!D25)-FIND(" ",高校選手データ貼り付け!D25)),TRUE,RIGHT(高校選手データ貼り付け!D25,LEN(高校選手データ貼り付け!D25)-FIND("　",高校選手データ貼り付け!D25)))</f>
        <v/>
      </c>
      <c r="D16" s="15"/>
      <c r="E16" s="16" t="str" cm="1">
        <f t="array" ref="E16">_xlfn.IFS(A16="","",TRUE,高校選手データ貼り付け!$P$4&amp;"高")</f>
        <v/>
      </c>
      <c r="F16" s="17" t="str" cm="1">
        <f t="array" ref="F16">_xlfn.IFS(A16="","",TRUE,高校選手データ貼り付け!K24)</f>
        <v/>
      </c>
      <c r="G16" s="15"/>
      <c r="H16" s="18"/>
      <c r="I16" s="18"/>
      <c r="J16" s="16" t="str" cm="1">
        <f t="array" ref="J16">_xlfn.IFS(A16="","",COUNTIF(高校選手データ貼り付け!D24," ")&gt;0,ASC(LEFT(高校選手データ貼り付け!D24,FIND(" ",高校選手データ貼り付け!D24)-1)),TRUE,ASC(LEFT(高校選手データ貼り付け!D24,FIND("　",高校選手データ貼り付け!D24)-1)))</f>
        <v/>
      </c>
      <c r="K16" s="18" t="str" cm="1">
        <f t="array" ref="K16">_xlfn.IFS(A16="","",COUNTIF(高校選手データ貼り付け!D24," ")&gt;0,ASC(RIGHT(高校選手データ貼り付け!D24,LEN(高校選手データ貼り付け!D24)-FIND(" ",高校選手データ貼り付け!D24))),TRUE,ASC(RIGHT(高校選手データ貼り付け!D24,LEN(高校選手データ貼り付け!D24)-FIND("　",高校選手データ貼り付け!D24))))</f>
        <v/>
      </c>
      <c r="L16" s="18"/>
      <c r="M16" s="18"/>
      <c r="N16" s="18" t="str" cm="1">
        <f t="array" ref="N16">_xlfn.IFS(A16="","",TRUE,高校選手データ貼り付け!F24&amp;"."&amp;TEXT(高校選手データ貼り付け!H24,"00")&amp;"."&amp;TEXT(高校選手データ貼り付け!J24,"00"))</f>
        <v/>
      </c>
      <c r="O16" s="18" t="str" cm="1">
        <f t="array" ref="O16">_xlfn.IFS(A16="","",TRUE,"JPN")</f>
        <v/>
      </c>
      <c r="P16" s="1" t="e">
        <f t="shared" si="0"/>
        <v>#VALUE!</v>
      </c>
      <c r="Q16" s="1" t="e">
        <f t="shared" si="1"/>
        <v>#VALUE!</v>
      </c>
      <c r="R16" s="1" t="e">
        <f t="shared" si="2"/>
        <v>#VALUE!</v>
      </c>
      <c r="S16" s="1" t="e">
        <f t="shared" si="3"/>
        <v>#VALUE!</v>
      </c>
      <c r="T16" s="1" t="e">
        <f t="shared" si="4"/>
        <v>#VALUE!</v>
      </c>
      <c r="U16" s="1" t="str">
        <f t="shared" si="5"/>
        <v>高</v>
      </c>
    </row>
    <row r="17" spans="1:21" ht="18" customHeight="1">
      <c r="A17" s="13" t="str" cm="1">
        <f t="array" ref="A17">_xlfn.IFS(高校選手データ貼り付け!B25="","",TRUE,高校選手データ貼り付け!B25)</f>
        <v/>
      </c>
      <c r="B17" s="14" t="str" cm="1">
        <f t="array" ref="B17">_xlfn.IFS(A17="","",COUNTIF(高校選手データ貼り付け!D26," ")&gt;0,LEFT(高校選手データ貼り付け!D26,FIND(" ",高校選手データ貼り付け!D26)-1),TRUE,LEFT(高校選手データ貼り付け!D26,FIND("　",高校選手データ貼り付け!D26)-1))</f>
        <v/>
      </c>
      <c r="C17" s="14" t="str" cm="1">
        <f t="array" ref="C17">_xlfn.IFS(A17="","",COUNTIF(高校選手データ貼り付け!D26," ")&gt;0,RIGHT(高校選手データ貼り付け!D26,LEN(高校選手データ貼り付け!D26)-FIND(" ",高校選手データ貼り付け!D26)),TRUE,RIGHT(高校選手データ貼り付け!D26,LEN(高校選手データ貼り付け!D26)-FIND("　",高校選手データ貼り付け!D26)))</f>
        <v/>
      </c>
      <c r="D17" s="15"/>
      <c r="E17" s="16" t="str" cm="1">
        <f t="array" ref="E17">_xlfn.IFS(A17="","",TRUE,高校選手データ貼り付け!$P$4&amp;"高")</f>
        <v/>
      </c>
      <c r="F17" s="17" t="str" cm="1">
        <f t="array" ref="F17">_xlfn.IFS(A17="","",TRUE,高校選手データ貼り付け!K25)</f>
        <v/>
      </c>
      <c r="G17" s="15"/>
      <c r="H17" s="18"/>
      <c r="I17" s="18"/>
      <c r="J17" s="16" t="str" cm="1">
        <f t="array" ref="J17">_xlfn.IFS(A17="","",COUNTIF(高校選手データ貼り付け!D25," ")&gt;0,ASC(LEFT(高校選手データ貼り付け!D25,FIND(" ",高校選手データ貼り付け!D25)-1)),TRUE,ASC(LEFT(高校選手データ貼り付け!D25,FIND("　",高校選手データ貼り付け!D25)-1)))</f>
        <v/>
      </c>
      <c r="K17" s="18" t="str" cm="1">
        <f t="array" ref="K17">_xlfn.IFS(A17="","",COUNTIF(高校選手データ貼り付け!D25," ")&gt;0,ASC(RIGHT(高校選手データ貼り付け!D25,LEN(高校選手データ貼り付け!D25)-FIND(" ",高校選手データ貼り付け!D25))),TRUE,ASC(RIGHT(高校選手データ貼り付け!D25,LEN(高校選手データ貼り付け!D25)-FIND("　",高校選手データ貼り付け!D25))))</f>
        <v/>
      </c>
      <c r="L17" s="18"/>
      <c r="M17" s="18"/>
      <c r="N17" s="18" t="str" cm="1">
        <f t="array" ref="N17">_xlfn.IFS(A17="","",TRUE,高校選手データ貼り付け!F25&amp;"."&amp;TEXT(高校選手データ貼り付け!H25,"00")&amp;"."&amp;TEXT(高校選手データ貼り付け!J25,"00"))</f>
        <v/>
      </c>
      <c r="O17" s="18" t="str" cm="1">
        <f t="array" ref="O17">_xlfn.IFS(A17="","",TRUE,"JPN")</f>
        <v/>
      </c>
      <c r="P17" s="1" t="e">
        <f t="shared" si="0"/>
        <v>#VALUE!</v>
      </c>
      <c r="Q17" s="1" t="e">
        <f t="shared" si="1"/>
        <v>#VALUE!</v>
      </c>
      <c r="R17" s="1" t="e">
        <f t="shared" si="2"/>
        <v>#VALUE!</v>
      </c>
      <c r="S17" s="1" t="e">
        <f t="shared" si="3"/>
        <v>#VALUE!</v>
      </c>
      <c r="T17" s="1" t="e">
        <f t="shared" si="4"/>
        <v>#VALUE!</v>
      </c>
      <c r="U17" s="1" t="str">
        <f t="shared" si="5"/>
        <v>高</v>
      </c>
    </row>
    <row r="18" spans="1:21" ht="18" customHeight="1">
      <c r="A18" s="13" t="str" cm="1">
        <f t="array" ref="A18">_xlfn.IFS(高校選手データ貼り付け!B26="","",TRUE,高校選手データ貼り付け!B26)</f>
        <v/>
      </c>
      <c r="B18" s="14" t="str" cm="1">
        <f t="array" ref="B18">_xlfn.IFS(A18="","",COUNTIF(高校選手データ貼り付け!D27," ")&gt;0,LEFT(高校選手データ貼り付け!D27,FIND(" ",高校選手データ貼り付け!D27)-1),TRUE,LEFT(高校選手データ貼り付け!D27,FIND("　",高校選手データ貼り付け!D27)-1))</f>
        <v/>
      </c>
      <c r="C18" s="14" t="str" cm="1">
        <f t="array" ref="C18">_xlfn.IFS(A18="","",COUNTIF(高校選手データ貼り付け!D27," ")&gt;0,RIGHT(高校選手データ貼り付け!D27,LEN(高校選手データ貼り付け!D27)-FIND(" ",高校選手データ貼り付け!D27)),TRUE,RIGHT(高校選手データ貼り付け!D27,LEN(高校選手データ貼り付け!D27)-FIND("　",高校選手データ貼り付け!D27)))</f>
        <v/>
      </c>
      <c r="D18" s="15"/>
      <c r="E18" s="16" t="str" cm="1">
        <f t="array" ref="E18">_xlfn.IFS(A18="","",TRUE,高校選手データ貼り付け!$P$4&amp;"高")</f>
        <v/>
      </c>
      <c r="F18" s="17" t="str" cm="1">
        <f t="array" ref="F18">_xlfn.IFS(A18="","",TRUE,高校選手データ貼り付け!K26)</f>
        <v/>
      </c>
      <c r="G18" s="15"/>
      <c r="H18" s="18"/>
      <c r="I18" s="18"/>
      <c r="J18" s="16" t="str" cm="1">
        <f t="array" ref="J18">_xlfn.IFS(A18="","",COUNTIF(高校選手データ貼り付け!D26," ")&gt;0,ASC(LEFT(高校選手データ貼り付け!D26,FIND(" ",高校選手データ貼り付け!D26)-1)),TRUE,ASC(LEFT(高校選手データ貼り付け!D26,FIND("　",高校選手データ貼り付け!D26)-1)))</f>
        <v/>
      </c>
      <c r="K18" s="18" t="str" cm="1">
        <f t="array" ref="K18">_xlfn.IFS(A18="","",COUNTIF(高校選手データ貼り付け!D26," ")&gt;0,ASC(RIGHT(高校選手データ貼り付け!D26,LEN(高校選手データ貼り付け!D26)-FIND(" ",高校選手データ貼り付け!D26))),TRUE,ASC(RIGHT(高校選手データ貼り付け!D26,LEN(高校選手データ貼り付け!D26)-FIND("　",高校選手データ貼り付け!D26))))</f>
        <v/>
      </c>
      <c r="L18" s="18"/>
      <c r="M18" s="18"/>
      <c r="N18" s="18" t="str" cm="1">
        <f t="array" ref="N18">_xlfn.IFS(A18="","",TRUE,高校選手データ貼り付け!F26&amp;"."&amp;TEXT(高校選手データ貼り付け!H26,"00")&amp;"."&amp;TEXT(高校選手データ貼り付け!J26,"00"))</f>
        <v/>
      </c>
      <c r="O18" s="18" t="str" cm="1">
        <f t="array" ref="O18">_xlfn.IFS(A18="","",TRUE,"JPN")</f>
        <v/>
      </c>
      <c r="P18" s="1" t="e">
        <f t="shared" si="0"/>
        <v>#VALUE!</v>
      </c>
      <c r="Q18" s="1" t="e">
        <f t="shared" si="1"/>
        <v>#VALUE!</v>
      </c>
      <c r="R18" s="1" t="e">
        <f t="shared" si="2"/>
        <v>#VALUE!</v>
      </c>
      <c r="S18" s="1" t="e">
        <f t="shared" si="3"/>
        <v>#VALUE!</v>
      </c>
      <c r="T18" s="1" t="e">
        <f t="shared" si="4"/>
        <v>#VALUE!</v>
      </c>
      <c r="U18" s="1" t="str">
        <f t="shared" si="5"/>
        <v>高</v>
      </c>
    </row>
    <row r="19" spans="1:21" ht="18" customHeight="1">
      <c r="A19" s="13" t="str" cm="1">
        <f t="array" ref="A19">_xlfn.IFS(高校選手データ貼り付け!B27="","",TRUE,高校選手データ貼り付け!B27)</f>
        <v/>
      </c>
      <c r="B19" s="14" t="str" cm="1">
        <f t="array" ref="B19">_xlfn.IFS(A19="","",COUNTIF(高校選手データ貼り付け!D28," ")&gt;0,LEFT(高校選手データ貼り付け!D28,FIND(" ",高校選手データ貼り付け!D28)-1),TRUE,LEFT(高校選手データ貼り付け!D28,FIND("　",高校選手データ貼り付け!D28)-1))</f>
        <v/>
      </c>
      <c r="C19" s="14" t="str" cm="1">
        <f t="array" ref="C19">_xlfn.IFS(A19="","",COUNTIF(高校選手データ貼り付け!D28," ")&gt;0,RIGHT(高校選手データ貼り付け!D28,LEN(高校選手データ貼り付け!D28)-FIND(" ",高校選手データ貼り付け!D28)),TRUE,RIGHT(高校選手データ貼り付け!D28,LEN(高校選手データ貼り付け!D28)-FIND("　",高校選手データ貼り付け!D28)))</f>
        <v/>
      </c>
      <c r="D19" s="15"/>
      <c r="E19" s="16" t="str" cm="1">
        <f t="array" ref="E19">_xlfn.IFS(A19="","",TRUE,高校選手データ貼り付け!$P$4&amp;"高")</f>
        <v/>
      </c>
      <c r="F19" s="17" t="str" cm="1">
        <f t="array" ref="F19">_xlfn.IFS(A19="","",TRUE,高校選手データ貼り付け!K27)</f>
        <v/>
      </c>
      <c r="G19" s="15"/>
      <c r="H19" s="18"/>
      <c r="I19" s="18"/>
      <c r="J19" s="16" t="str" cm="1">
        <f t="array" ref="J19">_xlfn.IFS(A19="","",COUNTIF(高校選手データ貼り付け!D27," ")&gt;0,ASC(LEFT(高校選手データ貼り付け!D27,FIND(" ",高校選手データ貼り付け!D27)-1)),TRUE,ASC(LEFT(高校選手データ貼り付け!D27,FIND("　",高校選手データ貼り付け!D27)-1)))</f>
        <v/>
      </c>
      <c r="K19" s="18" t="str" cm="1">
        <f t="array" ref="K19">_xlfn.IFS(A19="","",COUNTIF(高校選手データ貼り付け!D27," ")&gt;0,ASC(RIGHT(高校選手データ貼り付け!D27,LEN(高校選手データ貼り付け!D27)-FIND(" ",高校選手データ貼り付け!D27))),TRUE,ASC(RIGHT(高校選手データ貼り付け!D27,LEN(高校選手データ貼り付け!D27)-FIND("　",高校選手データ貼り付け!D27))))</f>
        <v/>
      </c>
      <c r="L19" s="18"/>
      <c r="M19" s="18"/>
      <c r="N19" s="18" t="str" cm="1">
        <f t="array" ref="N19">_xlfn.IFS(A19="","",TRUE,高校選手データ貼り付け!F27&amp;"."&amp;TEXT(高校選手データ貼り付け!H27,"00")&amp;"."&amp;TEXT(高校選手データ貼り付け!J27,"00"))</f>
        <v/>
      </c>
      <c r="O19" s="18" t="str" cm="1">
        <f t="array" ref="O19">_xlfn.IFS(A19="","",TRUE,"JPN")</f>
        <v/>
      </c>
      <c r="P19" s="1" t="e">
        <f t="shared" si="0"/>
        <v>#VALUE!</v>
      </c>
      <c r="Q19" s="1" t="e">
        <f t="shared" si="1"/>
        <v>#VALUE!</v>
      </c>
      <c r="R19" s="1" t="e">
        <f t="shared" si="2"/>
        <v>#VALUE!</v>
      </c>
      <c r="S19" s="1" t="e">
        <f t="shared" si="3"/>
        <v>#VALUE!</v>
      </c>
      <c r="T19" s="1" t="e">
        <f t="shared" si="4"/>
        <v>#VALUE!</v>
      </c>
      <c r="U19" s="1" t="str">
        <f t="shared" si="5"/>
        <v>高</v>
      </c>
    </row>
    <row r="20" spans="1:21" ht="18" customHeight="1">
      <c r="A20" s="13" t="str" cm="1">
        <f t="array" ref="A20">_xlfn.IFS(高校選手データ貼り付け!B28="","",TRUE,高校選手データ貼り付け!B28)</f>
        <v/>
      </c>
      <c r="B20" s="14" t="str" cm="1">
        <f t="array" ref="B20">_xlfn.IFS(A20="","",COUNTIF(高校選手データ貼り付け!D29," ")&gt;0,LEFT(高校選手データ貼り付け!D29,FIND(" ",高校選手データ貼り付け!D29)-1),TRUE,LEFT(高校選手データ貼り付け!D29,FIND("　",高校選手データ貼り付け!D29)-1))</f>
        <v/>
      </c>
      <c r="C20" s="14" t="str" cm="1">
        <f t="array" ref="C20">_xlfn.IFS(A20="","",COUNTIF(高校選手データ貼り付け!D29," ")&gt;0,RIGHT(高校選手データ貼り付け!D29,LEN(高校選手データ貼り付け!D29)-FIND(" ",高校選手データ貼り付け!D29)),TRUE,RIGHT(高校選手データ貼り付け!D29,LEN(高校選手データ貼り付け!D29)-FIND("　",高校選手データ貼り付け!D29)))</f>
        <v/>
      </c>
      <c r="D20" s="15"/>
      <c r="E20" s="16" t="str" cm="1">
        <f t="array" ref="E20">_xlfn.IFS(A20="","",TRUE,高校選手データ貼り付け!$P$4&amp;"高")</f>
        <v/>
      </c>
      <c r="F20" s="17" t="str" cm="1">
        <f t="array" ref="F20">_xlfn.IFS(A20="","",TRUE,高校選手データ貼り付け!K28)</f>
        <v/>
      </c>
      <c r="G20" s="15"/>
      <c r="H20" s="18"/>
      <c r="I20" s="18"/>
      <c r="J20" s="16" t="str" cm="1">
        <f t="array" ref="J20">_xlfn.IFS(A20="","",COUNTIF(高校選手データ貼り付け!D28," ")&gt;0,ASC(LEFT(高校選手データ貼り付け!D28,FIND(" ",高校選手データ貼り付け!D28)-1)),TRUE,ASC(LEFT(高校選手データ貼り付け!D28,FIND("　",高校選手データ貼り付け!D28)-1)))</f>
        <v/>
      </c>
      <c r="K20" s="18" t="str" cm="1">
        <f t="array" ref="K20">_xlfn.IFS(A20="","",COUNTIF(高校選手データ貼り付け!D28," ")&gt;0,ASC(RIGHT(高校選手データ貼り付け!D28,LEN(高校選手データ貼り付け!D28)-FIND(" ",高校選手データ貼り付け!D28))),TRUE,ASC(RIGHT(高校選手データ貼り付け!D28,LEN(高校選手データ貼り付け!D28)-FIND("　",高校選手データ貼り付け!D28))))</f>
        <v/>
      </c>
      <c r="L20" s="18"/>
      <c r="M20" s="18"/>
      <c r="N20" s="18" t="str" cm="1">
        <f t="array" ref="N20">_xlfn.IFS(A20="","",TRUE,高校選手データ貼り付け!F28&amp;"."&amp;TEXT(高校選手データ貼り付け!H28,"00")&amp;"."&amp;TEXT(高校選手データ貼り付け!J28,"00"))</f>
        <v/>
      </c>
      <c r="O20" s="18" t="str" cm="1">
        <f t="array" ref="O20">_xlfn.IFS(A20="","",TRUE,"JPN")</f>
        <v/>
      </c>
      <c r="P20" s="1" t="e">
        <f t="shared" si="0"/>
        <v>#VALUE!</v>
      </c>
      <c r="Q20" s="1" t="e">
        <f t="shared" si="1"/>
        <v>#VALUE!</v>
      </c>
      <c r="R20" s="1" t="e">
        <f t="shared" si="2"/>
        <v>#VALUE!</v>
      </c>
      <c r="S20" s="1" t="e">
        <f t="shared" si="3"/>
        <v>#VALUE!</v>
      </c>
      <c r="T20" s="1" t="e">
        <f t="shared" si="4"/>
        <v>#VALUE!</v>
      </c>
      <c r="U20" s="1" t="str">
        <f t="shared" si="5"/>
        <v>高</v>
      </c>
    </row>
    <row r="21" spans="1:21" ht="18" customHeight="1">
      <c r="A21" s="13" t="str" cm="1">
        <f t="array" ref="A21">_xlfn.IFS(高校選手データ貼り付け!B29="","",TRUE,高校選手データ貼り付け!B29)</f>
        <v/>
      </c>
      <c r="B21" s="14" t="str" cm="1">
        <f t="array" ref="B21">_xlfn.IFS(A21="","",COUNTIF(高校選手データ貼り付け!D30," ")&gt;0,LEFT(高校選手データ貼り付け!D30,FIND(" ",高校選手データ貼り付け!D30)-1),TRUE,LEFT(高校選手データ貼り付け!D30,FIND("　",高校選手データ貼り付け!D30)-1))</f>
        <v/>
      </c>
      <c r="C21" s="14" t="str" cm="1">
        <f t="array" ref="C21">_xlfn.IFS(A21="","",COUNTIF(高校選手データ貼り付け!D30," ")&gt;0,RIGHT(高校選手データ貼り付け!D30,LEN(高校選手データ貼り付け!D30)-FIND(" ",高校選手データ貼り付け!D30)),TRUE,RIGHT(高校選手データ貼り付け!D30,LEN(高校選手データ貼り付け!D30)-FIND("　",高校選手データ貼り付け!D30)))</f>
        <v/>
      </c>
      <c r="D21" s="15"/>
      <c r="E21" s="16" t="str" cm="1">
        <f t="array" ref="E21">_xlfn.IFS(A21="","",TRUE,高校選手データ貼り付け!$P$4&amp;"高")</f>
        <v/>
      </c>
      <c r="F21" s="17" t="str" cm="1">
        <f t="array" ref="F21">_xlfn.IFS(A21="","",TRUE,高校選手データ貼り付け!K29)</f>
        <v/>
      </c>
      <c r="G21" s="15"/>
      <c r="H21" s="18"/>
      <c r="I21" s="18"/>
      <c r="J21" s="16" t="str" cm="1">
        <f t="array" ref="J21">_xlfn.IFS(A21="","",COUNTIF(高校選手データ貼り付け!D29," ")&gt;0,ASC(LEFT(高校選手データ貼り付け!D29,FIND(" ",高校選手データ貼り付け!D29)-1)),TRUE,ASC(LEFT(高校選手データ貼り付け!D29,FIND("　",高校選手データ貼り付け!D29)-1)))</f>
        <v/>
      </c>
      <c r="K21" s="18" t="str" cm="1">
        <f t="array" ref="K21">_xlfn.IFS(A21="","",COUNTIF(高校選手データ貼り付け!D29," ")&gt;0,ASC(RIGHT(高校選手データ貼り付け!D29,LEN(高校選手データ貼り付け!D29)-FIND(" ",高校選手データ貼り付け!D29))),TRUE,ASC(RIGHT(高校選手データ貼り付け!D29,LEN(高校選手データ貼り付け!D29)-FIND("　",高校選手データ貼り付け!D29))))</f>
        <v/>
      </c>
      <c r="L21" s="18"/>
      <c r="M21" s="18"/>
      <c r="N21" s="18" t="str" cm="1">
        <f t="array" ref="N21">_xlfn.IFS(A21="","",TRUE,高校選手データ貼り付け!F29&amp;"."&amp;TEXT(高校選手データ貼り付け!H29,"00")&amp;"."&amp;TEXT(高校選手データ貼り付け!J29,"00"))</f>
        <v/>
      </c>
      <c r="O21" s="18" t="str" cm="1">
        <f t="array" ref="O21">_xlfn.IFS(A21="","",TRUE,"JPN")</f>
        <v/>
      </c>
      <c r="P21" s="1" t="e">
        <f t="shared" si="0"/>
        <v>#VALUE!</v>
      </c>
      <c r="Q21" s="1" t="e">
        <f t="shared" si="1"/>
        <v>#VALUE!</v>
      </c>
      <c r="R21" s="1" t="e">
        <f t="shared" si="2"/>
        <v>#VALUE!</v>
      </c>
      <c r="S21" s="1" t="e">
        <f t="shared" si="3"/>
        <v>#VALUE!</v>
      </c>
      <c r="T21" s="1" t="e">
        <f t="shared" si="4"/>
        <v>#VALUE!</v>
      </c>
      <c r="U21" s="1" t="str">
        <f t="shared" si="5"/>
        <v>高</v>
      </c>
    </row>
    <row r="22" spans="1:21" ht="18" customHeight="1">
      <c r="A22" s="13" t="str" cm="1">
        <f t="array" ref="A22">_xlfn.IFS(高校選手データ貼り付け!B30="","",TRUE,高校選手データ貼り付け!B30)</f>
        <v/>
      </c>
      <c r="B22" s="14" t="str" cm="1">
        <f t="array" ref="B22">_xlfn.IFS(A22="","",COUNTIF(高校選手データ貼り付け!D31," ")&gt;0,LEFT(高校選手データ貼り付け!D31,FIND(" ",高校選手データ貼り付け!D31)-1),TRUE,LEFT(高校選手データ貼り付け!D31,FIND("　",高校選手データ貼り付け!D31)-1))</f>
        <v/>
      </c>
      <c r="C22" s="14" t="str" cm="1">
        <f t="array" ref="C22">_xlfn.IFS(A22="","",COUNTIF(高校選手データ貼り付け!D31," ")&gt;0,RIGHT(高校選手データ貼り付け!D31,LEN(高校選手データ貼り付け!D31)-FIND(" ",高校選手データ貼り付け!D31)),TRUE,RIGHT(高校選手データ貼り付け!D31,LEN(高校選手データ貼り付け!D31)-FIND("　",高校選手データ貼り付け!D31)))</f>
        <v/>
      </c>
      <c r="D22" s="15"/>
      <c r="E22" s="16" t="str" cm="1">
        <f t="array" ref="E22">_xlfn.IFS(A22="","",TRUE,高校選手データ貼り付け!$P$4&amp;"高")</f>
        <v/>
      </c>
      <c r="F22" s="17" t="str" cm="1">
        <f t="array" ref="F22">_xlfn.IFS(A22="","",TRUE,高校選手データ貼り付け!K30)</f>
        <v/>
      </c>
      <c r="G22" s="15"/>
      <c r="H22" s="18"/>
      <c r="I22" s="18"/>
      <c r="J22" s="16" t="str" cm="1">
        <f t="array" ref="J22">_xlfn.IFS(A22="","",COUNTIF(高校選手データ貼り付け!D30," ")&gt;0,ASC(LEFT(高校選手データ貼り付け!D30,FIND(" ",高校選手データ貼り付け!D30)-1)),TRUE,ASC(LEFT(高校選手データ貼り付け!D30,FIND("　",高校選手データ貼り付け!D30)-1)))</f>
        <v/>
      </c>
      <c r="K22" s="18" t="str" cm="1">
        <f t="array" ref="K22">_xlfn.IFS(A22="","",COUNTIF(高校選手データ貼り付け!D30," ")&gt;0,ASC(RIGHT(高校選手データ貼り付け!D30,LEN(高校選手データ貼り付け!D30)-FIND(" ",高校選手データ貼り付け!D30))),TRUE,ASC(RIGHT(高校選手データ貼り付け!D30,LEN(高校選手データ貼り付け!D30)-FIND("　",高校選手データ貼り付け!D30))))</f>
        <v/>
      </c>
      <c r="L22" s="18"/>
      <c r="M22" s="18"/>
      <c r="N22" s="18" t="str" cm="1">
        <f t="array" ref="N22">_xlfn.IFS(A22="","",TRUE,高校選手データ貼り付け!F30&amp;"."&amp;TEXT(高校選手データ貼り付け!H30,"00")&amp;"."&amp;TEXT(高校選手データ貼り付け!J30,"00"))</f>
        <v/>
      </c>
      <c r="O22" s="18" t="str" cm="1">
        <f t="array" ref="O22">_xlfn.IFS(A22="","",TRUE,"JPN")</f>
        <v/>
      </c>
      <c r="P22" s="1" t="e">
        <f t="shared" si="0"/>
        <v>#VALUE!</v>
      </c>
      <c r="Q22" s="1" t="e">
        <f t="shared" si="1"/>
        <v>#VALUE!</v>
      </c>
      <c r="R22" s="1" t="e">
        <f t="shared" si="2"/>
        <v>#VALUE!</v>
      </c>
      <c r="S22" s="1" t="e">
        <f t="shared" si="3"/>
        <v>#VALUE!</v>
      </c>
      <c r="T22" s="1" t="e">
        <f t="shared" si="4"/>
        <v>#VALUE!</v>
      </c>
      <c r="U22" s="1" t="str">
        <f t="shared" si="5"/>
        <v>高</v>
      </c>
    </row>
    <row r="23" spans="1:21" ht="18" customHeight="1">
      <c r="A23" s="13" t="str" cm="1">
        <f t="array" ref="A23">_xlfn.IFS(高校選手データ貼り付け!B31="","",TRUE,高校選手データ貼り付け!B31)</f>
        <v/>
      </c>
      <c r="B23" s="14" t="str" cm="1">
        <f t="array" ref="B23">_xlfn.IFS(A23="","",COUNTIF(高校選手データ貼り付け!D32," ")&gt;0,LEFT(高校選手データ貼り付け!D32,FIND(" ",高校選手データ貼り付け!D32)-1),TRUE,LEFT(高校選手データ貼り付け!D32,FIND("　",高校選手データ貼り付け!D32)-1))</f>
        <v/>
      </c>
      <c r="C23" s="14" t="str" cm="1">
        <f t="array" ref="C23">_xlfn.IFS(A23="","",COUNTIF(高校選手データ貼り付け!D32," ")&gt;0,RIGHT(高校選手データ貼り付け!D32,LEN(高校選手データ貼り付け!D32)-FIND(" ",高校選手データ貼り付け!D32)),TRUE,RIGHT(高校選手データ貼り付け!D32,LEN(高校選手データ貼り付け!D32)-FIND("　",高校選手データ貼り付け!D32)))</f>
        <v/>
      </c>
      <c r="D23" s="15"/>
      <c r="E23" s="16" t="str" cm="1">
        <f t="array" ref="E23">_xlfn.IFS(A23="","",TRUE,高校選手データ貼り付け!$P$4&amp;"高")</f>
        <v/>
      </c>
      <c r="F23" s="17" t="str" cm="1">
        <f t="array" ref="F23">_xlfn.IFS(A23="","",TRUE,高校選手データ貼り付け!K31)</f>
        <v/>
      </c>
      <c r="G23" s="15"/>
      <c r="H23" s="18"/>
      <c r="I23" s="18"/>
      <c r="J23" s="16" t="str" cm="1">
        <f t="array" ref="J23">_xlfn.IFS(A23="","",COUNTIF(高校選手データ貼り付け!D31," ")&gt;0,ASC(LEFT(高校選手データ貼り付け!D31,FIND(" ",高校選手データ貼り付け!D31)-1)),TRUE,ASC(LEFT(高校選手データ貼り付け!D31,FIND("　",高校選手データ貼り付け!D31)-1)))</f>
        <v/>
      </c>
      <c r="K23" s="18" t="str" cm="1">
        <f t="array" ref="K23">_xlfn.IFS(A23="","",COUNTIF(高校選手データ貼り付け!D31," ")&gt;0,ASC(RIGHT(高校選手データ貼り付け!D31,LEN(高校選手データ貼り付け!D31)-FIND(" ",高校選手データ貼り付け!D31))),TRUE,ASC(RIGHT(高校選手データ貼り付け!D31,LEN(高校選手データ貼り付け!D31)-FIND("　",高校選手データ貼り付け!D31))))</f>
        <v/>
      </c>
      <c r="L23" s="18"/>
      <c r="M23" s="18"/>
      <c r="N23" s="18" t="str" cm="1">
        <f t="array" ref="N23">_xlfn.IFS(A23="","",TRUE,高校選手データ貼り付け!F31&amp;"."&amp;TEXT(高校選手データ貼り付け!H31,"00")&amp;"."&amp;TEXT(高校選手データ貼り付け!J31,"00"))</f>
        <v/>
      </c>
      <c r="O23" s="18" t="str" cm="1">
        <f t="array" ref="O23">_xlfn.IFS(A23="","",TRUE,"JPN")</f>
        <v/>
      </c>
      <c r="P23" s="1" t="e">
        <f t="shared" si="0"/>
        <v>#VALUE!</v>
      </c>
      <c r="Q23" s="1" t="e">
        <f t="shared" si="1"/>
        <v>#VALUE!</v>
      </c>
      <c r="R23" s="1" t="e">
        <f t="shared" si="2"/>
        <v>#VALUE!</v>
      </c>
      <c r="S23" s="1" t="e">
        <f t="shared" si="3"/>
        <v>#VALUE!</v>
      </c>
      <c r="T23" s="1" t="e">
        <f t="shared" si="4"/>
        <v>#VALUE!</v>
      </c>
      <c r="U23" s="1" t="str">
        <f t="shared" si="5"/>
        <v>高</v>
      </c>
    </row>
    <row r="24" spans="1:21" ht="18" customHeight="1">
      <c r="A24" s="13" t="str" cm="1">
        <f t="array" ref="A24">_xlfn.IFS(高校選手データ貼り付け!B32="","",TRUE,高校選手データ貼り付け!B32)</f>
        <v/>
      </c>
      <c r="B24" s="14" t="str" cm="1">
        <f t="array" ref="B24">_xlfn.IFS(A24="","",COUNTIF(高校選手データ貼り付け!D33," ")&gt;0,LEFT(高校選手データ貼り付け!D33,FIND(" ",高校選手データ貼り付け!D33)-1),TRUE,LEFT(高校選手データ貼り付け!D33,FIND("　",高校選手データ貼り付け!D33)-1))</f>
        <v/>
      </c>
      <c r="C24" s="14" t="str" cm="1">
        <f t="array" ref="C24">_xlfn.IFS(A24="","",COUNTIF(高校選手データ貼り付け!D33," ")&gt;0,RIGHT(高校選手データ貼り付け!D33,LEN(高校選手データ貼り付け!D33)-FIND(" ",高校選手データ貼り付け!D33)),TRUE,RIGHT(高校選手データ貼り付け!D33,LEN(高校選手データ貼り付け!D33)-FIND("　",高校選手データ貼り付け!D33)))</f>
        <v/>
      </c>
      <c r="D24" s="15"/>
      <c r="E24" s="16" t="str" cm="1">
        <f t="array" ref="E24">_xlfn.IFS(A24="","",TRUE,高校選手データ貼り付け!$P$4&amp;"高")</f>
        <v/>
      </c>
      <c r="F24" s="17" t="str" cm="1">
        <f t="array" ref="F24">_xlfn.IFS(A24="","",TRUE,高校選手データ貼り付け!K32)</f>
        <v/>
      </c>
      <c r="G24" s="15"/>
      <c r="H24" s="18"/>
      <c r="I24" s="18"/>
      <c r="J24" s="16" t="str" cm="1">
        <f t="array" ref="J24">_xlfn.IFS(A24="","",COUNTIF(高校選手データ貼り付け!D32," ")&gt;0,ASC(LEFT(高校選手データ貼り付け!D32,FIND(" ",高校選手データ貼り付け!D32)-1)),TRUE,ASC(LEFT(高校選手データ貼り付け!D32,FIND("　",高校選手データ貼り付け!D32)-1)))</f>
        <v/>
      </c>
      <c r="K24" s="18" t="str" cm="1">
        <f t="array" ref="K24">_xlfn.IFS(A24="","",COUNTIF(高校選手データ貼り付け!D32," ")&gt;0,ASC(RIGHT(高校選手データ貼り付け!D32,LEN(高校選手データ貼り付け!D32)-FIND(" ",高校選手データ貼り付け!D32))),TRUE,ASC(RIGHT(高校選手データ貼り付け!D32,LEN(高校選手データ貼り付け!D32)-FIND("　",高校選手データ貼り付け!D32))))</f>
        <v/>
      </c>
      <c r="L24" s="18"/>
      <c r="M24" s="18"/>
      <c r="N24" s="18" t="str" cm="1">
        <f t="array" ref="N24">_xlfn.IFS(A24="","",TRUE,高校選手データ貼り付け!F32&amp;"."&amp;TEXT(高校選手データ貼り付け!H32,"00")&amp;"."&amp;TEXT(高校選手データ貼り付け!J32,"00"))</f>
        <v/>
      </c>
      <c r="O24" s="18" t="str" cm="1">
        <f t="array" ref="O24">_xlfn.IFS(A24="","",TRUE,"JPN")</f>
        <v/>
      </c>
      <c r="P24" s="1" t="e">
        <f t="shared" si="0"/>
        <v>#VALUE!</v>
      </c>
      <c r="Q24" s="1" t="e">
        <f t="shared" si="1"/>
        <v>#VALUE!</v>
      </c>
      <c r="R24" s="1" t="e">
        <f t="shared" si="2"/>
        <v>#VALUE!</v>
      </c>
      <c r="S24" s="1" t="e">
        <f t="shared" si="3"/>
        <v>#VALUE!</v>
      </c>
      <c r="T24" s="1" t="e">
        <f t="shared" si="4"/>
        <v>#VALUE!</v>
      </c>
      <c r="U24" s="1" t="str">
        <f t="shared" si="5"/>
        <v>高</v>
      </c>
    </row>
    <row r="25" spans="1:21" ht="18" customHeight="1">
      <c r="A25" s="13" t="str" cm="1">
        <f t="array" ref="A25">_xlfn.IFS(高校選手データ貼り付け!B33="","",TRUE,高校選手データ貼り付け!B33)</f>
        <v/>
      </c>
      <c r="B25" s="14" t="str" cm="1">
        <f t="array" ref="B25">_xlfn.IFS(A25="","",COUNTIF(高校選手データ貼り付け!D34," ")&gt;0,LEFT(高校選手データ貼り付け!D34,FIND(" ",高校選手データ貼り付け!D34)-1),TRUE,LEFT(高校選手データ貼り付け!D34,FIND("　",高校選手データ貼り付け!D34)-1))</f>
        <v/>
      </c>
      <c r="C25" s="14" t="str" cm="1">
        <f t="array" ref="C25">_xlfn.IFS(A25="","",COUNTIF(高校選手データ貼り付け!D34," ")&gt;0,RIGHT(高校選手データ貼り付け!D34,LEN(高校選手データ貼り付け!D34)-FIND(" ",高校選手データ貼り付け!D34)),TRUE,RIGHT(高校選手データ貼り付け!D34,LEN(高校選手データ貼り付け!D34)-FIND("　",高校選手データ貼り付け!D34)))</f>
        <v/>
      </c>
      <c r="D25" s="15"/>
      <c r="E25" s="16" t="str" cm="1">
        <f t="array" ref="E25">_xlfn.IFS(A25="","",TRUE,高校選手データ貼り付け!$P$4&amp;"高")</f>
        <v/>
      </c>
      <c r="F25" s="17" t="str" cm="1">
        <f t="array" ref="F25">_xlfn.IFS(A25="","",TRUE,高校選手データ貼り付け!K33)</f>
        <v/>
      </c>
      <c r="G25" s="15"/>
      <c r="H25" s="18"/>
      <c r="I25" s="18"/>
      <c r="J25" s="16" t="str" cm="1">
        <f t="array" ref="J25">_xlfn.IFS(A25="","",COUNTIF(高校選手データ貼り付け!D33," ")&gt;0,ASC(LEFT(高校選手データ貼り付け!D33,FIND(" ",高校選手データ貼り付け!D33)-1)),TRUE,ASC(LEFT(高校選手データ貼り付け!D33,FIND("　",高校選手データ貼り付け!D33)-1)))</f>
        <v/>
      </c>
      <c r="K25" s="18" t="str" cm="1">
        <f t="array" ref="K25">_xlfn.IFS(A25="","",COUNTIF(高校選手データ貼り付け!D33," ")&gt;0,ASC(RIGHT(高校選手データ貼り付け!D33,LEN(高校選手データ貼り付け!D33)-FIND(" ",高校選手データ貼り付け!D33))),TRUE,ASC(RIGHT(高校選手データ貼り付け!D33,LEN(高校選手データ貼り付け!D33)-FIND("　",高校選手データ貼り付け!D33))))</f>
        <v/>
      </c>
      <c r="L25" s="18"/>
      <c r="M25" s="18"/>
      <c r="N25" s="18" t="str" cm="1">
        <f t="array" ref="N25">_xlfn.IFS(A25="","",TRUE,高校選手データ貼り付け!F33&amp;"."&amp;TEXT(高校選手データ貼り付け!H33,"00")&amp;"."&amp;TEXT(高校選手データ貼り付け!J33,"00"))</f>
        <v/>
      </c>
      <c r="O25" s="18" t="str" cm="1">
        <f t="array" ref="O25">_xlfn.IFS(A25="","",TRUE,"JPN")</f>
        <v/>
      </c>
      <c r="P25" s="1" t="e">
        <f t="shared" si="0"/>
        <v>#VALUE!</v>
      </c>
      <c r="Q25" s="1" t="e">
        <f t="shared" si="1"/>
        <v>#VALUE!</v>
      </c>
      <c r="R25" s="1" t="e">
        <f t="shared" si="2"/>
        <v>#VALUE!</v>
      </c>
      <c r="S25" s="1" t="e">
        <f t="shared" si="3"/>
        <v>#VALUE!</v>
      </c>
      <c r="T25" s="1" t="e">
        <f t="shared" si="4"/>
        <v>#VALUE!</v>
      </c>
      <c r="U25" s="1" t="str">
        <f t="shared" si="5"/>
        <v>高</v>
      </c>
    </row>
    <row r="26" spans="1:21" ht="18" customHeight="1">
      <c r="A26" s="13" t="str" cm="1">
        <f t="array" ref="A26">_xlfn.IFS(高校選手データ貼り付け!B34="","",TRUE,高校選手データ貼り付け!B34)</f>
        <v/>
      </c>
      <c r="B26" s="14" t="str" cm="1">
        <f t="array" ref="B26">_xlfn.IFS(A26="","",COUNTIF(高校選手データ貼り付け!D35," ")&gt;0,LEFT(高校選手データ貼り付け!D35,FIND(" ",高校選手データ貼り付け!D35)-1),TRUE,LEFT(高校選手データ貼り付け!D35,FIND("　",高校選手データ貼り付け!D35)-1))</f>
        <v/>
      </c>
      <c r="C26" s="14" t="str" cm="1">
        <f t="array" ref="C26">_xlfn.IFS(A26="","",COUNTIF(高校選手データ貼り付け!D35," ")&gt;0,RIGHT(高校選手データ貼り付け!D35,LEN(高校選手データ貼り付け!D35)-FIND(" ",高校選手データ貼り付け!D35)),TRUE,RIGHT(高校選手データ貼り付け!D35,LEN(高校選手データ貼り付け!D35)-FIND("　",高校選手データ貼り付け!D35)))</f>
        <v/>
      </c>
      <c r="D26" s="15"/>
      <c r="E26" s="16" t="str" cm="1">
        <f t="array" ref="E26">_xlfn.IFS(A26="","",TRUE,高校選手データ貼り付け!$P$4&amp;"高")</f>
        <v/>
      </c>
      <c r="F26" s="17" t="str" cm="1">
        <f t="array" ref="F26">_xlfn.IFS(A26="","",TRUE,高校選手データ貼り付け!K34)</f>
        <v/>
      </c>
      <c r="G26" s="15"/>
      <c r="H26" s="18"/>
      <c r="I26" s="18"/>
      <c r="J26" s="16" t="str" cm="1">
        <f t="array" ref="J26">_xlfn.IFS(A26="","",COUNTIF(高校選手データ貼り付け!D34," ")&gt;0,ASC(LEFT(高校選手データ貼り付け!D34,FIND(" ",高校選手データ貼り付け!D34)-1)),TRUE,ASC(LEFT(高校選手データ貼り付け!D34,FIND("　",高校選手データ貼り付け!D34)-1)))</f>
        <v/>
      </c>
      <c r="K26" s="18" t="str" cm="1">
        <f t="array" ref="K26">_xlfn.IFS(A26="","",COUNTIF(高校選手データ貼り付け!D34," ")&gt;0,ASC(RIGHT(高校選手データ貼り付け!D34,LEN(高校選手データ貼り付け!D34)-FIND(" ",高校選手データ貼り付け!D34))),TRUE,ASC(RIGHT(高校選手データ貼り付け!D34,LEN(高校選手データ貼り付け!D34)-FIND("　",高校選手データ貼り付け!D34))))</f>
        <v/>
      </c>
      <c r="L26" s="18"/>
      <c r="M26" s="18"/>
      <c r="N26" s="18" t="str" cm="1">
        <f t="array" ref="N26">_xlfn.IFS(A26="","",TRUE,高校選手データ貼り付け!F34&amp;"."&amp;TEXT(高校選手データ貼り付け!H34,"00")&amp;"."&amp;TEXT(高校選手データ貼り付け!J34,"00"))</f>
        <v/>
      </c>
      <c r="O26" s="18" t="str" cm="1">
        <f t="array" ref="O26">_xlfn.IFS(A26="","",TRUE,"JPN")</f>
        <v/>
      </c>
      <c r="P26" s="1" t="e">
        <f t="shared" si="0"/>
        <v>#VALUE!</v>
      </c>
      <c r="Q26" s="1" t="e">
        <f t="shared" si="1"/>
        <v>#VALUE!</v>
      </c>
      <c r="R26" s="1" t="e">
        <f t="shared" si="2"/>
        <v>#VALUE!</v>
      </c>
      <c r="S26" s="1" t="e">
        <f t="shared" si="3"/>
        <v>#VALUE!</v>
      </c>
      <c r="T26" s="1" t="e">
        <f t="shared" si="4"/>
        <v>#VALUE!</v>
      </c>
      <c r="U26" s="1" t="str">
        <f t="shared" si="5"/>
        <v>高</v>
      </c>
    </row>
    <row r="27" spans="1:21" ht="18" customHeight="1">
      <c r="A27" s="13" t="str" cm="1">
        <f t="array" ref="A27">_xlfn.IFS(高校選手データ貼り付け!B35="","",TRUE,高校選手データ貼り付け!B35)</f>
        <v/>
      </c>
      <c r="B27" s="14" t="str" cm="1">
        <f t="array" ref="B27">_xlfn.IFS(A27="","",COUNTIF(高校選手データ貼り付け!D36," ")&gt;0,LEFT(高校選手データ貼り付け!D36,FIND(" ",高校選手データ貼り付け!D36)-1),TRUE,LEFT(高校選手データ貼り付け!D36,FIND("　",高校選手データ貼り付け!D36)-1))</f>
        <v/>
      </c>
      <c r="C27" s="14" t="str" cm="1">
        <f t="array" ref="C27">_xlfn.IFS(A27="","",COUNTIF(高校選手データ貼り付け!D36," ")&gt;0,RIGHT(高校選手データ貼り付け!D36,LEN(高校選手データ貼り付け!D36)-FIND(" ",高校選手データ貼り付け!D36)),TRUE,RIGHT(高校選手データ貼り付け!D36,LEN(高校選手データ貼り付け!D36)-FIND("　",高校選手データ貼り付け!D36)))</f>
        <v/>
      </c>
      <c r="D27" s="15"/>
      <c r="E27" s="16" t="str" cm="1">
        <f t="array" ref="E27">_xlfn.IFS(A27="","",TRUE,高校選手データ貼り付け!$P$4&amp;"高")</f>
        <v/>
      </c>
      <c r="F27" s="17" t="str" cm="1">
        <f t="array" ref="F27">_xlfn.IFS(A27="","",TRUE,高校選手データ貼り付け!K35)</f>
        <v/>
      </c>
      <c r="G27" s="15"/>
      <c r="H27" s="18"/>
      <c r="I27" s="18"/>
      <c r="J27" s="16" t="str" cm="1">
        <f t="array" ref="J27">_xlfn.IFS(A27="","",COUNTIF(高校選手データ貼り付け!D35," ")&gt;0,ASC(LEFT(高校選手データ貼り付け!D35,FIND(" ",高校選手データ貼り付け!D35)-1)),TRUE,ASC(LEFT(高校選手データ貼り付け!D35,FIND("　",高校選手データ貼り付け!D35)-1)))</f>
        <v/>
      </c>
      <c r="K27" s="18" t="str" cm="1">
        <f t="array" ref="K27">_xlfn.IFS(A27="","",COUNTIF(高校選手データ貼り付け!D35," ")&gt;0,ASC(RIGHT(高校選手データ貼り付け!D35,LEN(高校選手データ貼り付け!D35)-FIND(" ",高校選手データ貼り付け!D35))),TRUE,ASC(RIGHT(高校選手データ貼り付け!D35,LEN(高校選手データ貼り付け!D35)-FIND("　",高校選手データ貼り付け!D35))))</f>
        <v/>
      </c>
      <c r="L27" s="18"/>
      <c r="M27" s="18"/>
      <c r="N27" s="18" t="str" cm="1">
        <f t="array" ref="N27">_xlfn.IFS(A27="","",TRUE,高校選手データ貼り付け!F35&amp;"."&amp;TEXT(高校選手データ貼り付け!H35,"00")&amp;"."&amp;TEXT(高校選手データ貼り付け!J35,"00"))</f>
        <v/>
      </c>
      <c r="O27" s="18" t="str" cm="1">
        <f t="array" ref="O27">_xlfn.IFS(A27="","",TRUE,"JPN")</f>
        <v/>
      </c>
      <c r="P27" s="1" t="e">
        <f t="shared" si="0"/>
        <v>#VALUE!</v>
      </c>
      <c r="Q27" s="1" t="e">
        <f t="shared" si="1"/>
        <v>#VALUE!</v>
      </c>
      <c r="R27" s="1" t="e">
        <f t="shared" si="2"/>
        <v>#VALUE!</v>
      </c>
      <c r="S27" s="1" t="e">
        <f t="shared" si="3"/>
        <v>#VALUE!</v>
      </c>
      <c r="T27" s="1" t="e">
        <f t="shared" si="4"/>
        <v>#VALUE!</v>
      </c>
      <c r="U27" s="1" t="str">
        <f t="shared" si="5"/>
        <v>高</v>
      </c>
    </row>
    <row r="28" spans="1:21" ht="18" customHeight="1">
      <c r="A28" s="13" t="str" cm="1">
        <f t="array" ref="A28">_xlfn.IFS(高校選手データ貼り付け!B36="","",TRUE,高校選手データ貼り付け!B36)</f>
        <v/>
      </c>
      <c r="B28" s="14" t="str" cm="1">
        <f t="array" ref="B28">_xlfn.IFS(A28="","",COUNTIF(高校選手データ貼り付け!D37," ")&gt;0,LEFT(高校選手データ貼り付け!D37,FIND(" ",高校選手データ貼り付け!D37)-1),TRUE,LEFT(高校選手データ貼り付け!D37,FIND("　",高校選手データ貼り付け!D37)-1))</f>
        <v/>
      </c>
      <c r="C28" s="14" t="str" cm="1">
        <f t="array" ref="C28">_xlfn.IFS(A28="","",COUNTIF(高校選手データ貼り付け!D37," ")&gt;0,RIGHT(高校選手データ貼り付け!D37,LEN(高校選手データ貼り付け!D37)-FIND(" ",高校選手データ貼り付け!D37)),TRUE,RIGHT(高校選手データ貼り付け!D37,LEN(高校選手データ貼り付け!D37)-FIND("　",高校選手データ貼り付け!D37)))</f>
        <v/>
      </c>
      <c r="D28" s="15"/>
      <c r="E28" s="16" t="str" cm="1">
        <f t="array" ref="E28">_xlfn.IFS(A28="","",TRUE,高校選手データ貼り付け!$P$4&amp;"高")</f>
        <v/>
      </c>
      <c r="F28" s="17" t="str" cm="1">
        <f t="array" ref="F28">_xlfn.IFS(A28="","",TRUE,高校選手データ貼り付け!K36)</f>
        <v/>
      </c>
      <c r="G28" s="15"/>
      <c r="H28" s="18"/>
      <c r="I28" s="18"/>
      <c r="J28" s="16" t="str" cm="1">
        <f t="array" ref="J28">_xlfn.IFS(A28="","",COUNTIF(高校選手データ貼り付け!D36," ")&gt;0,ASC(LEFT(高校選手データ貼り付け!D36,FIND(" ",高校選手データ貼り付け!D36)-1)),TRUE,ASC(LEFT(高校選手データ貼り付け!D36,FIND("　",高校選手データ貼り付け!D36)-1)))</f>
        <v/>
      </c>
      <c r="K28" s="18" t="str" cm="1">
        <f t="array" ref="K28">_xlfn.IFS(A28="","",COUNTIF(高校選手データ貼り付け!D36," ")&gt;0,ASC(RIGHT(高校選手データ貼り付け!D36,LEN(高校選手データ貼り付け!D36)-FIND(" ",高校選手データ貼り付け!D36))),TRUE,ASC(RIGHT(高校選手データ貼り付け!D36,LEN(高校選手データ貼り付け!D36)-FIND("　",高校選手データ貼り付け!D36))))</f>
        <v/>
      </c>
      <c r="L28" s="18"/>
      <c r="M28" s="18"/>
      <c r="N28" s="18" t="str" cm="1">
        <f t="array" ref="N28">_xlfn.IFS(A28="","",TRUE,高校選手データ貼り付け!F36&amp;"."&amp;TEXT(高校選手データ貼り付け!H36,"00")&amp;"."&amp;TEXT(高校選手データ貼り付け!J36,"00"))</f>
        <v/>
      </c>
      <c r="O28" s="18" t="str" cm="1">
        <f t="array" ref="O28">_xlfn.IFS(A28="","",TRUE,"JPN")</f>
        <v/>
      </c>
      <c r="P28" s="1" t="e">
        <f t="shared" si="0"/>
        <v>#VALUE!</v>
      </c>
      <c r="Q28" s="1" t="e">
        <f t="shared" si="1"/>
        <v>#VALUE!</v>
      </c>
      <c r="R28" s="1" t="e">
        <f t="shared" si="2"/>
        <v>#VALUE!</v>
      </c>
      <c r="S28" s="1" t="e">
        <f t="shared" si="3"/>
        <v>#VALUE!</v>
      </c>
      <c r="T28" s="1" t="e">
        <f t="shared" si="4"/>
        <v>#VALUE!</v>
      </c>
      <c r="U28" s="1" t="str">
        <f t="shared" si="5"/>
        <v>高</v>
      </c>
    </row>
    <row r="29" spans="1:21" ht="18" customHeight="1">
      <c r="A29" s="13" t="str" cm="1">
        <f t="array" ref="A29">_xlfn.IFS(高校選手データ貼り付け!B37="","",TRUE,高校選手データ貼り付け!B37)</f>
        <v/>
      </c>
      <c r="B29" s="14" t="str" cm="1">
        <f t="array" ref="B29">_xlfn.IFS(A29="","",COUNTIF(高校選手データ貼り付け!D38," ")&gt;0,LEFT(高校選手データ貼り付け!D38,FIND(" ",高校選手データ貼り付け!D38)-1),TRUE,LEFT(高校選手データ貼り付け!D38,FIND("　",高校選手データ貼り付け!D38)-1))</f>
        <v/>
      </c>
      <c r="C29" s="14" t="str" cm="1">
        <f t="array" ref="C29">_xlfn.IFS(A29="","",COUNTIF(高校選手データ貼り付け!D38," ")&gt;0,RIGHT(高校選手データ貼り付け!D38,LEN(高校選手データ貼り付け!D38)-FIND(" ",高校選手データ貼り付け!D38)),TRUE,RIGHT(高校選手データ貼り付け!D38,LEN(高校選手データ貼り付け!D38)-FIND("　",高校選手データ貼り付け!D38)))</f>
        <v/>
      </c>
      <c r="D29" s="15"/>
      <c r="E29" s="16" t="str" cm="1">
        <f t="array" ref="E29">_xlfn.IFS(A29="","",TRUE,高校選手データ貼り付け!$P$4&amp;"高")</f>
        <v/>
      </c>
      <c r="F29" s="17" t="str" cm="1">
        <f t="array" ref="F29">_xlfn.IFS(A29="","",TRUE,高校選手データ貼り付け!K37)</f>
        <v/>
      </c>
      <c r="G29" s="15"/>
      <c r="H29" s="18"/>
      <c r="I29" s="18"/>
      <c r="J29" s="16" t="str" cm="1">
        <f t="array" ref="J29">_xlfn.IFS(A29="","",COUNTIF(高校選手データ貼り付け!D37," ")&gt;0,ASC(LEFT(高校選手データ貼り付け!D37,FIND(" ",高校選手データ貼り付け!D37)-1)),TRUE,ASC(LEFT(高校選手データ貼り付け!D37,FIND("　",高校選手データ貼り付け!D37)-1)))</f>
        <v/>
      </c>
      <c r="K29" s="18" t="str" cm="1">
        <f t="array" ref="K29">_xlfn.IFS(A29="","",COUNTIF(高校選手データ貼り付け!D37," ")&gt;0,ASC(RIGHT(高校選手データ貼り付け!D37,LEN(高校選手データ貼り付け!D37)-FIND(" ",高校選手データ貼り付け!D37))),TRUE,ASC(RIGHT(高校選手データ貼り付け!D37,LEN(高校選手データ貼り付け!D37)-FIND("　",高校選手データ貼り付け!D37))))</f>
        <v/>
      </c>
      <c r="L29" s="18"/>
      <c r="M29" s="18"/>
      <c r="N29" s="18" t="str" cm="1">
        <f t="array" ref="N29">_xlfn.IFS(A29="","",TRUE,高校選手データ貼り付け!F37&amp;"."&amp;TEXT(高校選手データ貼り付け!H37,"00")&amp;"."&amp;TEXT(高校選手データ貼り付け!J37,"00"))</f>
        <v/>
      </c>
      <c r="O29" s="18" t="str" cm="1">
        <f t="array" ref="O29">_xlfn.IFS(A29="","",TRUE,"JPN")</f>
        <v/>
      </c>
      <c r="P29" s="1" t="e">
        <f t="shared" si="0"/>
        <v>#VALUE!</v>
      </c>
      <c r="Q29" s="1" t="e">
        <f t="shared" si="1"/>
        <v>#VALUE!</v>
      </c>
      <c r="R29" s="1" t="e">
        <f t="shared" si="2"/>
        <v>#VALUE!</v>
      </c>
      <c r="S29" s="1" t="e">
        <f t="shared" si="3"/>
        <v>#VALUE!</v>
      </c>
      <c r="T29" s="1" t="e">
        <f t="shared" si="4"/>
        <v>#VALUE!</v>
      </c>
      <c r="U29" s="1" t="str">
        <f t="shared" si="5"/>
        <v>高</v>
      </c>
    </row>
    <row r="30" spans="1:21" ht="18" customHeight="1">
      <c r="A30" s="13" t="str" cm="1">
        <f t="array" ref="A30">_xlfn.IFS(高校選手データ貼り付け!B38="","",TRUE,高校選手データ貼り付け!B38)</f>
        <v/>
      </c>
      <c r="B30" s="14" t="str" cm="1">
        <f t="array" ref="B30">_xlfn.IFS(A30="","",COUNTIF(高校選手データ貼り付け!D39," ")&gt;0,LEFT(高校選手データ貼り付け!D39,FIND(" ",高校選手データ貼り付け!D39)-1),TRUE,LEFT(高校選手データ貼り付け!D39,FIND("　",高校選手データ貼り付け!D39)-1))</f>
        <v/>
      </c>
      <c r="C30" s="14" t="str" cm="1">
        <f t="array" ref="C30">_xlfn.IFS(A30="","",COUNTIF(高校選手データ貼り付け!D39," ")&gt;0,RIGHT(高校選手データ貼り付け!D39,LEN(高校選手データ貼り付け!D39)-FIND(" ",高校選手データ貼り付け!D39)),TRUE,RIGHT(高校選手データ貼り付け!D39,LEN(高校選手データ貼り付け!D39)-FIND("　",高校選手データ貼り付け!D39)))</f>
        <v/>
      </c>
      <c r="D30" s="15"/>
      <c r="E30" s="16" t="str" cm="1">
        <f t="array" ref="E30">_xlfn.IFS(A30="","",TRUE,高校選手データ貼り付け!$P$4&amp;"高")</f>
        <v/>
      </c>
      <c r="F30" s="17" t="str" cm="1">
        <f t="array" ref="F30">_xlfn.IFS(A30="","",TRUE,高校選手データ貼り付け!K38)</f>
        <v/>
      </c>
      <c r="G30" s="15"/>
      <c r="H30" s="18"/>
      <c r="I30" s="18"/>
      <c r="J30" s="16" t="str" cm="1">
        <f t="array" ref="J30">_xlfn.IFS(A30="","",COUNTIF(高校選手データ貼り付け!D38," ")&gt;0,ASC(LEFT(高校選手データ貼り付け!D38,FIND(" ",高校選手データ貼り付け!D38)-1)),TRUE,ASC(LEFT(高校選手データ貼り付け!D38,FIND("　",高校選手データ貼り付け!D38)-1)))</f>
        <v/>
      </c>
      <c r="K30" s="18" t="str" cm="1">
        <f t="array" ref="K30">_xlfn.IFS(A30="","",COUNTIF(高校選手データ貼り付け!D38," ")&gt;0,ASC(RIGHT(高校選手データ貼り付け!D38,LEN(高校選手データ貼り付け!D38)-FIND(" ",高校選手データ貼り付け!D38))),TRUE,ASC(RIGHT(高校選手データ貼り付け!D38,LEN(高校選手データ貼り付け!D38)-FIND("　",高校選手データ貼り付け!D38))))</f>
        <v/>
      </c>
      <c r="L30" s="18"/>
      <c r="M30" s="18"/>
      <c r="N30" s="18" t="str" cm="1">
        <f t="array" ref="N30">_xlfn.IFS(A30="","",TRUE,高校選手データ貼り付け!F38&amp;"."&amp;TEXT(高校選手データ貼り付け!H38,"00")&amp;"."&amp;TEXT(高校選手データ貼り付け!J38,"00"))</f>
        <v/>
      </c>
      <c r="O30" s="18" t="str" cm="1">
        <f t="array" ref="O30">_xlfn.IFS(A30="","",TRUE,"JPN")</f>
        <v/>
      </c>
      <c r="P30" s="1" t="e">
        <f t="shared" si="0"/>
        <v>#VALUE!</v>
      </c>
      <c r="Q30" s="1" t="e">
        <f t="shared" si="1"/>
        <v>#VALUE!</v>
      </c>
      <c r="R30" s="1" t="e">
        <f t="shared" si="2"/>
        <v>#VALUE!</v>
      </c>
      <c r="S30" s="1" t="e">
        <f t="shared" si="3"/>
        <v>#VALUE!</v>
      </c>
      <c r="T30" s="1" t="e">
        <f t="shared" si="4"/>
        <v>#VALUE!</v>
      </c>
      <c r="U30" s="1" t="str">
        <f t="shared" si="5"/>
        <v>高</v>
      </c>
    </row>
    <row r="31" spans="1:21" ht="18" customHeight="1">
      <c r="A31" s="13" t="str" cm="1">
        <f t="array" ref="A31">_xlfn.IFS(高校選手データ貼り付け!B39="","",TRUE,高校選手データ貼り付け!B39)</f>
        <v/>
      </c>
      <c r="B31" s="14" t="str" cm="1">
        <f t="array" ref="B31">_xlfn.IFS(A31="","",COUNTIF(高校選手データ貼り付け!D40," ")&gt;0,LEFT(高校選手データ貼り付け!D40,FIND(" ",高校選手データ貼り付け!D40)-1),TRUE,LEFT(高校選手データ貼り付け!D40,FIND("　",高校選手データ貼り付け!D40)-1))</f>
        <v/>
      </c>
      <c r="C31" s="14" t="str" cm="1">
        <f t="array" ref="C31">_xlfn.IFS(A31="","",COUNTIF(高校選手データ貼り付け!D40," ")&gt;0,RIGHT(高校選手データ貼り付け!D40,LEN(高校選手データ貼り付け!D40)-FIND(" ",高校選手データ貼り付け!D40)),TRUE,RIGHT(高校選手データ貼り付け!D40,LEN(高校選手データ貼り付け!D40)-FIND("　",高校選手データ貼り付け!D40)))</f>
        <v/>
      </c>
      <c r="D31" s="15"/>
      <c r="E31" s="16" t="str" cm="1">
        <f t="array" ref="E31">_xlfn.IFS(A31="","",TRUE,高校選手データ貼り付け!$P$4&amp;"高")</f>
        <v/>
      </c>
      <c r="F31" s="17" t="str" cm="1">
        <f t="array" ref="F31">_xlfn.IFS(A31="","",TRUE,高校選手データ貼り付け!K39)</f>
        <v/>
      </c>
      <c r="G31" s="15"/>
      <c r="H31" s="18"/>
      <c r="I31" s="18"/>
      <c r="J31" s="16" t="str" cm="1">
        <f t="array" ref="J31">_xlfn.IFS(A31="","",COUNTIF(高校選手データ貼り付け!D39," ")&gt;0,ASC(LEFT(高校選手データ貼り付け!D39,FIND(" ",高校選手データ貼り付け!D39)-1)),TRUE,ASC(LEFT(高校選手データ貼り付け!D39,FIND("　",高校選手データ貼り付け!D39)-1)))</f>
        <v/>
      </c>
      <c r="K31" s="18" t="str" cm="1">
        <f t="array" ref="K31">_xlfn.IFS(A31="","",COUNTIF(高校選手データ貼り付け!D39," ")&gt;0,ASC(RIGHT(高校選手データ貼り付け!D39,LEN(高校選手データ貼り付け!D39)-FIND(" ",高校選手データ貼り付け!D39))),TRUE,ASC(RIGHT(高校選手データ貼り付け!D39,LEN(高校選手データ貼り付け!D39)-FIND("　",高校選手データ貼り付け!D39))))</f>
        <v/>
      </c>
      <c r="L31" s="18"/>
      <c r="M31" s="18"/>
      <c r="N31" s="18" t="str" cm="1">
        <f t="array" ref="N31">_xlfn.IFS(A31="","",TRUE,高校選手データ貼り付け!F39&amp;"."&amp;TEXT(高校選手データ貼り付け!H39,"00")&amp;"."&amp;TEXT(高校選手データ貼り付け!J39,"00"))</f>
        <v/>
      </c>
      <c r="O31" s="18" t="str" cm="1">
        <f t="array" ref="O31">_xlfn.IFS(A31="","",TRUE,"JPN")</f>
        <v/>
      </c>
      <c r="P31" s="1" t="e">
        <f t="shared" si="0"/>
        <v>#VALUE!</v>
      </c>
      <c r="Q31" s="1" t="e">
        <f t="shared" si="1"/>
        <v>#VALUE!</v>
      </c>
      <c r="R31" s="1" t="e">
        <f t="shared" si="2"/>
        <v>#VALUE!</v>
      </c>
      <c r="S31" s="1" t="e">
        <f t="shared" si="3"/>
        <v>#VALUE!</v>
      </c>
      <c r="T31" s="1" t="e">
        <f t="shared" si="4"/>
        <v>#VALUE!</v>
      </c>
      <c r="U31" s="1" t="str">
        <f t="shared" si="5"/>
        <v>高</v>
      </c>
    </row>
    <row r="32" spans="1:21" ht="18" customHeight="1">
      <c r="A32" s="13" t="str" cm="1">
        <f t="array" ref="A32">_xlfn.IFS(高校選手データ貼り付け!B40="","",TRUE,高校選手データ貼り付け!B40)</f>
        <v/>
      </c>
      <c r="B32" s="14" t="str" cm="1">
        <f t="array" ref="B32">_xlfn.IFS(A32="","",COUNTIF(高校選手データ貼り付け!D41," ")&gt;0,LEFT(高校選手データ貼り付け!D41,FIND(" ",高校選手データ貼り付け!D41)-1),TRUE,LEFT(高校選手データ貼り付け!D41,FIND("　",高校選手データ貼り付け!D41)-1))</f>
        <v/>
      </c>
      <c r="C32" s="14" t="str" cm="1">
        <f t="array" ref="C32">_xlfn.IFS(A32="","",COUNTIF(高校選手データ貼り付け!D41," ")&gt;0,RIGHT(高校選手データ貼り付け!D41,LEN(高校選手データ貼り付け!D41)-FIND(" ",高校選手データ貼り付け!D41)),TRUE,RIGHT(高校選手データ貼り付け!D41,LEN(高校選手データ貼り付け!D41)-FIND("　",高校選手データ貼り付け!D41)))</f>
        <v/>
      </c>
      <c r="D32" s="15"/>
      <c r="E32" s="16" t="str" cm="1">
        <f t="array" ref="E32">_xlfn.IFS(A32="","",TRUE,高校選手データ貼り付け!$P$4&amp;"高")</f>
        <v/>
      </c>
      <c r="F32" s="17" t="str" cm="1">
        <f t="array" ref="F32">_xlfn.IFS(A32="","",TRUE,高校選手データ貼り付け!K40)</f>
        <v/>
      </c>
      <c r="G32" s="15"/>
      <c r="H32" s="18"/>
      <c r="I32" s="18"/>
      <c r="J32" s="16" t="str" cm="1">
        <f t="array" ref="J32">_xlfn.IFS(A32="","",COUNTIF(高校選手データ貼り付け!D40," ")&gt;0,ASC(LEFT(高校選手データ貼り付け!D40,FIND(" ",高校選手データ貼り付け!D40)-1)),TRUE,ASC(LEFT(高校選手データ貼り付け!D40,FIND("　",高校選手データ貼り付け!D40)-1)))</f>
        <v/>
      </c>
      <c r="K32" s="18" t="str" cm="1">
        <f t="array" ref="K32">_xlfn.IFS(A32="","",COUNTIF(高校選手データ貼り付け!D40," ")&gt;0,ASC(RIGHT(高校選手データ貼り付け!D40,LEN(高校選手データ貼り付け!D40)-FIND(" ",高校選手データ貼り付け!D40))),TRUE,ASC(RIGHT(高校選手データ貼り付け!D40,LEN(高校選手データ貼り付け!D40)-FIND("　",高校選手データ貼り付け!D40))))</f>
        <v/>
      </c>
      <c r="L32" s="18"/>
      <c r="M32" s="18"/>
      <c r="N32" s="18" t="str" cm="1">
        <f t="array" ref="N32">_xlfn.IFS(A32="","",TRUE,高校選手データ貼り付け!F40&amp;"."&amp;TEXT(高校選手データ貼り付け!H40,"00")&amp;"."&amp;TEXT(高校選手データ貼り付け!J40,"00"))</f>
        <v/>
      </c>
      <c r="O32" s="18" t="str" cm="1">
        <f t="array" ref="O32">_xlfn.IFS(A32="","",TRUE,"JPN")</f>
        <v/>
      </c>
      <c r="P32" s="1" t="e">
        <f t="shared" si="0"/>
        <v>#VALUE!</v>
      </c>
      <c r="Q32" s="1" t="e">
        <f t="shared" si="1"/>
        <v>#VALUE!</v>
      </c>
      <c r="R32" s="1" t="e">
        <f t="shared" si="2"/>
        <v>#VALUE!</v>
      </c>
      <c r="S32" s="1" t="e">
        <f t="shared" si="3"/>
        <v>#VALUE!</v>
      </c>
      <c r="T32" s="1" t="e">
        <f t="shared" si="4"/>
        <v>#VALUE!</v>
      </c>
      <c r="U32" s="1" t="str">
        <f t="shared" si="5"/>
        <v>高</v>
      </c>
    </row>
    <row r="33" spans="1:21" ht="18" customHeight="1">
      <c r="A33" s="13" t="str" cm="1">
        <f t="array" ref="A33">_xlfn.IFS(高校選手データ貼り付け!B41="","",TRUE,高校選手データ貼り付け!B41)</f>
        <v/>
      </c>
      <c r="B33" s="14" t="str" cm="1">
        <f t="array" ref="B33">_xlfn.IFS(A33="","",COUNTIF(高校選手データ貼り付け!D42," ")&gt;0,LEFT(高校選手データ貼り付け!D42,FIND(" ",高校選手データ貼り付け!D42)-1),TRUE,LEFT(高校選手データ貼り付け!D42,FIND("　",高校選手データ貼り付け!D42)-1))</f>
        <v/>
      </c>
      <c r="C33" s="14" t="str" cm="1">
        <f t="array" ref="C33">_xlfn.IFS(A33="","",COUNTIF(高校選手データ貼り付け!D42," ")&gt;0,RIGHT(高校選手データ貼り付け!D42,LEN(高校選手データ貼り付け!D42)-FIND(" ",高校選手データ貼り付け!D42)),TRUE,RIGHT(高校選手データ貼り付け!D42,LEN(高校選手データ貼り付け!D42)-FIND("　",高校選手データ貼り付け!D42)))</f>
        <v/>
      </c>
      <c r="D33" s="15"/>
      <c r="E33" s="16" t="str" cm="1">
        <f t="array" ref="E33">_xlfn.IFS(A33="","",TRUE,高校選手データ貼り付け!$P$4&amp;"高")</f>
        <v/>
      </c>
      <c r="F33" s="17" t="str" cm="1">
        <f t="array" ref="F33">_xlfn.IFS(A33="","",TRUE,高校選手データ貼り付け!K41)</f>
        <v/>
      </c>
      <c r="G33" s="15"/>
      <c r="H33" s="18"/>
      <c r="I33" s="18"/>
      <c r="J33" s="16" t="str" cm="1">
        <f t="array" ref="J33">_xlfn.IFS(A33="","",COUNTIF(高校選手データ貼り付け!D41," ")&gt;0,ASC(LEFT(高校選手データ貼り付け!D41,FIND(" ",高校選手データ貼り付け!D41)-1)),TRUE,ASC(LEFT(高校選手データ貼り付け!D41,FIND("　",高校選手データ貼り付け!D41)-1)))</f>
        <v/>
      </c>
      <c r="K33" s="18" t="str" cm="1">
        <f t="array" ref="K33">_xlfn.IFS(A33="","",COUNTIF(高校選手データ貼り付け!D41," ")&gt;0,ASC(RIGHT(高校選手データ貼り付け!D41,LEN(高校選手データ貼り付け!D41)-FIND(" ",高校選手データ貼り付け!D41))),TRUE,ASC(RIGHT(高校選手データ貼り付け!D41,LEN(高校選手データ貼り付け!D41)-FIND("　",高校選手データ貼り付け!D41))))</f>
        <v/>
      </c>
      <c r="L33" s="18"/>
      <c r="M33" s="18"/>
      <c r="N33" s="18" t="str" cm="1">
        <f t="array" ref="N33">_xlfn.IFS(A33="","",TRUE,高校選手データ貼り付け!F41&amp;"."&amp;TEXT(高校選手データ貼り付け!H41,"00")&amp;"."&amp;TEXT(高校選手データ貼り付け!J41,"00"))</f>
        <v/>
      </c>
      <c r="O33" s="18" t="str" cm="1">
        <f t="array" ref="O33">_xlfn.IFS(A33="","",TRUE,"JPN")</f>
        <v/>
      </c>
      <c r="P33" s="1" t="e">
        <f t="shared" si="0"/>
        <v>#VALUE!</v>
      </c>
      <c r="Q33" s="1" t="e">
        <f t="shared" si="1"/>
        <v>#VALUE!</v>
      </c>
      <c r="R33" s="1" t="e">
        <f t="shared" si="2"/>
        <v>#VALUE!</v>
      </c>
      <c r="S33" s="1" t="e">
        <f t="shared" si="3"/>
        <v>#VALUE!</v>
      </c>
      <c r="T33" s="1" t="e">
        <f t="shared" si="4"/>
        <v>#VALUE!</v>
      </c>
      <c r="U33" s="1" t="str">
        <f t="shared" si="5"/>
        <v>高</v>
      </c>
    </row>
    <row r="34" spans="1:21" ht="18" customHeight="1">
      <c r="A34" s="13" t="str" cm="1">
        <f t="array" ref="A34">_xlfn.IFS(高校選手データ貼り付け!B42="","",TRUE,高校選手データ貼り付け!B42)</f>
        <v/>
      </c>
      <c r="B34" s="14" t="str" cm="1">
        <f t="array" ref="B34">_xlfn.IFS(A34="","",COUNTIF(高校選手データ貼り付け!D43," ")&gt;0,LEFT(高校選手データ貼り付け!D43,FIND(" ",高校選手データ貼り付け!D43)-1),TRUE,LEFT(高校選手データ貼り付け!D43,FIND("　",高校選手データ貼り付け!D43)-1))</f>
        <v/>
      </c>
      <c r="C34" s="14" t="str" cm="1">
        <f t="array" ref="C34">_xlfn.IFS(A34="","",COUNTIF(高校選手データ貼り付け!D43," ")&gt;0,RIGHT(高校選手データ貼り付け!D43,LEN(高校選手データ貼り付け!D43)-FIND(" ",高校選手データ貼り付け!D43)),TRUE,RIGHT(高校選手データ貼り付け!D43,LEN(高校選手データ貼り付け!D43)-FIND("　",高校選手データ貼り付け!D43)))</f>
        <v/>
      </c>
      <c r="D34" s="15"/>
      <c r="E34" s="16" t="str" cm="1">
        <f t="array" ref="E34">_xlfn.IFS(A34="","",TRUE,高校選手データ貼り付け!$P$4&amp;"高")</f>
        <v/>
      </c>
      <c r="F34" s="17" t="str" cm="1">
        <f t="array" ref="F34">_xlfn.IFS(A34="","",TRUE,高校選手データ貼り付け!K42)</f>
        <v/>
      </c>
      <c r="G34" s="15"/>
      <c r="H34" s="18"/>
      <c r="I34" s="18"/>
      <c r="J34" s="16" t="str" cm="1">
        <f t="array" ref="J34">_xlfn.IFS(A34="","",COUNTIF(高校選手データ貼り付け!D42," ")&gt;0,ASC(LEFT(高校選手データ貼り付け!D42,FIND(" ",高校選手データ貼り付け!D42)-1)),TRUE,ASC(LEFT(高校選手データ貼り付け!D42,FIND("　",高校選手データ貼り付け!D42)-1)))</f>
        <v/>
      </c>
      <c r="K34" s="18" t="str" cm="1">
        <f t="array" ref="K34">_xlfn.IFS(A34="","",COUNTIF(高校選手データ貼り付け!D42," ")&gt;0,ASC(RIGHT(高校選手データ貼り付け!D42,LEN(高校選手データ貼り付け!D42)-FIND(" ",高校選手データ貼り付け!D42))),TRUE,ASC(RIGHT(高校選手データ貼り付け!D42,LEN(高校選手データ貼り付け!D42)-FIND("　",高校選手データ貼り付け!D42))))</f>
        <v/>
      </c>
      <c r="L34" s="18"/>
      <c r="M34" s="18"/>
      <c r="N34" s="18" t="str" cm="1">
        <f t="array" ref="N34">_xlfn.IFS(A34="","",TRUE,高校選手データ貼り付け!F42&amp;"."&amp;TEXT(高校選手データ貼り付け!H42,"00")&amp;"."&amp;TEXT(高校選手データ貼り付け!J42,"00"))</f>
        <v/>
      </c>
      <c r="O34" s="18" t="str" cm="1">
        <f t="array" ref="O34">_xlfn.IFS(A34="","",TRUE,"JPN")</f>
        <v/>
      </c>
      <c r="P34" s="1" t="e">
        <f t="shared" si="0"/>
        <v>#VALUE!</v>
      </c>
      <c r="Q34" s="1" t="e">
        <f t="shared" si="1"/>
        <v>#VALUE!</v>
      </c>
      <c r="R34" s="1" t="e">
        <f t="shared" si="2"/>
        <v>#VALUE!</v>
      </c>
      <c r="S34" s="1" t="e">
        <f t="shared" si="3"/>
        <v>#VALUE!</v>
      </c>
      <c r="T34" s="1" t="e">
        <f t="shared" si="4"/>
        <v>#VALUE!</v>
      </c>
      <c r="U34" s="1" t="str">
        <f t="shared" si="5"/>
        <v>高</v>
      </c>
    </row>
    <row r="35" spans="1:21" ht="18" customHeight="1">
      <c r="A35" s="13" t="str" cm="1">
        <f t="array" ref="A35">_xlfn.IFS(高校選手データ貼り付け!B43="","",TRUE,高校選手データ貼り付け!B43)</f>
        <v/>
      </c>
      <c r="B35" s="14" t="str" cm="1">
        <f t="array" ref="B35">_xlfn.IFS(A35="","",COUNTIF(高校選手データ貼り付け!D44," ")&gt;0,LEFT(高校選手データ貼り付け!D44,FIND(" ",高校選手データ貼り付け!D44)-1),TRUE,LEFT(高校選手データ貼り付け!D44,FIND("　",高校選手データ貼り付け!D44)-1))</f>
        <v/>
      </c>
      <c r="C35" s="14" t="str" cm="1">
        <f t="array" ref="C35">_xlfn.IFS(A35="","",COUNTIF(高校選手データ貼り付け!D44," ")&gt;0,RIGHT(高校選手データ貼り付け!D44,LEN(高校選手データ貼り付け!D44)-FIND(" ",高校選手データ貼り付け!D44)),TRUE,RIGHT(高校選手データ貼り付け!D44,LEN(高校選手データ貼り付け!D44)-FIND("　",高校選手データ貼り付け!D44)))</f>
        <v/>
      </c>
      <c r="D35" s="15"/>
      <c r="E35" s="16" t="str" cm="1">
        <f t="array" ref="E35">_xlfn.IFS(A35="","",TRUE,高校選手データ貼り付け!$P$4&amp;"高")</f>
        <v/>
      </c>
      <c r="F35" s="17" t="str" cm="1">
        <f t="array" ref="F35">_xlfn.IFS(A35="","",TRUE,高校選手データ貼り付け!K43)</f>
        <v/>
      </c>
      <c r="G35" s="15"/>
      <c r="H35" s="18"/>
      <c r="I35" s="18"/>
      <c r="J35" s="16" t="str" cm="1">
        <f t="array" ref="J35">_xlfn.IFS(A35="","",COUNTIF(高校選手データ貼り付け!D43," ")&gt;0,ASC(LEFT(高校選手データ貼り付け!D43,FIND(" ",高校選手データ貼り付け!D43)-1)),TRUE,ASC(LEFT(高校選手データ貼り付け!D43,FIND("　",高校選手データ貼り付け!D43)-1)))</f>
        <v/>
      </c>
      <c r="K35" s="18" t="str" cm="1">
        <f t="array" ref="K35">_xlfn.IFS(A35="","",COUNTIF(高校選手データ貼り付け!D43," ")&gt;0,ASC(RIGHT(高校選手データ貼り付け!D43,LEN(高校選手データ貼り付け!D43)-FIND(" ",高校選手データ貼り付け!D43))),TRUE,ASC(RIGHT(高校選手データ貼り付け!D43,LEN(高校選手データ貼り付け!D43)-FIND("　",高校選手データ貼り付け!D43))))</f>
        <v/>
      </c>
      <c r="L35" s="18"/>
      <c r="M35" s="18"/>
      <c r="N35" s="18" t="str" cm="1">
        <f t="array" ref="N35">_xlfn.IFS(A35="","",TRUE,高校選手データ貼り付け!F43&amp;"."&amp;TEXT(高校選手データ貼り付け!H43,"00")&amp;"."&amp;TEXT(高校選手データ貼り付け!J43,"00"))</f>
        <v/>
      </c>
      <c r="O35" s="18" t="str" cm="1">
        <f t="array" ref="O35">_xlfn.IFS(A35="","",TRUE,"JPN")</f>
        <v/>
      </c>
      <c r="P35" s="1" t="e">
        <f t="shared" si="0"/>
        <v>#VALUE!</v>
      </c>
      <c r="Q35" s="1" t="e">
        <f t="shared" si="1"/>
        <v>#VALUE!</v>
      </c>
      <c r="R35" s="1" t="e">
        <f t="shared" si="2"/>
        <v>#VALUE!</v>
      </c>
      <c r="S35" s="1" t="e">
        <f t="shared" si="3"/>
        <v>#VALUE!</v>
      </c>
      <c r="T35" s="1" t="e">
        <f t="shared" si="4"/>
        <v>#VALUE!</v>
      </c>
      <c r="U35" s="1" t="str">
        <f t="shared" si="5"/>
        <v>高</v>
      </c>
    </row>
    <row r="36" spans="1:21" ht="18" customHeight="1">
      <c r="A36" s="13" t="str" cm="1">
        <f t="array" ref="A36">_xlfn.IFS(高校選手データ貼り付け!B44="","",TRUE,高校選手データ貼り付け!B44)</f>
        <v/>
      </c>
      <c r="B36" s="14" t="str" cm="1">
        <f t="array" ref="B36">_xlfn.IFS(A36="","",COUNTIF(高校選手データ貼り付け!D45," ")&gt;0,LEFT(高校選手データ貼り付け!D45,FIND(" ",高校選手データ貼り付け!D45)-1),TRUE,LEFT(高校選手データ貼り付け!D45,FIND("　",高校選手データ貼り付け!D45)-1))</f>
        <v/>
      </c>
      <c r="C36" s="14" t="str" cm="1">
        <f t="array" ref="C36">_xlfn.IFS(A36="","",COUNTIF(高校選手データ貼り付け!D45," ")&gt;0,RIGHT(高校選手データ貼り付け!D45,LEN(高校選手データ貼り付け!D45)-FIND(" ",高校選手データ貼り付け!D45)),TRUE,RIGHT(高校選手データ貼り付け!D45,LEN(高校選手データ貼り付け!D45)-FIND("　",高校選手データ貼り付け!D45)))</f>
        <v/>
      </c>
      <c r="D36" s="15"/>
      <c r="E36" s="16" t="str" cm="1">
        <f t="array" ref="E36">_xlfn.IFS(A36="","",TRUE,高校選手データ貼り付け!$P$4&amp;"高")</f>
        <v/>
      </c>
      <c r="F36" s="17" t="str" cm="1">
        <f t="array" ref="F36">_xlfn.IFS(A36="","",TRUE,高校選手データ貼り付け!K44)</f>
        <v/>
      </c>
      <c r="G36" s="15"/>
      <c r="H36" s="18"/>
      <c r="I36" s="18"/>
      <c r="J36" s="16" t="str" cm="1">
        <f t="array" ref="J36">_xlfn.IFS(A36="","",COUNTIF(高校選手データ貼り付け!D44," ")&gt;0,ASC(LEFT(高校選手データ貼り付け!D44,FIND(" ",高校選手データ貼り付け!D44)-1)),TRUE,ASC(LEFT(高校選手データ貼り付け!D44,FIND("　",高校選手データ貼り付け!D44)-1)))</f>
        <v/>
      </c>
      <c r="K36" s="18" t="str" cm="1">
        <f t="array" ref="K36">_xlfn.IFS(A36="","",COUNTIF(高校選手データ貼り付け!D44," ")&gt;0,ASC(RIGHT(高校選手データ貼り付け!D44,LEN(高校選手データ貼り付け!D44)-FIND(" ",高校選手データ貼り付け!D44))),TRUE,ASC(RIGHT(高校選手データ貼り付け!D44,LEN(高校選手データ貼り付け!D44)-FIND("　",高校選手データ貼り付け!D44))))</f>
        <v/>
      </c>
      <c r="L36" s="18"/>
      <c r="M36" s="18"/>
      <c r="N36" s="18" t="str" cm="1">
        <f t="array" ref="N36">_xlfn.IFS(A36="","",TRUE,高校選手データ貼り付け!F44&amp;"."&amp;TEXT(高校選手データ貼り付け!H44,"00")&amp;"."&amp;TEXT(高校選手データ貼り付け!J44,"00"))</f>
        <v/>
      </c>
      <c r="O36" s="18" t="str" cm="1">
        <f t="array" ref="O36">_xlfn.IFS(A36="","",TRUE,"JPN")</f>
        <v/>
      </c>
      <c r="P36" s="1" t="e">
        <f t="shared" si="0"/>
        <v>#VALUE!</v>
      </c>
      <c r="Q36" s="1" t="e">
        <f t="shared" si="1"/>
        <v>#VALUE!</v>
      </c>
      <c r="R36" s="1" t="e">
        <f t="shared" si="2"/>
        <v>#VALUE!</v>
      </c>
      <c r="S36" s="1" t="e">
        <f t="shared" si="3"/>
        <v>#VALUE!</v>
      </c>
      <c r="T36" s="1" t="e">
        <f t="shared" si="4"/>
        <v>#VALUE!</v>
      </c>
      <c r="U36" s="1" t="str">
        <f t="shared" si="5"/>
        <v>高</v>
      </c>
    </row>
    <row r="37" spans="1:21" ht="18" customHeight="1">
      <c r="A37" s="13" t="str" cm="1">
        <f t="array" ref="A37">_xlfn.IFS(高校選手データ貼り付け!B45="","",TRUE,高校選手データ貼り付け!B45)</f>
        <v/>
      </c>
      <c r="B37" s="14" t="str" cm="1">
        <f t="array" ref="B37">_xlfn.IFS(A37="","",COUNTIF(高校選手データ貼り付け!D46," ")&gt;0,LEFT(高校選手データ貼り付け!D46,FIND(" ",高校選手データ貼り付け!D46)-1),TRUE,LEFT(高校選手データ貼り付け!D46,FIND("　",高校選手データ貼り付け!D46)-1))</f>
        <v/>
      </c>
      <c r="C37" s="14" t="str" cm="1">
        <f t="array" ref="C37">_xlfn.IFS(A37="","",COUNTIF(高校選手データ貼り付け!D46," ")&gt;0,RIGHT(高校選手データ貼り付け!D46,LEN(高校選手データ貼り付け!D46)-FIND(" ",高校選手データ貼り付け!D46)),TRUE,RIGHT(高校選手データ貼り付け!D46,LEN(高校選手データ貼り付け!D46)-FIND("　",高校選手データ貼り付け!D46)))</f>
        <v/>
      </c>
      <c r="D37" s="15"/>
      <c r="E37" s="16" t="str" cm="1">
        <f t="array" ref="E37">_xlfn.IFS(A37="","",TRUE,高校選手データ貼り付け!$P$4&amp;"高")</f>
        <v/>
      </c>
      <c r="F37" s="17" t="str" cm="1">
        <f t="array" ref="F37">_xlfn.IFS(A37="","",TRUE,高校選手データ貼り付け!K45)</f>
        <v/>
      </c>
      <c r="G37" s="15"/>
      <c r="H37" s="18"/>
      <c r="I37" s="18"/>
      <c r="J37" s="16" t="str" cm="1">
        <f t="array" ref="J37">_xlfn.IFS(A37="","",COUNTIF(高校選手データ貼り付け!D45," ")&gt;0,ASC(LEFT(高校選手データ貼り付け!D45,FIND(" ",高校選手データ貼り付け!D45)-1)),TRUE,ASC(LEFT(高校選手データ貼り付け!D45,FIND("　",高校選手データ貼り付け!D45)-1)))</f>
        <v/>
      </c>
      <c r="K37" s="18" t="str" cm="1">
        <f t="array" ref="K37">_xlfn.IFS(A37="","",COUNTIF(高校選手データ貼り付け!D45," ")&gt;0,ASC(RIGHT(高校選手データ貼り付け!D45,LEN(高校選手データ貼り付け!D45)-FIND(" ",高校選手データ貼り付け!D45))),TRUE,ASC(RIGHT(高校選手データ貼り付け!D45,LEN(高校選手データ貼り付け!D45)-FIND("　",高校選手データ貼り付け!D45))))</f>
        <v/>
      </c>
      <c r="L37" s="18"/>
      <c r="M37" s="18"/>
      <c r="N37" s="18" t="str" cm="1">
        <f t="array" ref="N37">_xlfn.IFS(A37="","",TRUE,高校選手データ貼り付け!F45&amp;"."&amp;TEXT(高校選手データ貼り付け!H45,"00")&amp;"."&amp;TEXT(高校選手データ貼り付け!J45,"00"))</f>
        <v/>
      </c>
      <c r="O37" s="18" t="str" cm="1">
        <f t="array" ref="O37">_xlfn.IFS(A37="","",TRUE,"JPN")</f>
        <v/>
      </c>
      <c r="P37" s="1" t="e">
        <f t="shared" si="0"/>
        <v>#VALUE!</v>
      </c>
      <c r="Q37" s="1" t="e">
        <f t="shared" si="1"/>
        <v>#VALUE!</v>
      </c>
      <c r="R37" s="1" t="e">
        <f t="shared" si="2"/>
        <v>#VALUE!</v>
      </c>
      <c r="S37" s="1" t="e">
        <f t="shared" si="3"/>
        <v>#VALUE!</v>
      </c>
      <c r="T37" s="1" t="e">
        <f t="shared" si="4"/>
        <v>#VALUE!</v>
      </c>
      <c r="U37" s="1" t="str">
        <f t="shared" si="5"/>
        <v>高</v>
      </c>
    </row>
    <row r="38" spans="1:21" ht="18" customHeight="1">
      <c r="A38" s="13" t="str" cm="1">
        <f t="array" ref="A38">_xlfn.IFS(高校選手データ貼り付け!B46="","",TRUE,高校選手データ貼り付け!B46)</f>
        <v/>
      </c>
      <c r="B38" s="14" t="str" cm="1">
        <f t="array" ref="B38">_xlfn.IFS(A38="","",COUNTIF(高校選手データ貼り付け!D47," ")&gt;0,LEFT(高校選手データ貼り付け!D47,FIND(" ",高校選手データ貼り付け!D47)-1),TRUE,LEFT(高校選手データ貼り付け!D47,FIND("　",高校選手データ貼り付け!D47)-1))</f>
        <v/>
      </c>
      <c r="C38" s="14" t="str" cm="1">
        <f t="array" ref="C38">_xlfn.IFS(A38="","",COUNTIF(高校選手データ貼り付け!D47," ")&gt;0,RIGHT(高校選手データ貼り付け!D47,LEN(高校選手データ貼り付け!D47)-FIND(" ",高校選手データ貼り付け!D47)),TRUE,RIGHT(高校選手データ貼り付け!D47,LEN(高校選手データ貼り付け!D47)-FIND("　",高校選手データ貼り付け!D47)))</f>
        <v/>
      </c>
      <c r="D38" s="15"/>
      <c r="E38" s="16" t="str" cm="1">
        <f t="array" ref="E38">_xlfn.IFS(A38="","",TRUE,高校選手データ貼り付け!$P$4&amp;"高")</f>
        <v/>
      </c>
      <c r="F38" s="17" t="str" cm="1">
        <f t="array" ref="F38">_xlfn.IFS(A38="","",TRUE,高校選手データ貼り付け!K46)</f>
        <v/>
      </c>
      <c r="G38" s="15"/>
      <c r="H38" s="18"/>
      <c r="I38" s="18"/>
      <c r="J38" s="16" t="str" cm="1">
        <f t="array" ref="J38">_xlfn.IFS(A38="","",COUNTIF(高校選手データ貼り付け!D46," ")&gt;0,ASC(LEFT(高校選手データ貼り付け!D46,FIND(" ",高校選手データ貼り付け!D46)-1)),TRUE,ASC(LEFT(高校選手データ貼り付け!D46,FIND("　",高校選手データ貼り付け!D46)-1)))</f>
        <v/>
      </c>
      <c r="K38" s="18" t="str" cm="1">
        <f t="array" ref="K38">_xlfn.IFS(A38="","",COUNTIF(高校選手データ貼り付け!D46," ")&gt;0,ASC(RIGHT(高校選手データ貼り付け!D46,LEN(高校選手データ貼り付け!D46)-FIND(" ",高校選手データ貼り付け!D46))),TRUE,ASC(RIGHT(高校選手データ貼り付け!D46,LEN(高校選手データ貼り付け!D46)-FIND("　",高校選手データ貼り付け!D46))))</f>
        <v/>
      </c>
      <c r="L38" s="18"/>
      <c r="M38" s="18"/>
      <c r="N38" s="18" t="str" cm="1">
        <f t="array" ref="N38">_xlfn.IFS(A38="","",TRUE,高校選手データ貼り付け!F46&amp;"."&amp;TEXT(高校選手データ貼り付け!H46,"00")&amp;"."&amp;TEXT(高校選手データ貼り付け!J46,"00"))</f>
        <v/>
      </c>
      <c r="O38" s="18" t="str" cm="1">
        <f t="array" ref="O38">_xlfn.IFS(A38="","",TRUE,"JPN")</f>
        <v/>
      </c>
      <c r="P38" s="1" t="e">
        <f t="shared" si="0"/>
        <v>#VALUE!</v>
      </c>
      <c r="Q38" s="1" t="e">
        <f t="shared" si="1"/>
        <v>#VALUE!</v>
      </c>
      <c r="R38" s="1" t="e">
        <f t="shared" si="2"/>
        <v>#VALUE!</v>
      </c>
      <c r="S38" s="1" t="e">
        <f t="shared" si="3"/>
        <v>#VALUE!</v>
      </c>
      <c r="T38" s="1" t="e">
        <f t="shared" si="4"/>
        <v>#VALUE!</v>
      </c>
      <c r="U38" s="1" t="str">
        <f t="shared" si="5"/>
        <v>高</v>
      </c>
    </row>
    <row r="39" spans="1:21" ht="18" customHeight="1">
      <c r="A39" s="13" t="str" cm="1">
        <f t="array" ref="A39">_xlfn.IFS(高校選手データ貼り付け!B47="","",TRUE,高校選手データ貼り付け!B47)</f>
        <v/>
      </c>
      <c r="B39" s="14" t="str" cm="1">
        <f t="array" ref="B39">_xlfn.IFS(A39="","",COUNTIF(高校選手データ貼り付け!D48," ")&gt;0,LEFT(高校選手データ貼り付け!D48,FIND(" ",高校選手データ貼り付け!D48)-1),TRUE,LEFT(高校選手データ貼り付け!D48,FIND("　",高校選手データ貼り付け!D48)-1))</f>
        <v/>
      </c>
      <c r="C39" s="14" t="str" cm="1">
        <f t="array" ref="C39">_xlfn.IFS(A39="","",COUNTIF(高校選手データ貼り付け!D48," ")&gt;0,RIGHT(高校選手データ貼り付け!D48,LEN(高校選手データ貼り付け!D48)-FIND(" ",高校選手データ貼り付け!D48)),TRUE,RIGHT(高校選手データ貼り付け!D48,LEN(高校選手データ貼り付け!D48)-FIND("　",高校選手データ貼り付け!D48)))</f>
        <v/>
      </c>
      <c r="D39" s="15"/>
      <c r="E39" s="16" t="str" cm="1">
        <f t="array" ref="E39">_xlfn.IFS(A39="","",TRUE,高校選手データ貼り付け!$P$4&amp;"高")</f>
        <v/>
      </c>
      <c r="F39" s="17" t="str" cm="1">
        <f t="array" ref="F39">_xlfn.IFS(A39="","",TRUE,高校選手データ貼り付け!K47)</f>
        <v/>
      </c>
      <c r="G39" s="15"/>
      <c r="H39" s="18"/>
      <c r="I39" s="18"/>
      <c r="J39" s="16" t="str" cm="1">
        <f t="array" ref="J39">_xlfn.IFS(A39="","",COUNTIF(高校選手データ貼り付け!D47," ")&gt;0,ASC(LEFT(高校選手データ貼り付け!D47,FIND(" ",高校選手データ貼り付け!D47)-1)),TRUE,ASC(LEFT(高校選手データ貼り付け!D47,FIND("　",高校選手データ貼り付け!D47)-1)))</f>
        <v/>
      </c>
      <c r="K39" s="18" t="str" cm="1">
        <f t="array" ref="K39">_xlfn.IFS(A39="","",COUNTIF(高校選手データ貼り付け!D47," ")&gt;0,ASC(RIGHT(高校選手データ貼り付け!D47,LEN(高校選手データ貼り付け!D47)-FIND(" ",高校選手データ貼り付け!D47))),TRUE,ASC(RIGHT(高校選手データ貼り付け!D47,LEN(高校選手データ貼り付け!D47)-FIND("　",高校選手データ貼り付け!D47))))</f>
        <v/>
      </c>
      <c r="L39" s="18"/>
      <c r="M39" s="18"/>
      <c r="N39" s="18" t="str" cm="1">
        <f t="array" ref="N39">_xlfn.IFS(A39="","",TRUE,高校選手データ貼り付け!F47&amp;"."&amp;TEXT(高校選手データ貼り付け!H47,"00")&amp;"."&amp;TEXT(高校選手データ貼り付け!J47,"00"))</f>
        <v/>
      </c>
      <c r="O39" s="18" t="str" cm="1">
        <f t="array" ref="O39">_xlfn.IFS(A39="","",TRUE,"JPN")</f>
        <v/>
      </c>
      <c r="P39" s="1" t="e">
        <f t="shared" si="0"/>
        <v>#VALUE!</v>
      </c>
      <c r="Q39" s="1" t="e">
        <f t="shared" si="1"/>
        <v>#VALUE!</v>
      </c>
      <c r="R39" s="1" t="e">
        <f t="shared" si="2"/>
        <v>#VALUE!</v>
      </c>
      <c r="S39" s="1" t="e">
        <f t="shared" si="3"/>
        <v>#VALUE!</v>
      </c>
      <c r="T39" s="1" t="e">
        <f t="shared" si="4"/>
        <v>#VALUE!</v>
      </c>
      <c r="U39" s="1" t="str">
        <f t="shared" si="5"/>
        <v>高</v>
      </c>
    </row>
    <row r="40" spans="1:21" ht="18" customHeight="1">
      <c r="A40" s="13" t="str" cm="1">
        <f t="array" ref="A40">_xlfn.IFS(高校選手データ貼り付け!B48="","",TRUE,高校選手データ貼り付け!B48)</f>
        <v/>
      </c>
      <c r="B40" s="14" t="str" cm="1">
        <f t="array" ref="B40">_xlfn.IFS(A40="","",COUNTIF(高校選手データ貼り付け!D49," ")&gt;0,LEFT(高校選手データ貼り付け!D49,FIND(" ",高校選手データ貼り付け!D49)-1),TRUE,LEFT(高校選手データ貼り付け!D49,FIND("　",高校選手データ貼り付け!D49)-1))</f>
        <v/>
      </c>
      <c r="C40" s="14" t="str" cm="1">
        <f t="array" ref="C40">_xlfn.IFS(A40="","",COUNTIF(高校選手データ貼り付け!D49," ")&gt;0,RIGHT(高校選手データ貼り付け!D49,LEN(高校選手データ貼り付け!D49)-FIND(" ",高校選手データ貼り付け!D49)),TRUE,RIGHT(高校選手データ貼り付け!D49,LEN(高校選手データ貼り付け!D49)-FIND("　",高校選手データ貼り付け!D49)))</f>
        <v/>
      </c>
      <c r="D40" s="15"/>
      <c r="E40" s="16" t="str" cm="1">
        <f t="array" ref="E40">_xlfn.IFS(A40="","",TRUE,高校選手データ貼り付け!$P$4&amp;"高")</f>
        <v/>
      </c>
      <c r="F40" s="17" t="str" cm="1">
        <f t="array" ref="F40">_xlfn.IFS(A40="","",TRUE,高校選手データ貼り付け!K48)</f>
        <v/>
      </c>
      <c r="G40" s="15"/>
      <c r="H40" s="18"/>
      <c r="I40" s="18"/>
      <c r="J40" s="16" t="str" cm="1">
        <f t="array" ref="J40">_xlfn.IFS(A40="","",COUNTIF(高校選手データ貼り付け!D48," ")&gt;0,ASC(LEFT(高校選手データ貼り付け!D48,FIND(" ",高校選手データ貼り付け!D48)-1)),TRUE,ASC(LEFT(高校選手データ貼り付け!D48,FIND("　",高校選手データ貼り付け!D48)-1)))</f>
        <v/>
      </c>
      <c r="K40" s="18" t="str" cm="1">
        <f t="array" ref="K40">_xlfn.IFS(A40="","",COUNTIF(高校選手データ貼り付け!D48," ")&gt;0,ASC(RIGHT(高校選手データ貼り付け!D48,LEN(高校選手データ貼り付け!D48)-FIND(" ",高校選手データ貼り付け!D48))),TRUE,ASC(RIGHT(高校選手データ貼り付け!D48,LEN(高校選手データ貼り付け!D48)-FIND("　",高校選手データ貼り付け!D48))))</f>
        <v/>
      </c>
      <c r="L40" s="18"/>
      <c r="M40" s="18"/>
      <c r="N40" s="18" t="str" cm="1">
        <f t="array" ref="N40">_xlfn.IFS(A40="","",TRUE,高校選手データ貼り付け!F48&amp;"."&amp;TEXT(高校選手データ貼り付け!H48,"00")&amp;"."&amp;TEXT(高校選手データ貼り付け!J48,"00"))</f>
        <v/>
      </c>
      <c r="O40" s="18" t="str" cm="1">
        <f t="array" ref="O40">_xlfn.IFS(A40="","",TRUE,"JPN")</f>
        <v/>
      </c>
      <c r="P40" s="1" t="e">
        <f t="shared" si="0"/>
        <v>#VALUE!</v>
      </c>
      <c r="Q40" s="1" t="e">
        <f t="shared" si="1"/>
        <v>#VALUE!</v>
      </c>
      <c r="R40" s="1" t="e">
        <f t="shared" si="2"/>
        <v>#VALUE!</v>
      </c>
      <c r="S40" s="1" t="e">
        <f t="shared" si="3"/>
        <v>#VALUE!</v>
      </c>
      <c r="T40" s="1" t="e">
        <f t="shared" si="4"/>
        <v>#VALUE!</v>
      </c>
      <c r="U40" s="1" t="str">
        <f t="shared" si="5"/>
        <v>高</v>
      </c>
    </row>
    <row r="41" spans="1:21" ht="18" customHeight="1">
      <c r="A41" s="13" t="str" cm="1">
        <f t="array" ref="A41">_xlfn.IFS(高校選手データ貼り付け!B49="","",TRUE,高校選手データ貼り付け!B49)</f>
        <v/>
      </c>
      <c r="B41" s="14" t="str" cm="1">
        <f t="array" ref="B41">_xlfn.IFS(A41="","",COUNTIF(高校選手データ貼り付け!D50," ")&gt;0,LEFT(高校選手データ貼り付け!D50,FIND(" ",高校選手データ貼り付け!D50)-1),TRUE,LEFT(高校選手データ貼り付け!D50,FIND("　",高校選手データ貼り付け!D50)-1))</f>
        <v/>
      </c>
      <c r="C41" s="14" t="str" cm="1">
        <f t="array" ref="C41">_xlfn.IFS(A41="","",COUNTIF(高校選手データ貼り付け!D50," ")&gt;0,RIGHT(高校選手データ貼り付け!D50,LEN(高校選手データ貼り付け!D50)-FIND(" ",高校選手データ貼り付け!D50)),TRUE,RIGHT(高校選手データ貼り付け!D50,LEN(高校選手データ貼り付け!D50)-FIND("　",高校選手データ貼り付け!D50)))</f>
        <v/>
      </c>
      <c r="D41" s="15"/>
      <c r="E41" s="16" t="str" cm="1">
        <f t="array" ref="E41">_xlfn.IFS(A41="","",TRUE,高校選手データ貼り付け!$P$4&amp;"高")</f>
        <v/>
      </c>
      <c r="F41" s="17" t="str" cm="1">
        <f t="array" ref="F41">_xlfn.IFS(A41="","",TRUE,高校選手データ貼り付け!K49)</f>
        <v/>
      </c>
      <c r="G41" s="15"/>
      <c r="H41" s="18"/>
      <c r="I41" s="18"/>
      <c r="J41" s="16" t="str" cm="1">
        <f t="array" ref="J41">_xlfn.IFS(A41="","",COUNTIF(高校選手データ貼り付け!D49," ")&gt;0,ASC(LEFT(高校選手データ貼り付け!D49,FIND(" ",高校選手データ貼り付け!D49)-1)),TRUE,ASC(LEFT(高校選手データ貼り付け!D49,FIND("　",高校選手データ貼り付け!D49)-1)))</f>
        <v/>
      </c>
      <c r="K41" s="18" t="str" cm="1">
        <f t="array" ref="K41">_xlfn.IFS(A41="","",COUNTIF(高校選手データ貼り付け!D49," ")&gt;0,ASC(RIGHT(高校選手データ貼り付け!D49,LEN(高校選手データ貼り付け!D49)-FIND(" ",高校選手データ貼り付け!D49))),TRUE,ASC(RIGHT(高校選手データ貼り付け!D49,LEN(高校選手データ貼り付け!D49)-FIND("　",高校選手データ貼り付け!D49))))</f>
        <v/>
      </c>
      <c r="L41" s="18"/>
      <c r="M41" s="18"/>
      <c r="N41" s="18" t="str" cm="1">
        <f t="array" ref="N41">_xlfn.IFS(A41="","",TRUE,高校選手データ貼り付け!F49&amp;"."&amp;TEXT(高校選手データ貼り付け!H49,"00")&amp;"."&amp;TEXT(高校選手データ貼り付け!J49,"00"))</f>
        <v/>
      </c>
      <c r="O41" s="18" t="str" cm="1">
        <f t="array" ref="O41">_xlfn.IFS(A41="","",TRUE,"JPN")</f>
        <v/>
      </c>
      <c r="P41" s="1" t="e">
        <f t="shared" si="0"/>
        <v>#VALUE!</v>
      </c>
      <c r="Q41" s="1" t="e">
        <f t="shared" si="1"/>
        <v>#VALUE!</v>
      </c>
      <c r="R41" s="1" t="e">
        <f t="shared" si="2"/>
        <v>#VALUE!</v>
      </c>
      <c r="S41" s="1" t="e">
        <f t="shared" si="3"/>
        <v>#VALUE!</v>
      </c>
      <c r="T41" s="1" t="e">
        <f t="shared" si="4"/>
        <v>#VALUE!</v>
      </c>
      <c r="U41" s="1" t="str">
        <f t="shared" si="5"/>
        <v>高</v>
      </c>
    </row>
    <row r="42" spans="1:21" ht="18" customHeight="1">
      <c r="A42" s="13" t="str" cm="1">
        <f t="array" ref="A42">_xlfn.IFS(高校選手データ貼り付け!B50="","",TRUE,高校選手データ貼り付け!B50)</f>
        <v/>
      </c>
      <c r="B42" s="14" t="str" cm="1">
        <f t="array" ref="B42">_xlfn.IFS(A42="","",COUNTIF(高校選手データ貼り付け!D51," ")&gt;0,LEFT(高校選手データ貼り付け!D51,FIND(" ",高校選手データ貼り付け!D51)-1),TRUE,LEFT(高校選手データ貼り付け!D51,FIND("　",高校選手データ貼り付け!D51)-1))</f>
        <v/>
      </c>
      <c r="C42" s="14" t="str" cm="1">
        <f t="array" ref="C42">_xlfn.IFS(A42="","",COUNTIF(高校選手データ貼り付け!D51," ")&gt;0,RIGHT(高校選手データ貼り付け!D51,LEN(高校選手データ貼り付け!D51)-FIND(" ",高校選手データ貼り付け!D51)),TRUE,RIGHT(高校選手データ貼り付け!D51,LEN(高校選手データ貼り付け!D51)-FIND("　",高校選手データ貼り付け!D51)))</f>
        <v/>
      </c>
      <c r="D42" s="15"/>
      <c r="E42" s="16" t="str" cm="1">
        <f t="array" ref="E42">_xlfn.IFS(A42="","",TRUE,高校選手データ貼り付け!$P$4&amp;"高")</f>
        <v/>
      </c>
      <c r="F42" s="17" t="str" cm="1">
        <f t="array" ref="F42">_xlfn.IFS(A42="","",TRUE,高校選手データ貼り付け!K50)</f>
        <v/>
      </c>
      <c r="G42" s="15"/>
      <c r="H42" s="18"/>
      <c r="I42" s="18"/>
      <c r="J42" s="16" t="str" cm="1">
        <f t="array" ref="J42">_xlfn.IFS(A42="","",COUNTIF(高校選手データ貼り付け!D50," ")&gt;0,ASC(LEFT(高校選手データ貼り付け!D50,FIND(" ",高校選手データ貼り付け!D50)-1)),TRUE,ASC(LEFT(高校選手データ貼り付け!D50,FIND("　",高校選手データ貼り付け!D50)-1)))</f>
        <v/>
      </c>
      <c r="K42" s="18" t="str" cm="1">
        <f t="array" ref="K42">_xlfn.IFS(A42="","",COUNTIF(高校選手データ貼り付け!D50," ")&gt;0,ASC(RIGHT(高校選手データ貼り付け!D50,LEN(高校選手データ貼り付け!D50)-FIND(" ",高校選手データ貼り付け!D50))),TRUE,ASC(RIGHT(高校選手データ貼り付け!D50,LEN(高校選手データ貼り付け!D50)-FIND("　",高校選手データ貼り付け!D50))))</f>
        <v/>
      </c>
      <c r="L42" s="18"/>
      <c r="M42" s="18"/>
      <c r="N42" s="18" t="str" cm="1">
        <f t="array" ref="N42">_xlfn.IFS(A42="","",TRUE,高校選手データ貼り付け!F50&amp;"."&amp;TEXT(高校選手データ貼り付け!H50,"00")&amp;"."&amp;TEXT(高校選手データ貼り付け!J50,"00"))</f>
        <v/>
      </c>
      <c r="O42" s="18" t="str" cm="1">
        <f t="array" ref="O42">_xlfn.IFS(A42="","",TRUE,"JPN")</f>
        <v/>
      </c>
      <c r="P42" s="1" t="e">
        <f t="shared" si="0"/>
        <v>#VALUE!</v>
      </c>
      <c r="Q42" s="1" t="e">
        <f t="shared" si="1"/>
        <v>#VALUE!</v>
      </c>
      <c r="R42" s="1" t="e">
        <f t="shared" si="2"/>
        <v>#VALUE!</v>
      </c>
      <c r="S42" s="1" t="e">
        <f t="shared" si="3"/>
        <v>#VALUE!</v>
      </c>
      <c r="T42" s="1" t="e">
        <f t="shared" si="4"/>
        <v>#VALUE!</v>
      </c>
      <c r="U42" s="1" t="str">
        <f t="shared" si="5"/>
        <v>高</v>
      </c>
    </row>
    <row r="43" spans="1:21" ht="18" customHeight="1">
      <c r="A43" s="13" t="str" cm="1">
        <f t="array" ref="A43">_xlfn.IFS(高校選手データ貼り付け!B51="","",TRUE,高校選手データ貼り付け!B51)</f>
        <v/>
      </c>
      <c r="B43" s="14" t="str" cm="1">
        <f t="array" ref="B43">_xlfn.IFS(A43="","",COUNTIF(高校選手データ貼り付け!D52," ")&gt;0,LEFT(高校選手データ貼り付け!D52,FIND(" ",高校選手データ貼り付け!D52)-1),TRUE,LEFT(高校選手データ貼り付け!D52,FIND("　",高校選手データ貼り付け!D52)-1))</f>
        <v/>
      </c>
      <c r="C43" s="14" t="str" cm="1">
        <f t="array" ref="C43">_xlfn.IFS(A43="","",COUNTIF(高校選手データ貼り付け!D52," ")&gt;0,RIGHT(高校選手データ貼り付け!D52,LEN(高校選手データ貼り付け!D52)-FIND(" ",高校選手データ貼り付け!D52)),TRUE,RIGHT(高校選手データ貼り付け!D52,LEN(高校選手データ貼り付け!D52)-FIND("　",高校選手データ貼り付け!D52)))</f>
        <v/>
      </c>
      <c r="D43" s="15"/>
      <c r="E43" s="16" t="str" cm="1">
        <f t="array" ref="E43">_xlfn.IFS(A43="","",TRUE,高校選手データ貼り付け!$P$4&amp;"高")</f>
        <v/>
      </c>
      <c r="F43" s="17" t="str" cm="1">
        <f t="array" ref="F43">_xlfn.IFS(A43="","",TRUE,高校選手データ貼り付け!K51)</f>
        <v/>
      </c>
      <c r="G43" s="15"/>
      <c r="H43" s="18"/>
      <c r="I43" s="18"/>
      <c r="J43" s="16" t="str" cm="1">
        <f t="array" ref="J43">_xlfn.IFS(A43="","",COUNTIF(高校選手データ貼り付け!D51," ")&gt;0,ASC(LEFT(高校選手データ貼り付け!D51,FIND(" ",高校選手データ貼り付け!D51)-1)),TRUE,ASC(LEFT(高校選手データ貼り付け!D51,FIND("　",高校選手データ貼り付け!D51)-1)))</f>
        <v/>
      </c>
      <c r="K43" s="18" t="str" cm="1">
        <f t="array" ref="K43">_xlfn.IFS(A43="","",COUNTIF(高校選手データ貼り付け!D51," ")&gt;0,ASC(RIGHT(高校選手データ貼り付け!D51,LEN(高校選手データ貼り付け!D51)-FIND(" ",高校選手データ貼り付け!D51))),TRUE,ASC(RIGHT(高校選手データ貼り付け!D51,LEN(高校選手データ貼り付け!D51)-FIND("　",高校選手データ貼り付け!D51))))</f>
        <v/>
      </c>
      <c r="L43" s="18"/>
      <c r="M43" s="18"/>
      <c r="N43" s="18" t="str" cm="1">
        <f t="array" ref="N43">_xlfn.IFS(A43="","",TRUE,高校選手データ貼り付け!F51&amp;"."&amp;TEXT(高校選手データ貼り付け!H51,"00")&amp;"."&amp;TEXT(高校選手データ貼り付け!J51,"00"))</f>
        <v/>
      </c>
      <c r="O43" s="18" t="str" cm="1">
        <f t="array" ref="O43">_xlfn.IFS(A43="","",TRUE,"JPN")</f>
        <v/>
      </c>
      <c r="P43" s="1" t="e">
        <f t="shared" si="0"/>
        <v>#VALUE!</v>
      </c>
      <c r="Q43" s="1" t="e">
        <f t="shared" si="1"/>
        <v>#VALUE!</v>
      </c>
      <c r="R43" s="1" t="e">
        <f t="shared" si="2"/>
        <v>#VALUE!</v>
      </c>
      <c r="S43" s="1" t="e">
        <f t="shared" si="3"/>
        <v>#VALUE!</v>
      </c>
      <c r="T43" s="1" t="e">
        <f t="shared" si="4"/>
        <v>#VALUE!</v>
      </c>
      <c r="U43" s="1" t="str">
        <f t="shared" si="5"/>
        <v>高</v>
      </c>
    </row>
    <row r="44" spans="1:21" ht="18" customHeight="1">
      <c r="A44" s="13" t="str" cm="1">
        <f t="array" ref="A44">_xlfn.IFS(高校選手データ貼り付け!B52="","",TRUE,高校選手データ貼り付け!B52)</f>
        <v/>
      </c>
      <c r="B44" s="14" t="str" cm="1">
        <f t="array" ref="B44">_xlfn.IFS(A44="","",COUNTIF(高校選手データ貼り付け!D53," ")&gt;0,LEFT(高校選手データ貼り付け!D53,FIND(" ",高校選手データ貼り付け!D53)-1),TRUE,LEFT(高校選手データ貼り付け!D53,FIND("　",高校選手データ貼り付け!D53)-1))</f>
        <v/>
      </c>
      <c r="C44" s="14" t="str" cm="1">
        <f t="array" ref="C44">_xlfn.IFS(A44="","",COUNTIF(高校選手データ貼り付け!D53," ")&gt;0,RIGHT(高校選手データ貼り付け!D53,LEN(高校選手データ貼り付け!D53)-FIND(" ",高校選手データ貼り付け!D53)),TRUE,RIGHT(高校選手データ貼り付け!D53,LEN(高校選手データ貼り付け!D53)-FIND("　",高校選手データ貼り付け!D53)))</f>
        <v/>
      </c>
      <c r="D44" s="15"/>
      <c r="E44" s="16" t="str" cm="1">
        <f t="array" ref="E44">_xlfn.IFS(A44="","",TRUE,高校選手データ貼り付け!$P$4&amp;"高")</f>
        <v/>
      </c>
      <c r="F44" s="17" t="str" cm="1">
        <f t="array" ref="F44">_xlfn.IFS(A44="","",TRUE,高校選手データ貼り付け!K52)</f>
        <v/>
      </c>
      <c r="G44" s="15"/>
      <c r="H44" s="18"/>
      <c r="I44" s="18"/>
      <c r="J44" s="16" t="str" cm="1">
        <f t="array" ref="J44">_xlfn.IFS(A44="","",COUNTIF(高校選手データ貼り付け!D52," ")&gt;0,ASC(LEFT(高校選手データ貼り付け!D52,FIND(" ",高校選手データ貼り付け!D52)-1)),TRUE,ASC(LEFT(高校選手データ貼り付け!D52,FIND("　",高校選手データ貼り付け!D52)-1)))</f>
        <v/>
      </c>
      <c r="K44" s="18" t="str" cm="1">
        <f t="array" ref="K44">_xlfn.IFS(A44="","",COUNTIF(高校選手データ貼り付け!D52," ")&gt;0,ASC(RIGHT(高校選手データ貼り付け!D52,LEN(高校選手データ貼り付け!D52)-FIND(" ",高校選手データ貼り付け!D52))),TRUE,ASC(RIGHT(高校選手データ貼り付け!D52,LEN(高校選手データ貼り付け!D52)-FIND("　",高校選手データ貼り付け!D52))))</f>
        <v/>
      </c>
      <c r="L44" s="18"/>
      <c r="M44" s="18"/>
      <c r="N44" s="18" t="str" cm="1">
        <f t="array" ref="N44">_xlfn.IFS(A44="","",TRUE,高校選手データ貼り付け!F52&amp;"."&amp;TEXT(高校選手データ貼り付け!H52,"00")&amp;"."&amp;TEXT(高校選手データ貼り付け!J52,"00"))</f>
        <v/>
      </c>
      <c r="O44" s="18" t="str" cm="1">
        <f t="array" ref="O44">_xlfn.IFS(A44="","",TRUE,"JPN")</f>
        <v/>
      </c>
      <c r="P44" s="1" t="e">
        <f t="shared" si="0"/>
        <v>#VALUE!</v>
      </c>
      <c r="Q44" s="1" t="e">
        <f t="shared" si="1"/>
        <v>#VALUE!</v>
      </c>
      <c r="R44" s="1" t="e">
        <f t="shared" si="2"/>
        <v>#VALUE!</v>
      </c>
      <c r="S44" s="1" t="e">
        <f t="shared" si="3"/>
        <v>#VALUE!</v>
      </c>
      <c r="T44" s="1" t="e">
        <f t="shared" si="4"/>
        <v>#VALUE!</v>
      </c>
      <c r="U44" s="1" t="str">
        <f t="shared" si="5"/>
        <v>高</v>
      </c>
    </row>
    <row r="45" spans="1:21" ht="18" customHeight="1">
      <c r="A45" s="13" t="str" cm="1">
        <f t="array" ref="A45">_xlfn.IFS(高校選手データ貼り付け!B53="","",TRUE,高校選手データ貼り付け!B53)</f>
        <v/>
      </c>
      <c r="B45" s="14" t="str" cm="1">
        <f t="array" ref="B45">_xlfn.IFS(A45="","",COUNTIF(高校選手データ貼り付け!D54," ")&gt;0,LEFT(高校選手データ貼り付け!D54,FIND(" ",高校選手データ貼り付け!D54)-1),TRUE,LEFT(高校選手データ貼り付け!D54,FIND("　",高校選手データ貼り付け!D54)-1))</f>
        <v/>
      </c>
      <c r="C45" s="14" t="str" cm="1">
        <f t="array" ref="C45">_xlfn.IFS(A45="","",COUNTIF(高校選手データ貼り付け!D54," ")&gt;0,RIGHT(高校選手データ貼り付け!D54,LEN(高校選手データ貼り付け!D54)-FIND(" ",高校選手データ貼り付け!D54)),TRUE,RIGHT(高校選手データ貼り付け!D54,LEN(高校選手データ貼り付け!D54)-FIND("　",高校選手データ貼り付け!D54)))</f>
        <v/>
      </c>
      <c r="D45" s="15"/>
      <c r="E45" s="16" t="str" cm="1">
        <f t="array" ref="E45">_xlfn.IFS(A45="","",TRUE,高校選手データ貼り付け!$P$4&amp;"高")</f>
        <v/>
      </c>
      <c r="F45" s="17" t="str" cm="1">
        <f t="array" ref="F45">_xlfn.IFS(A45="","",TRUE,高校選手データ貼り付け!K53)</f>
        <v/>
      </c>
      <c r="G45" s="15"/>
      <c r="H45" s="18"/>
      <c r="I45" s="18"/>
      <c r="J45" s="16" t="str" cm="1">
        <f t="array" ref="J45">_xlfn.IFS(A45="","",COUNTIF(高校選手データ貼り付け!D53," ")&gt;0,ASC(LEFT(高校選手データ貼り付け!D53,FIND(" ",高校選手データ貼り付け!D53)-1)),TRUE,ASC(LEFT(高校選手データ貼り付け!D53,FIND("　",高校選手データ貼り付け!D53)-1)))</f>
        <v/>
      </c>
      <c r="K45" s="18" t="str" cm="1">
        <f t="array" ref="K45">_xlfn.IFS(A45="","",COUNTIF(高校選手データ貼り付け!D53," ")&gt;0,ASC(RIGHT(高校選手データ貼り付け!D53,LEN(高校選手データ貼り付け!D53)-FIND(" ",高校選手データ貼り付け!D53))),TRUE,ASC(RIGHT(高校選手データ貼り付け!D53,LEN(高校選手データ貼り付け!D53)-FIND("　",高校選手データ貼り付け!D53))))</f>
        <v/>
      </c>
      <c r="L45" s="18"/>
      <c r="M45" s="18"/>
      <c r="N45" s="18" t="str" cm="1">
        <f t="array" ref="N45">_xlfn.IFS(A45="","",TRUE,高校選手データ貼り付け!F53&amp;"."&amp;TEXT(高校選手データ貼り付け!H53,"00")&amp;"."&amp;TEXT(高校選手データ貼り付け!J53,"00"))</f>
        <v/>
      </c>
      <c r="O45" s="18" t="str" cm="1">
        <f t="array" ref="O45">_xlfn.IFS(A45="","",TRUE,"JPN")</f>
        <v/>
      </c>
      <c r="P45" s="1" t="e">
        <f t="shared" si="0"/>
        <v>#VALUE!</v>
      </c>
      <c r="Q45" s="1" t="e">
        <f t="shared" si="1"/>
        <v>#VALUE!</v>
      </c>
      <c r="R45" s="1" t="e">
        <f t="shared" si="2"/>
        <v>#VALUE!</v>
      </c>
      <c r="S45" s="1" t="e">
        <f t="shared" si="3"/>
        <v>#VALUE!</v>
      </c>
      <c r="T45" s="1" t="e">
        <f t="shared" si="4"/>
        <v>#VALUE!</v>
      </c>
      <c r="U45" s="1" t="str">
        <f t="shared" si="5"/>
        <v>高</v>
      </c>
    </row>
    <row r="46" spans="1:21" ht="18" customHeight="1">
      <c r="A46" s="13" t="str" cm="1">
        <f t="array" ref="A46">_xlfn.IFS(高校選手データ貼り付け!B54="","",TRUE,高校選手データ貼り付け!B54)</f>
        <v/>
      </c>
      <c r="B46" s="14" t="str" cm="1">
        <f t="array" ref="B46">_xlfn.IFS(A46="","",COUNTIF(高校選手データ貼り付け!D55," ")&gt;0,LEFT(高校選手データ貼り付け!D55,FIND(" ",高校選手データ貼り付け!D55)-1),TRUE,LEFT(高校選手データ貼り付け!D55,FIND("　",高校選手データ貼り付け!D55)-1))</f>
        <v/>
      </c>
      <c r="C46" s="14" t="str" cm="1">
        <f t="array" ref="C46">_xlfn.IFS(A46="","",COUNTIF(高校選手データ貼り付け!D55," ")&gt;0,RIGHT(高校選手データ貼り付け!D55,LEN(高校選手データ貼り付け!D55)-FIND(" ",高校選手データ貼り付け!D55)),TRUE,RIGHT(高校選手データ貼り付け!D55,LEN(高校選手データ貼り付け!D55)-FIND("　",高校選手データ貼り付け!D55)))</f>
        <v/>
      </c>
      <c r="D46" s="15"/>
      <c r="E46" s="16" t="str" cm="1">
        <f t="array" ref="E46">_xlfn.IFS(A46="","",TRUE,高校選手データ貼り付け!$P$4&amp;"高")</f>
        <v/>
      </c>
      <c r="F46" s="17" t="str" cm="1">
        <f t="array" ref="F46">_xlfn.IFS(A46="","",TRUE,高校選手データ貼り付け!K54)</f>
        <v/>
      </c>
      <c r="G46" s="15"/>
      <c r="H46" s="18"/>
      <c r="I46" s="18"/>
      <c r="J46" s="16" t="str" cm="1">
        <f t="array" ref="J46">_xlfn.IFS(A46="","",COUNTIF(高校選手データ貼り付け!D54," ")&gt;0,ASC(LEFT(高校選手データ貼り付け!D54,FIND(" ",高校選手データ貼り付け!D54)-1)),TRUE,ASC(LEFT(高校選手データ貼り付け!D54,FIND("　",高校選手データ貼り付け!D54)-1)))</f>
        <v/>
      </c>
      <c r="K46" s="18" t="str" cm="1">
        <f t="array" ref="K46">_xlfn.IFS(A46="","",COUNTIF(高校選手データ貼り付け!D54," ")&gt;0,ASC(RIGHT(高校選手データ貼り付け!D54,LEN(高校選手データ貼り付け!D54)-FIND(" ",高校選手データ貼り付け!D54))),TRUE,ASC(RIGHT(高校選手データ貼り付け!D54,LEN(高校選手データ貼り付け!D54)-FIND("　",高校選手データ貼り付け!D54))))</f>
        <v/>
      </c>
      <c r="L46" s="18"/>
      <c r="M46" s="18"/>
      <c r="N46" s="18" t="str" cm="1">
        <f t="array" ref="N46">_xlfn.IFS(A46="","",TRUE,高校選手データ貼り付け!F54&amp;"."&amp;TEXT(高校選手データ貼り付け!H54,"00")&amp;"."&amp;TEXT(高校選手データ貼り付け!J54,"00"))</f>
        <v/>
      </c>
      <c r="O46" s="18" t="str" cm="1">
        <f t="array" ref="O46">_xlfn.IFS(A46="","",TRUE,"JPN")</f>
        <v/>
      </c>
      <c r="P46" s="1" t="e">
        <f t="shared" si="0"/>
        <v>#VALUE!</v>
      </c>
      <c r="Q46" s="1" t="e">
        <f t="shared" si="1"/>
        <v>#VALUE!</v>
      </c>
      <c r="R46" s="1" t="e">
        <f t="shared" si="2"/>
        <v>#VALUE!</v>
      </c>
      <c r="S46" s="1" t="e">
        <f t="shared" si="3"/>
        <v>#VALUE!</v>
      </c>
      <c r="T46" s="1" t="e">
        <f t="shared" si="4"/>
        <v>#VALUE!</v>
      </c>
      <c r="U46" s="1" t="str">
        <f t="shared" si="5"/>
        <v>高</v>
      </c>
    </row>
    <row r="47" spans="1:21" ht="18" customHeight="1">
      <c r="A47" s="13" t="str" cm="1">
        <f t="array" ref="A47">_xlfn.IFS(高校選手データ貼り付け!B55="","",TRUE,高校選手データ貼り付け!B55)</f>
        <v/>
      </c>
      <c r="B47" s="14" t="str" cm="1">
        <f t="array" ref="B47">_xlfn.IFS(A47="","",COUNTIF(高校選手データ貼り付け!D56," ")&gt;0,LEFT(高校選手データ貼り付け!D56,FIND(" ",高校選手データ貼り付け!D56)-1),TRUE,LEFT(高校選手データ貼り付け!D56,FIND("　",高校選手データ貼り付け!D56)-1))</f>
        <v/>
      </c>
      <c r="C47" s="14" t="str" cm="1">
        <f t="array" ref="C47">_xlfn.IFS(A47="","",COUNTIF(高校選手データ貼り付け!D56," ")&gt;0,RIGHT(高校選手データ貼り付け!D56,LEN(高校選手データ貼り付け!D56)-FIND(" ",高校選手データ貼り付け!D56)),TRUE,RIGHT(高校選手データ貼り付け!D56,LEN(高校選手データ貼り付け!D56)-FIND("　",高校選手データ貼り付け!D56)))</f>
        <v/>
      </c>
      <c r="D47" s="15"/>
      <c r="E47" s="16" t="str" cm="1">
        <f t="array" ref="E47">_xlfn.IFS(A47="","",TRUE,高校選手データ貼り付け!$P$4&amp;"高")</f>
        <v/>
      </c>
      <c r="F47" s="17" t="str" cm="1">
        <f t="array" ref="F47">_xlfn.IFS(A47="","",TRUE,高校選手データ貼り付け!K55)</f>
        <v/>
      </c>
      <c r="G47" s="15"/>
      <c r="H47" s="18"/>
      <c r="I47" s="18"/>
      <c r="J47" s="16" t="str" cm="1">
        <f t="array" ref="J47">_xlfn.IFS(A47="","",COUNTIF(高校選手データ貼り付け!D55," ")&gt;0,ASC(LEFT(高校選手データ貼り付け!D55,FIND(" ",高校選手データ貼り付け!D55)-1)),TRUE,ASC(LEFT(高校選手データ貼り付け!D55,FIND("　",高校選手データ貼り付け!D55)-1)))</f>
        <v/>
      </c>
      <c r="K47" s="18" t="str" cm="1">
        <f t="array" ref="K47">_xlfn.IFS(A47="","",COUNTIF(高校選手データ貼り付け!D55," ")&gt;0,ASC(RIGHT(高校選手データ貼り付け!D55,LEN(高校選手データ貼り付け!D55)-FIND(" ",高校選手データ貼り付け!D55))),TRUE,ASC(RIGHT(高校選手データ貼り付け!D55,LEN(高校選手データ貼り付け!D55)-FIND("　",高校選手データ貼り付け!D55))))</f>
        <v/>
      </c>
      <c r="L47" s="18"/>
      <c r="M47" s="18"/>
      <c r="N47" s="18" t="str" cm="1">
        <f t="array" ref="N47">_xlfn.IFS(A47="","",TRUE,高校選手データ貼り付け!F55&amp;"."&amp;TEXT(高校選手データ貼り付け!H55,"00")&amp;"."&amp;TEXT(高校選手データ貼り付け!J55,"00"))</f>
        <v/>
      </c>
      <c r="O47" s="18" t="str" cm="1">
        <f t="array" ref="O47">_xlfn.IFS(A47="","",TRUE,"JPN")</f>
        <v/>
      </c>
      <c r="P47" s="1" t="e">
        <f t="shared" si="0"/>
        <v>#VALUE!</v>
      </c>
      <c r="Q47" s="1" t="e">
        <f t="shared" si="1"/>
        <v>#VALUE!</v>
      </c>
      <c r="R47" s="1" t="e">
        <f t="shared" si="2"/>
        <v>#VALUE!</v>
      </c>
      <c r="S47" s="1" t="e">
        <f t="shared" si="3"/>
        <v>#VALUE!</v>
      </c>
      <c r="T47" s="1" t="e">
        <f t="shared" si="4"/>
        <v>#VALUE!</v>
      </c>
      <c r="U47" s="1" t="str">
        <f t="shared" si="5"/>
        <v>高</v>
      </c>
    </row>
    <row r="48" spans="1:21" ht="18" customHeight="1">
      <c r="A48" s="13" t="str" cm="1">
        <f t="array" ref="A48">_xlfn.IFS(高校選手データ貼り付け!B56="","",TRUE,高校選手データ貼り付け!B56)</f>
        <v/>
      </c>
      <c r="B48" s="14" t="str" cm="1">
        <f t="array" ref="B48">_xlfn.IFS(A48="","",COUNTIF(高校選手データ貼り付け!D57," ")&gt;0,LEFT(高校選手データ貼り付け!D57,FIND(" ",高校選手データ貼り付け!D57)-1),TRUE,LEFT(高校選手データ貼り付け!D57,FIND("　",高校選手データ貼り付け!D57)-1))</f>
        <v/>
      </c>
      <c r="C48" s="14" t="str" cm="1">
        <f t="array" ref="C48">_xlfn.IFS(A48="","",COUNTIF(高校選手データ貼り付け!D57," ")&gt;0,RIGHT(高校選手データ貼り付け!D57,LEN(高校選手データ貼り付け!D57)-FIND(" ",高校選手データ貼り付け!D57)),TRUE,RIGHT(高校選手データ貼り付け!D57,LEN(高校選手データ貼り付け!D57)-FIND("　",高校選手データ貼り付け!D57)))</f>
        <v/>
      </c>
      <c r="D48" s="15"/>
      <c r="E48" s="16" t="str" cm="1">
        <f t="array" ref="E48">_xlfn.IFS(A48="","",TRUE,高校選手データ貼り付け!$P$4&amp;"高")</f>
        <v/>
      </c>
      <c r="F48" s="17" t="str" cm="1">
        <f t="array" ref="F48">_xlfn.IFS(A48="","",TRUE,高校選手データ貼り付け!K56)</f>
        <v/>
      </c>
      <c r="G48" s="15"/>
      <c r="H48" s="18"/>
      <c r="I48" s="18"/>
      <c r="J48" s="16" t="str" cm="1">
        <f t="array" ref="J48">_xlfn.IFS(A48="","",COUNTIF(高校選手データ貼り付け!D56," ")&gt;0,ASC(LEFT(高校選手データ貼り付け!D56,FIND(" ",高校選手データ貼り付け!D56)-1)),TRUE,ASC(LEFT(高校選手データ貼り付け!D56,FIND("　",高校選手データ貼り付け!D56)-1)))</f>
        <v/>
      </c>
      <c r="K48" s="18" t="str" cm="1">
        <f t="array" ref="K48">_xlfn.IFS(A48="","",COUNTIF(高校選手データ貼り付け!D56," ")&gt;0,ASC(RIGHT(高校選手データ貼り付け!D56,LEN(高校選手データ貼り付け!D56)-FIND(" ",高校選手データ貼り付け!D56))),TRUE,ASC(RIGHT(高校選手データ貼り付け!D56,LEN(高校選手データ貼り付け!D56)-FIND("　",高校選手データ貼り付け!D56))))</f>
        <v/>
      </c>
      <c r="L48" s="18"/>
      <c r="M48" s="18"/>
      <c r="N48" s="18" t="str" cm="1">
        <f t="array" ref="N48">_xlfn.IFS(A48="","",TRUE,高校選手データ貼り付け!F56&amp;"."&amp;TEXT(高校選手データ貼り付け!H56,"00")&amp;"."&amp;TEXT(高校選手データ貼り付け!J56,"00"))</f>
        <v/>
      </c>
      <c r="O48" s="18" t="str" cm="1">
        <f t="array" ref="O48">_xlfn.IFS(A48="","",TRUE,"JPN")</f>
        <v/>
      </c>
      <c r="P48" s="1" t="e">
        <f t="shared" si="0"/>
        <v>#VALUE!</v>
      </c>
      <c r="Q48" s="1" t="e">
        <f t="shared" si="1"/>
        <v>#VALUE!</v>
      </c>
      <c r="R48" s="1" t="e">
        <f t="shared" si="2"/>
        <v>#VALUE!</v>
      </c>
      <c r="S48" s="1" t="e">
        <f t="shared" si="3"/>
        <v>#VALUE!</v>
      </c>
      <c r="T48" s="1" t="e">
        <f t="shared" si="4"/>
        <v>#VALUE!</v>
      </c>
      <c r="U48" s="1" t="str">
        <f t="shared" si="5"/>
        <v>高</v>
      </c>
    </row>
    <row r="49" spans="1:21" ht="18" customHeight="1">
      <c r="A49" s="13" t="str" cm="1">
        <f t="array" ref="A49">_xlfn.IFS(高校選手データ貼り付け!B57="","",TRUE,高校選手データ貼り付け!B57)</f>
        <v/>
      </c>
      <c r="B49" s="14" t="str" cm="1">
        <f t="array" ref="B49">_xlfn.IFS(A49="","",COUNTIF(高校選手データ貼り付け!D58," ")&gt;0,LEFT(高校選手データ貼り付け!D58,FIND(" ",高校選手データ貼り付け!D58)-1),TRUE,LEFT(高校選手データ貼り付け!D58,FIND("　",高校選手データ貼り付け!D58)-1))</f>
        <v/>
      </c>
      <c r="C49" s="14" t="str" cm="1">
        <f t="array" ref="C49">_xlfn.IFS(A49="","",COUNTIF(高校選手データ貼り付け!D58," ")&gt;0,RIGHT(高校選手データ貼り付け!D58,LEN(高校選手データ貼り付け!D58)-FIND(" ",高校選手データ貼り付け!D58)),TRUE,RIGHT(高校選手データ貼り付け!D58,LEN(高校選手データ貼り付け!D58)-FIND("　",高校選手データ貼り付け!D58)))</f>
        <v/>
      </c>
      <c r="D49" s="15"/>
      <c r="E49" s="16" t="str" cm="1">
        <f t="array" ref="E49">_xlfn.IFS(A49="","",TRUE,高校選手データ貼り付け!$P$4&amp;"高")</f>
        <v/>
      </c>
      <c r="F49" s="17" t="str" cm="1">
        <f t="array" ref="F49">_xlfn.IFS(A49="","",TRUE,高校選手データ貼り付け!K57)</f>
        <v/>
      </c>
      <c r="G49" s="15"/>
      <c r="H49" s="18"/>
      <c r="I49" s="18"/>
      <c r="J49" s="16" t="str" cm="1">
        <f t="array" ref="J49">_xlfn.IFS(A49="","",COUNTIF(高校選手データ貼り付け!D57," ")&gt;0,ASC(LEFT(高校選手データ貼り付け!D57,FIND(" ",高校選手データ貼り付け!D57)-1)),TRUE,ASC(LEFT(高校選手データ貼り付け!D57,FIND("　",高校選手データ貼り付け!D57)-1)))</f>
        <v/>
      </c>
      <c r="K49" s="18" t="str" cm="1">
        <f t="array" ref="K49">_xlfn.IFS(A49="","",COUNTIF(高校選手データ貼り付け!D57," ")&gt;0,ASC(RIGHT(高校選手データ貼り付け!D57,LEN(高校選手データ貼り付け!D57)-FIND(" ",高校選手データ貼り付け!D57))),TRUE,ASC(RIGHT(高校選手データ貼り付け!D57,LEN(高校選手データ貼り付け!D57)-FIND("　",高校選手データ貼り付け!D57))))</f>
        <v/>
      </c>
      <c r="L49" s="18"/>
      <c r="M49" s="18"/>
      <c r="N49" s="18" t="str" cm="1">
        <f t="array" ref="N49">_xlfn.IFS(A49="","",TRUE,高校選手データ貼り付け!F57&amp;"."&amp;TEXT(高校選手データ貼り付け!H57,"00")&amp;"."&amp;TEXT(高校選手データ貼り付け!J57,"00"))</f>
        <v/>
      </c>
      <c r="O49" s="18" t="str" cm="1">
        <f t="array" ref="O49">_xlfn.IFS(A49="","",TRUE,"JPN")</f>
        <v/>
      </c>
      <c r="P49" s="1" t="e">
        <f t="shared" si="0"/>
        <v>#VALUE!</v>
      </c>
      <c r="Q49" s="1" t="e">
        <f t="shared" si="1"/>
        <v>#VALUE!</v>
      </c>
      <c r="R49" s="1" t="e">
        <f t="shared" si="2"/>
        <v>#VALUE!</v>
      </c>
      <c r="S49" s="1" t="e">
        <f t="shared" si="3"/>
        <v>#VALUE!</v>
      </c>
      <c r="T49" s="1" t="e">
        <f t="shared" si="4"/>
        <v>#VALUE!</v>
      </c>
      <c r="U49" s="1" t="str">
        <f t="shared" si="5"/>
        <v>高</v>
      </c>
    </row>
    <row r="50" spans="1:21" ht="18" customHeight="1">
      <c r="A50" s="13" t="str" cm="1">
        <f t="array" ref="A50">_xlfn.IFS(高校選手データ貼り付け!B58="","",TRUE,高校選手データ貼り付け!B58)</f>
        <v/>
      </c>
      <c r="B50" s="14" t="str" cm="1">
        <f t="array" ref="B50">_xlfn.IFS(A50="","",COUNTIF(高校選手データ貼り付け!D59," ")&gt;0,LEFT(高校選手データ貼り付け!D59,FIND(" ",高校選手データ貼り付け!D59)-1),TRUE,LEFT(高校選手データ貼り付け!D59,FIND("　",高校選手データ貼り付け!D59)-1))</f>
        <v/>
      </c>
      <c r="C50" s="14" t="str" cm="1">
        <f t="array" ref="C50">_xlfn.IFS(A50="","",COUNTIF(高校選手データ貼り付け!D59," ")&gt;0,RIGHT(高校選手データ貼り付け!D59,LEN(高校選手データ貼り付け!D59)-FIND(" ",高校選手データ貼り付け!D59)),TRUE,RIGHT(高校選手データ貼り付け!D59,LEN(高校選手データ貼り付け!D59)-FIND("　",高校選手データ貼り付け!D59)))</f>
        <v/>
      </c>
      <c r="D50" s="15"/>
      <c r="E50" s="16" t="str" cm="1">
        <f t="array" ref="E50">_xlfn.IFS(A50="","",TRUE,高校選手データ貼り付け!$P$4&amp;"高")</f>
        <v/>
      </c>
      <c r="F50" s="17" t="str" cm="1">
        <f t="array" ref="F50">_xlfn.IFS(A50="","",TRUE,高校選手データ貼り付け!K58)</f>
        <v/>
      </c>
      <c r="G50" s="15"/>
      <c r="H50" s="18"/>
      <c r="I50" s="18"/>
      <c r="J50" s="16" t="str" cm="1">
        <f t="array" ref="J50">_xlfn.IFS(A50="","",COUNTIF(高校選手データ貼り付け!D58," ")&gt;0,ASC(LEFT(高校選手データ貼り付け!D58,FIND(" ",高校選手データ貼り付け!D58)-1)),TRUE,ASC(LEFT(高校選手データ貼り付け!D58,FIND("　",高校選手データ貼り付け!D58)-1)))</f>
        <v/>
      </c>
      <c r="K50" s="18" t="str" cm="1">
        <f t="array" ref="K50">_xlfn.IFS(A50="","",COUNTIF(高校選手データ貼り付け!D58," ")&gt;0,ASC(RIGHT(高校選手データ貼り付け!D58,LEN(高校選手データ貼り付け!D58)-FIND(" ",高校選手データ貼り付け!D58))),TRUE,ASC(RIGHT(高校選手データ貼り付け!D58,LEN(高校選手データ貼り付け!D58)-FIND("　",高校選手データ貼り付け!D58))))</f>
        <v/>
      </c>
      <c r="L50" s="18"/>
      <c r="M50" s="18"/>
      <c r="N50" s="18" t="str" cm="1">
        <f t="array" ref="N50">_xlfn.IFS(A50="","",TRUE,高校選手データ貼り付け!F58&amp;"."&amp;TEXT(高校選手データ貼り付け!H58,"00")&amp;"."&amp;TEXT(高校選手データ貼り付け!J58,"00"))</f>
        <v/>
      </c>
      <c r="O50" s="18" t="str" cm="1">
        <f t="array" ref="O50">_xlfn.IFS(A50="","",TRUE,"JPN")</f>
        <v/>
      </c>
      <c r="P50" s="1" t="e">
        <f t="shared" si="0"/>
        <v>#VALUE!</v>
      </c>
      <c r="Q50" s="1" t="e">
        <f t="shared" si="1"/>
        <v>#VALUE!</v>
      </c>
      <c r="R50" s="1" t="e">
        <f t="shared" si="2"/>
        <v>#VALUE!</v>
      </c>
      <c r="S50" s="1" t="e">
        <f t="shared" si="3"/>
        <v>#VALUE!</v>
      </c>
      <c r="T50" s="1" t="e">
        <f t="shared" si="4"/>
        <v>#VALUE!</v>
      </c>
      <c r="U50" s="1" t="str">
        <f t="shared" si="5"/>
        <v>高</v>
      </c>
    </row>
    <row r="51" spans="1:21" ht="18" customHeight="1">
      <c r="A51" s="13" t="str" cm="1">
        <f t="array" ref="A51">_xlfn.IFS(高校選手データ貼り付け!B59="","",TRUE,高校選手データ貼り付け!B59)</f>
        <v/>
      </c>
      <c r="B51" s="14" t="str" cm="1">
        <f t="array" ref="B51">_xlfn.IFS(A51="","",COUNTIF(高校選手データ貼り付け!D60," ")&gt;0,LEFT(高校選手データ貼り付け!D60,FIND(" ",高校選手データ貼り付け!D60)-1),TRUE,LEFT(高校選手データ貼り付け!D60,FIND("　",高校選手データ貼り付け!D60)-1))</f>
        <v/>
      </c>
      <c r="C51" s="14" t="str" cm="1">
        <f t="array" ref="C51">_xlfn.IFS(A51="","",COUNTIF(高校選手データ貼り付け!D60," ")&gt;0,RIGHT(高校選手データ貼り付け!D60,LEN(高校選手データ貼り付け!D60)-FIND(" ",高校選手データ貼り付け!D60)),TRUE,RIGHT(高校選手データ貼り付け!D60,LEN(高校選手データ貼り付け!D60)-FIND("　",高校選手データ貼り付け!D60)))</f>
        <v/>
      </c>
      <c r="D51" s="15"/>
      <c r="E51" s="16" t="str" cm="1">
        <f t="array" ref="E51">_xlfn.IFS(A51="","",TRUE,高校選手データ貼り付け!$P$4&amp;"高")</f>
        <v/>
      </c>
      <c r="F51" s="17" t="str" cm="1">
        <f t="array" ref="F51">_xlfn.IFS(A51="","",TRUE,高校選手データ貼り付け!K59)</f>
        <v/>
      </c>
      <c r="G51" s="15"/>
      <c r="H51" s="18"/>
      <c r="I51" s="18"/>
      <c r="J51" s="16" t="str" cm="1">
        <f t="array" ref="J51">_xlfn.IFS(A51="","",COUNTIF(高校選手データ貼り付け!D59," ")&gt;0,ASC(LEFT(高校選手データ貼り付け!D59,FIND(" ",高校選手データ貼り付け!D59)-1)),TRUE,ASC(LEFT(高校選手データ貼り付け!D59,FIND("　",高校選手データ貼り付け!D59)-1)))</f>
        <v/>
      </c>
      <c r="K51" s="18" t="str" cm="1">
        <f t="array" ref="K51">_xlfn.IFS(A51="","",COUNTIF(高校選手データ貼り付け!D59," ")&gt;0,ASC(RIGHT(高校選手データ貼り付け!D59,LEN(高校選手データ貼り付け!D59)-FIND(" ",高校選手データ貼り付け!D59))),TRUE,ASC(RIGHT(高校選手データ貼り付け!D59,LEN(高校選手データ貼り付け!D59)-FIND("　",高校選手データ貼り付け!D59))))</f>
        <v/>
      </c>
      <c r="L51" s="18"/>
      <c r="M51" s="18"/>
      <c r="N51" s="18" t="str" cm="1">
        <f t="array" ref="N51">_xlfn.IFS(A51="","",TRUE,高校選手データ貼り付け!F59&amp;"."&amp;TEXT(高校選手データ貼り付け!H59,"00")&amp;"."&amp;TEXT(高校選手データ貼り付け!J59,"00"))</f>
        <v/>
      </c>
      <c r="O51" s="18" t="str" cm="1">
        <f t="array" ref="O51">_xlfn.IFS(A51="","",TRUE,"JPN")</f>
        <v/>
      </c>
      <c r="P51" s="1" t="e">
        <f t="shared" si="0"/>
        <v>#VALUE!</v>
      </c>
      <c r="Q51" s="1" t="e">
        <f t="shared" si="1"/>
        <v>#VALUE!</v>
      </c>
      <c r="R51" s="1" t="e">
        <f t="shared" si="2"/>
        <v>#VALUE!</v>
      </c>
      <c r="S51" s="1" t="e">
        <f t="shared" si="3"/>
        <v>#VALUE!</v>
      </c>
      <c r="T51" s="1" t="e">
        <f t="shared" si="4"/>
        <v>#VALUE!</v>
      </c>
      <c r="U51" s="1" t="str">
        <f t="shared" si="5"/>
        <v>高</v>
      </c>
    </row>
    <row r="52" spans="1:21" ht="18" customHeight="1">
      <c r="A52" s="13" t="str" cm="1">
        <f t="array" ref="A52">_xlfn.IFS(高校選手データ貼り付け!B60="","",TRUE,高校選手データ貼り付け!B60)</f>
        <v/>
      </c>
      <c r="B52" s="14" t="str" cm="1">
        <f t="array" ref="B52">_xlfn.IFS(A52="","",COUNTIF(高校選手データ貼り付け!D61," ")&gt;0,LEFT(高校選手データ貼り付け!D61,FIND(" ",高校選手データ貼り付け!D61)-1),TRUE,LEFT(高校選手データ貼り付け!D61,FIND("　",高校選手データ貼り付け!D61)-1))</f>
        <v/>
      </c>
      <c r="C52" s="14" t="str" cm="1">
        <f t="array" ref="C52">_xlfn.IFS(A52="","",COUNTIF(高校選手データ貼り付け!D61," ")&gt;0,RIGHT(高校選手データ貼り付け!D61,LEN(高校選手データ貼り付け!D61)-FIND(" ",高校選手データ貼り付け!D61)),TRUE,RIGHT(高校選手データ貼り付け!D61,LEN(高校選手データ貼り付け!D61)-FIND("　",高校選手データ貼り付け!D61)))</f>
        <v/>
      </c>
      <c r="D52" s="15"/>
      <c r="E52" s="16" t="str" cm="1">
        <f t="array" ref="E52">_xlfn.IFS(A52="","",TRUE,高校選手データ貼り付け!$P$4&amp;"高")</f>
        <v/>
      </c>
      <c r="F52" s="17" t="str" cm="1">
        <f t="array" ref="F52">_xlfn.IFS(A52="","",TRUE,高校選手データ貼り付け!K60)</f>
        <v/>
      </c>
      <c r="G52" s="15"/>
      <c r="H52" s="18"/>
      <c r="I52" s="18"/>
      <c r="J52" s="16" t="str" cm="1">
        <f t="array" ref="J52">_xlfn.IFS(A52="","",COUNTIF(高校選手データ貼り付け!D60," ")&gt;0,ASC(LEFT(高校選手データ貼り付け!D60,FIND(" ",高校選手データ貼り付け!D60)-1)),TRUE,ASC(LEFT(高校選手データ貼り付け!D60,FIND("　",高校選手データ貼り付け!D60)-1)))</f>
        <v/>
      </c>
      <c r="K52" s="18" t="str" cm="1">
        <f t="array" ref="K52">_xlfn.IFS(A52="","",COUNTIF(高校選手データ貼り付け!D60," ")&gt;0,ASC(RIGHT(高校選手データ貼り付け!D60,LEN(高校選手データ貼り付け!D60)-FIND(" ",高校選手データ貼り付け!D60))),TRUE,ASC(RIGHT(高校選手データ貼り付け!D60,LEN(高校選手データ貼り付け!D60)-FIND("　",高校選手データ貼り付け!D60))))</f>
        <v/>
      </c>
      <c r="L52" s="18"/>
      <c r="M52" s="18"/>
      <c r="N52" s="18" t="str" cm="1">
        <f t="array" ref="N52">_xlfn.IFS(A52="","",TRUE,高校選手データ貼り付け!F60&amp;"."&amp;TEXT(高校選手データ貼り付け!H60,"00")&amp;"."&amp;TEXT(高校選手データ貼り付け!J60,"00"))</f>
        <v/>
      </c>
      <c r="O52" s="18" t="str" cm="1">
        <f t="array" ref="O52">_xlfn.IFS(A52="","",TRUE,"JPN")</f>
        <v/>
      </c>
      <c r="P52" s="1" t="e">
        <f t="shared" si="0"/>
        <v>#VALUE!</v>
      </c>
      <c r="Q52" s="1" t="e">
        <f t="shared" si="1"/>
        <v>#VALUE!</v>
      </c>
      <c r="R52" s="1" t="e">
        <f t="shared" si="2"/>
        <v>#VALUE!</v>
      </c>
      <c r="S52" s="1" t="e">
        <f t="shared" si="3"/>
        <v>#VALUE!</v>
      </c>
      <c r="T52" s="1" t="e">
        <f t="shared" si="4"/>
        <v>#VALUE!</v>
      </c>
      <c r="U52" s="1" t="str">
        <f t="shared" si="5"/>
        <v>高</v>
      </c>
    </row>
    <row r="53" spans="1:21" ht="18" customHeight="1">
      <c r="A53" s="13" t="str" cm="1">
        <f t="array" ref="A53">_xlfn.IFS(高校選手データ貼り付け!B61="","",TRUE,高校選手データ貼り付け!B61)</f>
        <v/>
      </c>
      <c r="B53" s="14" t="str" cm="1">
        <f t="array" ref="B53">_xlfn.IFS(A53="","",COUNTIF(高校選手データ貼り付け!D62," ")&gt;0,LEFT(高校選手データ貼り付け!D62,FIND(" ",高校選手データ貼り付け!D62)-1),TRUE,LEFT(高校選手データ貼り付け!D62,FIND("　",高校選手データ貼り付け!D62)-1))</f>
        <v/>
      </c>
      <c r="C53" s="14" t="str" cm="1">
        <f t="array" ref="C53">_xlfn.IFS(A53="","",COUNTIF(高校選手データ貼り付け!D62," ")&gt;0,RIGHT(高校選手データ貼り付け!D62,LEN(高校選手データ貼り付け!D62)-FIND(" ",高校選手データ貼り付け!D62)),TRUE,RIGHT(高校選手データ貼り付け!D62,LEN(高校選手データ貼り付け!D62)-FIND("　",高校選手データ貼り付け!D62)))</f>
        <v/>
      </c>
      <c r="D53" s="15"/>
      <c r="E53" s="16" t="str" cm="1">
        <f t="array" ref="E53">_xlfn.IFS(A53="","",TRUE,高校選手データ貼り付け!$P$4&amp;"高")</f>
        <v/>
      </c>
      <c r="F53" s="17" t="str" cm="1">
        <f t="array" ref="F53">_xlfn.IFS(A53="","",TRUE,高校選手データ貼り付け!K61)</f>
        <v/>
      </c>
      <c r="G53" s="15"/>
      <c r="H53" s="18"/>
      <c r="I53" s="18"/>
      <c r="J53" s="16" t="str" cm="1">
        <f t="array" ref="J53">_xlfn.IFS(A53="","",COUNTIF(高校選手データ貼り付け!D61," ")&gt;0,ASC(LEFT(高校選手データ貼り付け!D61,FIND(" ",高校選手データ貼り付け!D61)-1)),TRUE,ASC(LEFT(高校選手データ貼り付け!D61,FIND("　",高校選手データ貼り付け!D61)-1)))</f>
        <v/>
      </c>
      <c r="K53" s="18" t="str" cm="1">
        <f t="array" ref="K53">_xlfn.IFS(A53="","",COUNTIF(高校選手データ貼り付け!D61," ")&gt;0,ASC(RIGHT(高校選手データ貼り付け!D61,LEN(高校選手データ貼り付け!D61)-FIND(" ",高校選手データ貼り付け!D61))),TRUE,ASC(RIGHT(高校選手データ貼り付け!D61,LEN(高校選手データ貼り付け!D61)-FIND("　",高校選手データ貼り付け!D61))))</f>
        <v/>
      </c>
      <c r="L53" s="18"/>
      <c r="M53" s="18"/>
      <c r="N53" s="18" t="str" cm="1">
        <f t="array" ref="N53">_xlfn.IFS(A53="","",TRUE,高校選手データ貼り付け!F61&amp;"."&amp;TEXT(高校選手データ貼り付け!H61,"00")&amp;"."&amp;TEXT(高校選手データ貼り付け!J61,"00"))</f>
        <v/>
      </c>
      <c r="O53" s="18" t="str" cm="1">
        <f t="array" ref="O53">_xlfn.IFS(A53="","",TRUE,"JPN")</f>
        <v/>
      </c>
      <c r="P53" s="1" t="e">
        <f t="shared" si="0"/>
        <v>#VALUE!</v>
      </c>
      <c r="Q53" s="1" t="e">
        <f t="shared" si="1"/>
        <v>#VALUE!</v>
      </c>
      <c r="R53" s="1" t="e">
        <f t="shared" si="2"/>
        <v>#VALUE!</v>
      </c>
      <c r="S53" s="1" t="e">
        <f t="shared" si="3"/>
        <v>#VALUE!</v>
      </c>
      <c r="T53" s="1" t="e">
        <f t="shared" si="4"/>
        <v>#VALUE!</v>
      </c>
      <c r="U53" s="1" t="str">
        <f t="shared" si="5"/>
        <v>高</v>
      </c>
    </row>
    <row r="54" spans="1:21" ht="18" customHeight="1">
      <c r="A54" s="13" t="str" cm="1">
        <f t="array" ref="A54">_xlfn.IFS(高校選手データ貼り付け!B62="","",TRUE,高校選手データ貼り付け!B62)</f>
        <v/>
      </c>
      <c r="B54" s="14" t="str" cm="1">
        <f t="array" ref="B54">_xlfn.IFS(A54="","",COUNTIF(高校選手データ貼り付け!D63," ")&gt;0,LEFT(高校選手データ貼り付け!D63,FIND(" ",高校選手データ貼り付け!D63)-1),TRUE,LEFT(高校選手データ貼り付け!D63,FIND("　",高校選手データ貼り付け!D63)-1))</f>
        <v/>
      </c>
      <c r="C54" s="14" t="str" cm="1">
        <f t="array" ref="C54">_xlfn.IFS(A54="","",COUNTIF(高校選手データ貼り付け!D63," ")&gt;0,RIGHT(高校選手データ貼り付け!D63,LEN(高校選手データ貼り付け!D63)-FIND(" ",高校選手データ貼り付け!D63)),TRUE,RIGHT(高校選手データ貼り付け!D63,LEN(高校選手データ貼り付け!D63)-FIND("　",高校選手データ貼り付け!D63)))</f>
        <v/>
      </c>
      <c r="D54" s="15"/>
      <c r="E54" s="16" t="str" cm="1">
        <f t="array" ref="E54">_xlfn.IFS(A54="","",TRUE,高校選手データ貼り付け!$P$4&amp;"高")</f>
        <v/>
      </c>
      <c r="F54" s="17" t="str" cm="1">
        <f t="array" ref="F54">_xlfn.IFS(A54="","",TRUE,高校選手データ貼り付け!K62)</f>
        <v/>
      </c>
      <c r="G54" s="15"/>
      <c r="H54" s="18"/>
      <c r="I54" s="18"/>
      <c r="J54" s="16" t="str" cm="1">
        <f t="array" ref="J54">_xlfn.IFS(A54="","",COUNTIF(高校選手データ貼り付け!D62," ")&gt;0,ASC(LEFT(高校選手データ貼り付け!D62,FIND(" ",高校選手データ貼り付け!D62)-1)),TRUE,ASC(LEFT(高校選手データ貼り付け!D62,FIND("　",高校選手データ貼り付け!D62)-1)))</f>
        <v/>
      </c>
      <c r="K54" s="18" t="str" cm="1">
        <f t="array" ref="K54">_xlfn.IFS(A54="","",COUNTIF(高校選手データ貼り付け!D62," ")&gt;0,ASC(RIGHT(高校選手データ貼り付け!D62,LEN(高校選手データ貼り付け!D62)-FIND(" ",高校選手データ貼り付け!D62))),TRUE,ASC(RIGHT(高校選手データ貼り付け!D62,LEN(高校選手データ貼り付け!D62)-FIND("　",高校選手データ貼り付け!D62))))</f>
        <v/>
      </c>
      <c r="L54" s="18"/>
      <c r="M54" s="18"/>
      <c r="N54" s="18" t="str" cm="1">
        <f t="array" ref="N54">_xlfn.IFS(A54="","",TRUE,高校選手データ貼り付け!F62&amp;"."&amp;TEXT(高校選手データ貼り付け!H62,"00")&amp;"."&amp;TEXT(高校選手データ貼り付け!J62,"00"))</f>
        <v/>
      </c>
      <c r="O54" s="18" t="str" cm="1">
        <f t="array" ref="O54">_xlfn.IFS(A54="","",TRUE,"JPN")</f>
        <v/>
      </c>
      <c r="P54" s="1" t="e">
        <f t="shared" si="0"/>
        <v>#VALUE!</v>
      </c>
      <c r="Q54" s="1" t="e">
        <f t="shared" si="1"/>
        <v>#VALUE!</v>
      </c>
      <c r="R54" s="1" t="e">
        <f t="shared" si="2"/>
        <v>#VALUE!</v>
      </c>
      <c r="S54" s="1" t="e">
        <f t="shared" si="3"/>
        <v>#VALUE!</v>
      </c>
      <c r="T54" s="1" t="e">
        <f t="shared" si="4"/>
        <v>#VALUE!</v>
      </c>
      <c r="U54" s="1" t="str">
        <f t="shared" si="5"/>
        <v>高</v>
      </c>
    </row>
    <row r="55" spans="1:21" ht="18" customHeight="1">
      <c r="A55" s="13" t="str" cm="1">
        <f t="array" ref="A55">_xlfn.IFS(高校選手データ貼り付け!B63="","",TRUE,高校選手データ貼り付け!B63)</f>
        <v/>
      </c>
      <c r="B55" s="14" t="str" cm="1">
        <f t="array" ref="B55">_xlfn.IFS(A55="","",COUNTIF(高校選手データ貼り付け!D64," ")&gt;0,LEFT(高校選手データ貼り付け!D64,FIND(" ",高校選手データ貼り付け!D64)-1),TRUE,LEFT(高校選手データ貼り付け!D64,FIND("　",高校選手データ貼り付け!D64)-1))</f>
        <v/>
      </c>
      <c r="C55" s="14" t="str" cm="1">
        <f t="array" ref="C55">_xlfn.IFS(A55="","",COUNTIF(高校選手データ貼り付け!D64," ")&gt;0,RIGHT(高校選手データ貼り付け!D64,LEN(高校選手データ貼り付け!D64)-FIND(" ",高校選手データ貼り付け!D64)),TRUE,RIGHT(高校選手データ貼り付け!D64,LEN(高校選手データ貼り付け!D64)-FIND("　",高校選手データ貼り付け!D64)))</f>
        <v/>
      </c>
      <c r="D55" s="15"/>
      <c r="E55" s="16" t="str" cm="1">
        <f t="array" ref="E55">_xlfn.IFS(A55="","",TRUE,高校選手データ貼り付け!$P$4&amp;"高")</f>
        <v/>
      </c>
      <c r="F55" s="17" t="str" cm="1">
        <f t="array" ref="F55">_xlfn.IFS(A55="","",TRUE,高校選手データ貼り付け!K63)</f>
        <v/>
      </c>
      <c r="G55" s="15"/>
      <c r="H55" s="18"/>
      <c r="I55" s="18"/>
      <c r="J55" s="16" t="str" cm="1">
        <f t="array" ref="J55">_xlfn.IFS(A55="","",COUNTIF(高校選手データ貼り付け!D63," ")&gt;0,ASC(LEFT(高校選手データ貼り付け!D63,FIND(" ",高校選手データ貼り付け!D63)-1)),TRUE,ASC(LEFT(高校選手データ貼り付け!D63,FIND("　",高校選手データ貼り付け!D63)-1)))</f>
        <v/>
      </c>
      <c r="K55" s="18" t="str" cm="1">
        <f t="array" ref="K55">_xlfn.IFS(A55="","",COUNTIF(高校選手データ貼り付け!D63," ")&gt;0,ASC(RIGHT(高校選手データ貼り付け!D63,LEN(高校選手データ貼り付け!D63)-FIND(" ",高校選手データ貼り付け!D63))),TRUE,ASC(RIGHT(高校選手データ貼り付け!D63,LEN(高校選手データ貼り付け!D63)-FIND("　",高校選手データ貼り付け!D63))))</f>
        <v/>
      </c>
      <c r="L55" s="18"/>
      <c r="M55" s="18"/>
      <c r="N55" s="18" t="str" cm="1">
        <f t="array" ref="N55">_xlfn.IFS(A55="","",TRUE,高校選手データ貼り付け!F63&amp;"."&amp;TEXT(高校選手データ貼り付け!H63,"00")&amp;"."&amp;TEXT(高校選手データ貼り付け!J63,"00"))</f>
        <v/>
      </c>
      <c r="O55" s="18" t="str" cm="1">
        <f t="array" ref="O55">_xlfn.IFS(A55="","",TRUE,"JPN")</f>
        <v/>
      </c>
      <c r="P55" s="1" t="e">
        <f t="shared" si="0"/>
        <v>#VALUE!</v>
      </c>
      <c r="Q55" s="1" t="e">
        <f t="shared" si="1"/>
        <v>#VALUE!</v>
      </c>
      <c r="R55" s="1" t="e">
        <f t="shared" si="2"/>
        <v>#VALUE!</v>
      </c>
      <c r="S55" s="1" t="e">
        <f t="shared" si="3"/>
        <v>#VALUE!</v>
      </c>
      <c r="T55" s="1" t="e">
        <f t="shared" si="4"/>
        <v>#VALUE!</v>
      </c>
      <c r="U55" s="1" t="str">
        <f t="shared" si="5"/>
        <v>高</v>
      </c>
    </row>
    <row r="56" spans="1:21" ht="18" customHeight="1">
      <c r="A56" s="13" t="str" cm="1">
        <f t="array" ref="A56">_xlfn.IFS(高校選手データ貼り付け!B64="","",TRUE,高校選手データ貼り付け!B64)</f>
        <v/>
      </c>
      <c r="B56" s="14" t="str" cm="1">
        <f t="array" ref="B56">_xlfn.IFS(A56="","",COUNTIF(高校選手データ貼り付け!D65," ")&gt;0,LEFT(高校選手データ貼り付け!D65,FIND(" ",高校選手データ貼り付け!D65)-1),TRUE,LEFT(高校選手データ貼り付け!D65,FIND("　",高校選手データ貼り付け!D65)-1))</f>
        <v/>
      </c>
      <c r="C56" s="14" t="str" cm="1">
        <f t="array" ref="C56">_xlfn.IFS(A56="","",COUNTIF(高校選手データ貼り付け!D65," ")&gt;0,RIGHT(高校選手データ貼り付け!D65,LEN(高校選手データ貼り付け!D65)-FIND(" ",高校選手データ貼り付け!D65)),TRUE,RIGHT(高校選手データ貼り付け!D65,LEN(高校選手データ貼り付け!D65)-FIND("　",高校選手データ貼り付け!D65)))</f>
        <v/>
      </c>
      <c r="D56" s="15"/>
      <c r="E56" s="16" t="str" cm="1">
        <f t="array" ref="E56">_xlfn.IFS(A56="","",TRUE,高校選手データ貼り付け!$P$4&amp;"高")</f>
        <v/>
      </c>
      <c r="F56" s="17" t="str" cm="1">
        <f t="array" ref="F56">_xlfn.IFS(A56="","",TRUE,高校選手データ貼り付け!K64)</f>
        <v/>
      </c>
      <c r="G56" s="15"/>
      <c r="H56" s="18"/>
      <c r="I56" s="18"/>
      <c r="J56" s="16" t="str" cm="1">
        <f t="array" ref="J56">_xlfn.IFS(A56="","",COUNTIF(高校選手データ貼り付け!D64," ")&gt;0,ASC(LEFT(高校選手データ貼り付け!D64,FIND(" ",高校選手データ貼り付け!D64)-1)),TRUE,ASC(LEFT(高校選手データ貼り付け!D64,FIND("　",高校選手データ貼り付け!D64)-1)))</f>
        <v/>
      </c>
      <c r="K56" s="18" t="str" cm="1">
        <f t="array" ref="K56">_xlfn.IFS(A56="","",COUNTIF(高校選手データ貼り付け!D64," ")&gt;0,ASC(RIGHT(高校選手データ貼り付け!D64,LEN(高校選手データ貼り付け!D64)-FIND(" ",高校選手データ貼り付け!D64))),TRUE,ASC(RIGHT(高校選手データ貼り付け!D64,LEN(高校選手データ貼り付け!D64)-FIND("　",高校選手データ貼り付け!D64))))</f>
        <v/>
      </c>
      <c r="L56" s="18"/>
      <c r="M56" s="18"/>
      <c r="N56" s="18" t="str" cm="1">
        <f t="array" ref="N56">_xlfn.IFS(A56="","",TRUE,高校選手データ貼り付け!F64&amp;"."&amp;TEXT(高校選手データ貼り付け!H64,"00")&amp;"."&amp;TEXT(高校選手データ貼り付け!J64,"00"))</f>
        <v/>
      </c>
      <c r="O56" s="18" t="str" cm="1">
        <f t="array" ref="O56">_xlfn.IFS(A56="","",TRUE,"JPN")</f>
        <v/>
      </c>
      <c r="P56" s="1" t="e">
        <f t="shared" si="0"/>
        <v>#VALUE!</v>
      </c>
      <c r="Q56" s="1" t="e">
        <f t="shared" si="1"/>
        <v>#VALUE!</v>
      </c>
      <c r="R56" s="1" t="e">
        <f t="shared" si="2"/>
        <v>#VALUE!</v>
      </c>
      <c r="S56" s="1" t="e">
        <f t="shared" si="3"/>
        <v>#VALUE!</v>
      </c>
      <c r="T56" s="1" t="e">
        <f t="shared" si="4"/>
        <v>#VALUE!</v>
      </c>
      <c r="U56" s="1" t="str">
        <f t="shared" si="5"/>
        <v>高</v>
      </c>
    </row>
    <row r="57" spans="1:21" ht="18" customHeight="1">
      <c r="A57" s="13" t="str" cm="1">
        <f t="array" ref="A57">_xlfn.IFS(高校選手データ貼り付け!B65="","",TRUE,高校選手データ貼り付け!B65)</f>
        <v/>
      </c>
      <c r="B57" s="14" t="str" cm="1">
        <f t="array" ref="B57">_xlfn.IFS(A57="","",COUNTIF(高校選手データ貼り付け!D66," ")&gt;0,LEFT(高校選手データ貼り付け!D66,FIND(" ",高校選手データ貼り付け!D66)-1),TRUE,LEFT(高校選手データ貼り付け!D66,FIND("　",高校選手データ貼り付け!D66)-1))</f>
        <v/>
      </c>
      <c r="C57" s="14" t="str" cm="1">
        <f t="array" ref="C57">_xlfn.IFS(A57="","",COUNTIF(高校選手データ貼り付け!D66," ")&gt;0,RIGHT(高校選手データ貼り付け!D66,LEN(高校選手データ貼り付け!D66)-FIND(" ",高校選手データ貼り付け!D66)),TRUE,RIGHT(高校選手データ貼り付け!D66,LEN(高校選手データ貼り付け!D66)-FIND("　",高校選手データ貼り付け!D66)))</f>
        <v/>
      </c>
      <c r="D57" s="15"/>
      <c r="E57" s="16" t="str" cm="1">
        <f t="array" ref="E57">_xlfn.IFS(A57="","",TRUE,高校選手データ貼り付け!$P$4&amp;"高")</f>
        <v/>
      </c>
      <c r="F57" s="17" t="str" cm="1">
        <f t="array" ref="F57">_xlfn.IFS(A57="","",TRUE,高校選手データ貼り付け!K65)</f>
        <v/>
      </c>
      <c r="G57" s="15"/>
      <c r="H57" s="18"/>
      <c r="I57" s="18"/>
      <c r="J57" s="16" t="str" cm="1">
        <f t="array" ref="J57">_xlfn.IFS(A57="","",COUNTIF(高校選手データ貼り付け!D65," ")&gt;0,ASC(LEFT(高校選手データ貼り付け!D65,FIND(" ",高校選手データ貼り付け!D65)-1)),TRUE,ASC(LEFT(高校選手データ貼り付け!D65,FIND("　",高校選手データ貼り付け!D65)-1)))</f>
        <v/>
      </c>
      <c r="K57" s="18" t="str" cm="1">
        <f t="array" ref="K57">_xlfn.IFS(A57="","",COUNTIF(高校選手データ貼り付け!D65," ")&gt;0,ASC(RIGHT(高校選手データ貼り付け!D65,LEN(高校選手データ貼り付け!D65)-FIND(" ",高校選手データ貼り付け!D65))),TRUE,ASC(RIGHT(高校選手データ貼り付け!D65,LEN(高校選手データ貼り付け!D65)-FIND("　",高校選手データ貼り付け!D65))))</f>
        <v/>
      </c>
      <c r="L57" s="18"/>
      <c r="M57" s="18"/>
      <c r="N57" s="18" t="str" cm="1">
        <f t="array" ref="N57">_xlfn.IFS(A57="","",TRUE,高校選手データ貼り付け!F65&amp;"."&amp;TEXT(高校選手データ貼り付け!H65,"00")&amp;"."&amp;TEXT(高校選手データ貼り付け!J65,"00"))</f>
        <v/>
      </c>
      <c r="O57" s="18" t="str" cm="1">
        <f t="array" ref="O57">_xlfn.IFS(A57="","",TRUE,"JPN")</f>
        <v/>
      </c>
      <c r="P57" s="1" t="e">
        <f t="shared" si="0"/>
        <v>#VALUE!</v>
      </c>
      <c r="Q57" s="1" t="e">
        <f t="shared" si="1"/>
        <v>#VALUE!</v>
      </c>
      <c r="R57" s="1" t="e">
        <f t="shared" si="2"/>
        <v>#VALUE!</v>
      </c>
      <c r="S57" s="1" t="e">
        <f t="shared" si="3"/>
        <v>#VALUE!</v>
      </c>
      <c r="T57" s="1" t="e">
        <f t="shared" si="4"/>
        <v>#VALUE!</v>
      </c>
      <c r="U57" s="1" t="str">
        <f t="shared" si="5"/>
        <v>高</v>
      </c>
    </row>
    <row r="58" spans="1:21" ht="18" customHeight="1">
      <c r="A58" s="13" t="str" cm="1">
        <f t="array" ref="A58">_xlfn.IFS(高校選手データ貼り付け!B66="","",TRUE,高校選手データ貼り付け!B66)</f>
        <v/>
      </c>
      <c r="B58" s="14" t="str" cm="1">
        <f t="array" ref="B58">_xlfn.IFS(A58="","",COUNTIF(高校選手データ貼り付け!D67," ")&gt;0,LEFT(高校選手データ貼り付け!D67,FIND(" ",高校選手データ貼り付け!D67)-1),TRUE,LEFT(高校選手データ貼り付け!D67,FIND("　",高校選手データ貼り付け!D67)-1))</f>
        <v/>
      </c>
      <c r="C58" s="14" t="str" cm="1">
        <f t="array" ref="C58">_xlfn.IFS(A58="","",COUNTIF(高校選手データ貼り付け!D67," ")&gt;0,RIGHT(高校選手データ貼り付け!D67,LEN(高校選手データ貼り付け!D67)-FIND(" ",高校選手データ貼り付け!D67)),TRUE,RIGHT(高校選手データ貼り付け!D67,LEN(高校選手データ貼り付け!D67)-FIND("　",高校選手データ貼り付け!D67)))</f>
        <v/>
      </c>
      <c r="D58" s="15"/>
      <c r="E58" s="16" t="str" cm="1">
        <f t="array" ref="E58">_xlfn.IFS(A58="","",TRUE,高校選手データ貼り付け!$P$4&amp;"高")</f>
        <v/>
      </c>
      <c r="F58" s="17" t="str" cm="1">
        <f t="array" ref="F58">_xlfn.IFS(A58="","",TRUE,高校選手データ貼り付け!K66)</f>
        <v/>
      </c>
      <c r="G58" s="15"/>
      <c r="H58" s="18"/>
      <c r="I58" s="18"/>
      <c r="J58" s="16" t="str" cm="1">
        <f t="array" ref="J58">_xlfn.IFS(A58="","",COUNTIF(高校選手データ貼り付け!D66," ")&gt;0,ASC(LEFT(高校選手データ貼り付け!D66,FIND(" ",高校選手データ貼り付け!D66)-1)),TRUE,ASC(LEFT(高校選手データ貼り付け!D66,FIND("　",高校選手データ貼り付け!D66)-1)))</f>
        <v/>
      </c>
      <c r="K58" s="18" t="str" cm="1">
        <f t="array" ref="K58">_xlfn.IFS(A58="","",COUNTIF(高校選手データ貼り付け!D66," ")&gt;0,ASC(RIGHT(高校選手データ貼り付け!D66,LEN(高校選手データ貼り付け!D66)-FIND(" ",高校選手データ貼り付け!D66))),TRUE,ASC(RIGHT(高校選手データ貼り付け!D66,LEN(高校選手データ貼り付け!D66)-FIND("　",高校選手データ貼り付け!D66))))</f>
        <v/>
      </c>
      <c r="L58" s="18"/>
      <c r="M58" s="18"/>
      <c r="N58" s="18" t="str" cm="1">
        <f t="array" ref="N58">_xlfn.IFS(A58="","",TRUE,高校選手データ貼り付け!F66&amp;"."&amp;TEXT(高校選手データ貼り付け!H66,"00")&amp;"."&amp;TEXT(高校選手データ貼り付け!J66,"00"))</f>
        <v/>
      </c>
      <c r="O58" s="18" t="str" cm="1">
        <f t="array" ref="O58">_xlfn.IFS(A58="","",TRUE,"JPN")</f>
        <v/>
      </c>
      <c r="P58" s="1" t="e">
        <f t="shared" si="0"/>
        <v>#VALUE!</v>
      </c>
      <c r="Q58" s="1" t="e">
        <f t="shared" si="1"/>
        <v>#VALUE!</v>
      </c>
      <c r="R58" s="1" t="e">
        <f t="shared" si="2"/>
        <v>#VALUE!</v>
      </c>
      <c r="S58" s="1" t="e">
        <f t="shared" si="3"/>
        <v>#VALUE!</v>
      </c>
      <c r="T58" s="1" t="e">
        <f t="shared" si="4"/>
        <v>#VALUE!</v>
      </c>
      <c r="U58" s="1" t="str">
        <f t="shared" si="5"/>
        <v>高</v>
      </c>
    </row>
    <row r="59" spans="1:21" ht="18" customHeight="1">
      <c r="A59" s="13" t="str" cm="1">
        <f t="array" ref="A59">_xlfn.IFS(高校選手データ貼り付け!B67="","",TRUE,高校選手データ貼り付け!B67)</f>
        <v/>
      </c>
      <c r="B59" s="14" t="str" cm="1">
        <f t="array" ref="B59">_xlfn.IFS(A59="","",COUNTIF(高校選手データ貼り付け!D68," ")&gt;0,LEFT(高校選手データ貼り付け!D68,FIND(" ",高校選手データ貼り付け!D68)-1),TRUE,LEFT(高校選手データ貼り付け!D68,FIND("　",高校選手データ貼り付け!D68)-1))</f>
        <v/>
      </c>
      <c r="C59" s="14" t="str" cm="1">
        <f t="array" ref="C59">_xlfn.IFS(A59="","",COUNTIF(高校選手データ貼り付け!D68," ")&gt;0,RIGHT(高校選手データ貼り付け!D68,LEN(高校選手データ貼り付け!D68)-FIND(" ",高校選手データ貼り付け!D68)),TRUE,RIGHT(高校選手データ貼り付け!D68,LEN(高校選手データ貼り付け!D68)-FIND("　",高校選手データ貼り付け!D68)))</f>
        <v/>
      </c>
      <c r="D59" s="15"/>
      <c r="E59" s="16" t="str" cm="1">
        <f t="array" ref="E59">_xlfn.IFS(A59="","",TRUE,高校選手データ貼り付け!$P$4&amp;"高")</f>
        <v/>
      </c>
      <c r="F59" s="17" t="str" cm="1">
        <f t="array" ref="F59">_xlfn.IFS(A59="","",TRUE,高校選手データ貼り付け!K67)</f>
        <v/>
      </c>
      <c r="G59" s="15"/>
      <c r="H59" s="18"/>
      <c r="I59" s="18"/>
      <c r="J59" s="16" t="str" cm="1">
        <f t="array" ref="J59">_xlfn.IFS(A59="","",COUNTIF(高校選手データ貼り付け!D67," ")&gt;0,ASC(LEFT(高校選手データ貼り付け!D67,FIND(" ",高校選手データ貼り付け!D67)-1)),TRUE,ASC(LEFT(高校選手データ貼り付け!D67,FIND("　",高校選手データ貼り付け!D67)-1)))</f>
        <v/>
      </c>
      <c r="K59" s="18" t="str" cm="1">
        <f t="array" ref="K59">_xlfn.IFS(A59="","",COUNTIF(高校選手データ貼り付け!D67," ")&gt;0,ASC(RIGHT(高校選手データ貼り付け!D67,LEN(高校選手データ貼り付け!D67)-FIND(" ",高校選手データ貼り付け!D67))),TRUE,ASC(RIGHT(高校選手データ貼り付け!D67,LEN(高校選手データ貼り付け!D67)-FIND("　",高校選手データ貼り付け!D67))))</f>
        <v/>
      </c>
      <c r="L59" s="18"/>
      <c r="M59" s="18"/>
      <c r="N59" s="18" t="str" cm="1">
        <f t="array" ref="N59">_xlfn.IFS(A59="","",TRUE,高校選手データ貼り付け!F67&amp;"."&amp;TEXT(高校選手データ貼り付け!H67,"00")&amp;"."&amp;TEXT(高校選手データ貼り付け!J67,"00"))</f>
        <v/>
      </c>
      <c r="O59" s="18" t="str" cm="1">
        <f t="array" ref="O59">_xlfn.IFS(A59="","",TRUE,"JPN")</f>
        <v/>
      </c>
      <c r="P59" s="1" t="e">
        <f t="shared" si="0"/>
        <v>#VALUE!</v>
      </c>
      <c r="Q59" s="1" t="e">
        <f t="shared" si="1"/>
        <v>#VALUE!</v>
      </c>
      <c r="R59" s="1" t="e">
        <f t="shared" si="2"/>
        <v>#VALUE!</v>
      </c>
      <c r="S59" s="1" t="e">
        <f t="shared" si="3"/>
        <v>#VALUE!</v>
      </c>
      <c r="T59" s="1" t="e">
        <f t="shared" si="4"/>
        <v>#VALUE!</v>
      </c>
      <c r="U59" s="1" t="str">
        <f t="shared" si="5"/>
        <v>高</v>
      </c>
    </row>
    <row r="60" spans="1:21" ht="18" customHeight="1">
      <c r="A60" s="13" t="str" cm="1">
        <f t="array" ref="A60">_xlfn.IFS(高校選手データ貼り付け!B68="","",TRUE,高校選手データ貼り付け!B68)</f>
        <v/>
      </c>
      <c r="B60" s="14" t="str" cm="1">
        <f t="array" ref="B60">_xlfn.IFS(A60="","",COUNTIF(高校選手データ貼り付け!D69," ")&gt;0,LEFT(高校選手データ貼り付け!D69,FIND(" ",高校選手データ貼り付け!D69)-1),TRUE,LEFT(高校選手データ貼り付け!D69,FIND("　",高校選手データ貼り付け!D69)-1))</f>
        <v/>
      </c>
      <c r="C60" s="14" t="str" cm="1">
        <f t="array" ref="C60">_xlfn.IFS(A60="","",COUNTIF(高校選手データ貼り付け!D69," ")&gt;0,RIGHT(高校選手データ貼り付け!D69,LEN(高校選手データ貼り付け!D69)-FIND(" ",高校選手データ貼り付け!D69)),TRUE,RIGHT(高校選手データ貼り付け!D69,LEN(高校選手データ貼り付け!D69)-FIND("　",高校選手データ貼り付け!D69)))</f>
        <v/>
      </c>
      <c r="D60" s="15"/>
      <c r="E60" s="16" t="str" cm="1">
        <f t="array" ref="E60">_xlfn.IFS(A60="","",TRUE,高校選手データ貼り付け!$P$4&amp;"高")</f>
        <v/>
      </c>
      <c r="F60" s="17" t="str" cm="1">
        <f t="array" ref="F60">_xlfn.IFS(A60="","",TRUE,高校選手データ貼り付け!K68)</f>
        <v/>
      </c>
      <c r="G60" s="15"/>
      <c r="H60" s="18"/>
      <c r="I60" s="18"/>
      <c r="J60" s="16" t="str" cm="1">
        <f t="array" ref="J60">_xlfn.IFS(A60="","",COUNTIF(高校選手データ貼り付け!D68," ")&gt;0,ASC(LEFT(高校選手データ貼り付け!D68,FIND(" ",高校選手データ貼り付け!D68)-1)),TRUE,ASC(LEFT(高校選手データ貼り付け!D68,FIND("　",高校選手データ貼り付け!D68)-1)))</f>
        <v/>
      </c>
      <c r="K60" s="18" t="str" cm="1">
        <f t="array" ref="K60">_xlfn.IFS(A60="","",COUNTIF(高校選手データ貼り付け!D68," ")&gt;0,ASC(RIGHT(高校選手データ貼り付け!D68,LEN(高校選手データ貼り付け!D68)-FIND(" ",高校選手データ貼り付け!D68))),TRUE,ASC(RIGHT(高校選手データ貼り付け!D68,LEN(高校選手データ貼り付け!D68)-FIND("　",高校選手データ貼り付け!D68))))</f>
        <v/>
      </c>
      <c r="L60" s="18"/>
      <c r="M60" s="18"/>
      <c r="N60" s="18" t="str" cm="1">
        <f t="array" ref="N60">_xlfn.IFS(A60="","",TRUE,高校選手データ貼り付け!F68&amp;"."&amp;TEXT(高校選手データ貼り付け!H68,"00")&amp;"."&amp;TEXT(高校選手データ貼り付け!J68,"00"))</f>
        <v/>
      </c>
      <c r="O60" s="18" t="str" cm="1">
        <f t="array" ref="O60">_xlfn.IFS(A60="","",TRUE,"JPN")</f>
        <v/>
      </c>
      <c r="P60" s="1" t="e">
        <f t="shared" si="0"/>
        <v>#VALUE!</v>
      </c>
      <c r="Q60" s="1" t="e">
        <f t="shared" si="1"/>
        <v>#VALUE!</v>
      </c>
      <c r="R60" s="1" t="e">
        <f t="shared" si="2"/>
        <v>#VALUE!</v>
      </c>
      <c r="S60" s="1" t="e">
        <f t="shared" si="3"/>
        <v>#VALUE!</v>
      </c>
      <c r="T60" s="1" t="e">
        <f t="shared" si="4"/>
        <v>#VALUE!</v>
      </c>
      <c r="U60" s="1" t="str">
        <f t="shared" si="5"/>
        <v>高</v>
      </c>
    </row>
    <row r="61" spans="1:21" ht="18" customHeight="1">
      <c r="A61" s="13" t="str" cm="1">
        <f t="array" ref="A61">_xlfn.IFS(高校選手データ貼り付け!B69="","",TRUE,高校選手データ貼り付け!B69)</f>
        <v/>
      </c>
      <c r="B61" s="14" t="str" cm="1">
        <f t="array" ref="B61">_xlfn.IFS(A61="","",COUNTIF(高校選手データ貼り付け!D70," ")&gt;0,LEFT(高校選手データ貼り付け!D70,FIND(" ",高校選手データ貼り付け!D70)-1),TRUE,LEFT(高校選手データ貼り付け!D70,FIND("　",高校選手データ貼り付け!D70)-1))</f>
        <v/>
      </c>
      <c r="C61" s="14" t="str" cm="1">
        <f t="array" ref="C61">_xlfn.IFS(A61="","",COUNTIF(高校選手データ貼り付け!D70," ")&gt;0,RIGHT(高校選手データ貼り付け!D70,LEN(高校選手データ貼り付け!D70)-FIND(" ",高校選手データ貼り付け!D70)),TRUE,RIGHT(高校選手データ貼り付け!D70,LEN(高校選手データ貼り付け!D70)-FIND("　",高校選手データ貼り付け!D70)))</f>
        <v/>
      </c>
      <c r="D61" s="15"/>
      <c r="E61" s="16" t="str" cm="1">
        <f t="array" ref="E61">_xlfn.IFS(A61="","",TRUE,高校選手データ貼り付け!$P$4&amp;"高")</f>
        <v/>
      </c>
      <c r="F61" s="17" t="str" cm="1">
        <f t="array" ref="F61">_xlfn.IFS(A61="","",TRUE,高校選手データ貼り付け!K69)</f>
        <v/>
      </c>
      <c r="G61" s="15"/>
      <c r="H61" s="18"/>
      <c r="I61" s="18"/>
      <c r="J61" s="16" t="str" cm="1">
        <f t="array" ref="J61">_xlfn.IFS(A61="","",COUNTIF(高校選手データ貼り付け!D69," ")&gt;0,ASC(LEFT(高校選手データ貼り付け!D69,FIND(" ",高校選手データ貼り付け!D69)-1)),TRUE,ASC(LEFT(高校選手データ貼り付け!D69,FIND("　",高校選手データ貼り付け!D69)-1)))</f>
        <v/>
      </c>
      <c r="K61" s="18" t="str" cm="1">
        <f t="array" ref="K61">_xlfn.IFS(A61="","",COUNTIF(高校選手データ貼り付け!D69," ")&gt;0,ASC(RIGHT(高校選手データ貼り付け!D69,LEN(高校選手データ貼り付け!D69)-FIND(" ",高校選手データ貼り付け!D69))),TRUE,ASC(RIGHT(高校選手データ貼り付け!D69,LEN(高校選手データ貼り付け!D69)-FIND("　",高校選手データ貼り付け!D69))))</f>
        <v/>
      </c>
      <c r="L61" s="18"/>
      <c r="M61" s="18"/>
      <c r="N61" s="18" t="str" cm="1">
        <f t="array" ref="N61">_xlfn.IFS(A61="","",TRUE,高校選手データ貼り付け!F69&amp;"."&amp;TEXT(高校選手データ貼り付け!H69,"00")&amp;"."&amp;TEXT(高校選手データ貼り付け!J69,"00"))</f>
        <v/>
      </c>
      <c r="O61" s="18" t="str" cm="1">
        <f t="array" ref="O61">_xlfn.IFS(A61="","",TRUE,"JPN")</f>
        <v/>
      </c>
      <c r="P61" s="1" t="e">
        <f t="shared" si="0"/>
        <v>#VALUE!</v>
      </c>
      <c r="Q61" s="1" t="e">
        <f t="shared" si="1"/>
        <v>#VALUE!</v>
      </c>
      <c r="R61" s="1" t="e">
        <f t="shared" si="2"/>
        <v>#VALUE!</v>
      </c>
      <c r="S61" s="1" t="e">
        <f t="shared" si="3"/>
        <v>#VALUE!</v>
      </c>
      <c r="T61" s="1" t="e">
        <f t="shared" si="4"/>
        <v>#VALUE!</v>
      </c>
      <c r="U61" s="1" t="str">
        <f t="shared" si="5"/>
        <v>高</v>
      </c>
    </row>
    <row r="62" spans="1:21" ht="18" customHeight="1">
      <c r="A62" s="13" t="str" cm="1">
        <f t="array" ref="A62">_xlfn.IFS(高校選手データ貼り付け!B70="","",TRUE,高校選手データ貼り付け!B70)</f>
        <v/>
      </c>
      <c r="B62" s="14" t="str" cm="1">
        <f t="array" ref="B62">_xlfn.IFS(A62="","",COUNTIF(高校選手データ貼り付け!D71," ")&gt;0,LEFT(高校選手データ貼り付け!D71,FIND(" ",高校選手データ貼り付け!D71)-1),TRUE,LEFT(高校選手データ貼り付け!D71,FIND("　",高校選手データ貼り付け!D71)-1))</f>
        <v/>
      </c>
      <c r="C62" s="14" t="str" cm="1">
        <f t="array" ref="C62">_xlfn.IFS(A62="","",COUNTIF(高校選手データ貼り付け!D71," ")&gt;0,RIGHT(高校選手データ貼り付け!D71,LEN(高校選手データ貼り付け!D71)-FIND(" ",高校選手データ貼り付け!D71)),TRUE,RIGHT(高校選手データ貼り付け!D71,LEN(高校選手データ貼り付け!D71)-FIND("　",高校選手データ貼り付け!D71)))</f>
        <v/>
      </c>
      <c r="D62" s="15"/>
      <c r="E62" s="16" t="str" cm="1">
        <f t="array" ref="E62">_xlfn.IFS(A62="","",TRUE,高校選手データ貼り付け!$P$4&amp;"高")</f>
        <v/>
      </c>
      <c r="F62" s="17" t="str" cm="1">
        <f t="array" ref="F62">_xlfn.IFS(A62="","",TRUE,高校選手データ貼り付け!K70)</f>
        <v/>
      </c>
      <c r="G62" s="15"/>
      <c r="H62" s="18"/>
      <c r="I62" s="18"/>
      <c r="J62" s="16" t="str" cm="1">
        <f t="array" ref="J62">_xlfn.IFS(A62="","",COUNTIF(高校選手データ貼り付け!D70," ")&gt;0,ASC(LEFT(高校選手データ貼り付け!D70,FIND(" ",高校選手データ貼り付け!D70)-1)),TRUE,ASC(LEFT(高校選手データ貼り付け!D70,FIND("　",高校選手データ貼り付け!D70)-1)))</f>
        <v/>
      </c>
      <c r="K62" s="18" t="str" cm="1">
        <f t="array" ref="K62">_xlfn.IFS(A62="","",COUNTIF(高校選手データ貼り付け!D70," ")&gt;0,ASC(RIGHT(高校選手データ貼り付け!D70,LEN(高校選手データ貼り付け!D70)-FIND(" ",高校選手データ貼り付け!D70))),TRUE,ASC(RIGHT(高校選手データ貼り付け!D70,LEN(高校選手データ貼り付け!D70)-FIND("　",高校選手データ貼り付け!D70))))</f>
        <v/>
      </c>
      <c r="L62" s="18"/>
      <c r="M62" s="18"/>
      <c r="N62" s="18" t="str" cm="1">
        <f t="array" ref="N62">_xlfn.IFS(A62="","",TRUE,高校選手データ貼り付け!F70&amp;"."&amp;TEXT(高校選手データ貼り付け!H70,"00")&amp;"."&amp;TEXT(高校選手データ貼り付け!J70,"00"))</f>
        <v/>
      </c>
      <c r="O62" s="18" t="str" cm="1">
        <f t="array" ref="O62">_xlfn.IFS(A62="","",TRUE,"JPN")</f>
        <v/>
      </c>
      <c r="P62" s="1" t="e">
        <f t="shared" si="0"/>
        <v>#VALUE!</v>
      </c>
      <c r="Q62" s="1" t="e">
        <f t="shared" si="1"/>
        <v>#VALUE!</v>
      </c>
      <c r="R62" s="1" t="e">
        <f t="shared" si="2"/>
        <v>#VALUE!</v>
      </c>
      <c r="S62" s="1" t="e">
        <f t="shared" si="3"/>
        <v>#VALUE!</v>
      </c>
      <c r="T62" s="1" t="e">
        <f t="shared" si="4"/>
        <v>#VALUE!</v>
      </c>
      <c r="U62" s="1" t="str">
        <f t="shared" si="5"/>
        <v>高</v>
      </c>
    </row>
    <row r="63" spans="1:21" ht="18" customHeight="1">
      <c r="A63" s="13" t="str" cm="1">
        <f t="array" ref="A63">_xlfn.IFS(高校選手データ貼り付け!B71="","",TRUE,高校選手データ貼り付け!B71)</f>
        <v/>
      </c>
      <c r="B63" s="14" t="str" cm="1">
        <f t="array" ref="B63">_xlfn.IFS(A63="","",COUNTIF(高校選手データ貼り付け!D72," ")&gt;0,LEFT(高校選手データ貼り付け!D72,FIND(" ",高校選手データ貼り付け!D72)-1),TRUE,LEFT(高校選手データ貼り付け!D72,FIND("　",高校選手データ貼り付け!D72)-1))</f>
        <v/>
      </c>
      <c r="C63" s="14" t="str" cm="1">
        <f t="array" ref="C63">_xlfn.IFS(A63="","",COUNTIF(高校選手データ貼り付け!D72," ")&gt;0,RIGHT(高校選手データ貼り付け!D72,LEN(高校選手データ貼り付け!D72)-FIND(" ",高校選手データ貼り付け!D72)),TRUE,RIGHT(高校選手データ貼り付け!D72,LEN(高校選手データ貼り付け!D72)-FIND("　",高校選手データ貼り付け!D72)))</f>
        <v/>
      </c>
      <c r="D63" s="15"/>
      <c r="E63" s="16" t="str" cm="1">
        <f t="array" ref="E63">_xlfn.IFS(A63="","",TRUE,高校選手データ貼り付け!$P$4&amp;"高")</f>
        <v/>
      </c>
      <c r="F63" s="17" t="str" cm="1">
        <f t="array" ref="F63">_xlfn.IFS(A63="","",TRUE,高校選手データ貼り付け!K71)</f>
        <v/>
      </c>
      <c r="G63" s="15"/>
      <c r="H63" s="18"/>
      <c r="I63" s="18"/>
      <c r="J63" s="16" t="str" cm="1">
        <f t="array" ref="J63">_xlfn.IFS(A63="","",COUNTIF(高校選手データ貼り付け!D71," ")&gt;0,ASC(LEFT(高校選手データ貼り付け!D71,FIND(" ",高校選手データ貼り付け!D71)-1)),TRUE,ASC(LEFT(高校選手データ貼り付け!D71,FIND("　",高校選手データ貼り付け!D71)-1)))</f>
        <v/>
      </c>
      <c r="K63" s="18" t="str" cm="1">
        <f t="array" ref="K63">_xlfn.IFS(A63="","",COUNTIF(高校選手データ貼り付け!D71," ")&gt;0,ASC(RIGHT(高校選手データ貼り付け!D71,LEN(高校選手データ貼り付け!D71)-FIND(" ",高校選手データ貼り付け!D71))),TRUE,ASC(RIGHT(高校選手データ貼り付け!D71,LEN(高校選手データ貼り付け!D71)-FIND("　",高校選手データ貼り付け!D71))))</f>
        <v/>
      </c>
      <c r="L63" s="18"/>
      <c r="M63" s="18"/>
      <c r="N63" s="18" t="str" cm="1">
        <f t="array" ref="N63">_xlfn.IFS(A63="","",TRUE,高校選手データ貼り付け!F71&amp;"."&amp;TEXT(高校選手データ貼り付け!H71,"00")&amp;"."&amp;TEXT(高校選手データ貼り付け!J71,"00"))</f>
        <v/>
      </c>
      <c r="O63" s="18" t="str" cm="1">
        <f t="array" ref="O63">_xlfn.IFS(A63="","",TRUE,"JPN")</f>
        <v/>
      </c>
      <c r="P63" s="1" t="e">
        <f t="shared" si="0"/>
        <v>#VALUE!</v>
      </c>
      <c r="Q63" s="1" t="e">
        <f t="shared" si="1"/>
        <v>#VALUE!</v>
      </c>
      <c r="R63" s="1" t="e">
        <f t="shared" si="2"/>
        <v>#VALUE!</v>
      </c>
      <c r="S63" s="1" t="e">
        <f t="shared" si="3"/>
        <v>#VALUE!</v>
      </c>
      <c r="T63" s="1" t="e">
        <f t="shared" si="4"/>
        <v>#VALUE!</v>
      </c>
      <c r="U63" s="1" t="str">
        <f t="shared" si="5"/>
        <v>高</v>
      </c>
    </row>
    <row r="64" spans="1:21" ht="18" customHeight="1">
      <c r="A64" s="13" t="str" cm="1">
        <f t="array" ref="A64">_xlfn.IFS(高校選手データ貼り付け!B72="","",TRUE,高校選手データ貼り付け!B72)</f>
        <v/>
      </c>
      <c r="B64" s="14" t="str" cm="1">
        <f t="array" ref="B64">_xlfn.IFS(A64="","",COUNTIF(高校選手データ貼り付け!D73," ")&gt;0,LEFT(高校選手データ貼り付け!D73,FIND(" ",高校選手データ貼り付け!D73)-1),TRUE,LEFT(高校選手データ貼り付け!D73,FIND("　",高校選手データ貼り付け!D73)-1))</f>
        <v/>
      </c>
      <c r="C64" s="14" t="str" cm="1">
        <f t="array" ref="C64">_xlfn.IFS(A64="","",COUNTIF(高校選手データ貼り付け!D73," ")&gt;0,RIGHT(高校選手データ貼り付け!D73,LEN(高校選手データ貼り付け!D73)-FIND(" ",高校選手データ貼り付け!D73)),TRUE,RIGHT(高校選手データ貼り付け!D73,LEN(高校選手データ貼り付け!D73)-FIND("　",高校選手データ貼り付け!D73)))</f>
        <v/>
      </c>
      <c r="D64" s="15"/>
      <c r="E64" s="16" t="str" cm="1">
        <f t="array" ref="E64">_xlfn.IFS(A64="","",TRUE,高校選手データ貼り付け!$P$4&amp;"高")</f>
        <v/>
      </c>
      <c r="F64" s="17" t="str" cm="1">
        <f t="array" ref="F64">_xlfn.IFS(A64="","",TRUE,高校選手データ貼り付け!K72)</f>
        <v/>
      </c>
      <c r="G64" s="15"/>
      <c r="H64" s="18"/>
      <c r="I64" s="18"/>
      <c r="J64" s="16" t="str" cm="1">
        <f t="array" ref="J64">_xlfn.IFS(A64="","",COUNTIF(高校選手データ貼り付け!D72," ")&gt;0,ASC(LEFT(高校選手データ貼り付け!D72,FIND(" ",高校選手データ貼り付け!D72)-1)),TRUE,ASC(LEFT(高校選手データ貼り付け!D72,FIND("　",高校選手データ貼り付け!D72)-1)))</f>
        <v/>
      </c>
      <c r="K64" s="18" t="str" cm="1">
        <f t="array" ref="K64">_xlfn.IFS(A64="","",COUNTIF(高校選手データ貼り付け!D72," ")&gt;0,ASC(RIGHT(高校選手データ貼り付け!D72,LEN(高校選手データ貼り付け!D72)-FIND(" ",高校選手データ貼り付け!D72))),TRUE,ASC(RIGHT(高校選手データ貼り付け!D72,LEN(高校選手データ貼り付け!D72)-FIND("　",高校選手データ貼り付け!D72))))</f>
        <v/>
      </c>
      <c r="L64" s="18"/>
      <c r="M64" s="18"/>
      <c r="N64" s="18" t="str" cm="1">
        <f t="array" ref="N64">_xlfn.IFS(A64="","",TRUE,高校選手データ貼り付け!F72&amp;"."&amp;TEXT(高校選手データ貼り付け!H72,"00")&amp;"."&amp;TEXT(高校選手データ貼り付け!J72,"00"))</f>
        <v/>
      </c>
      <c r="O64" s="18" t="str" cm="1">
        <f t="array" ref="O64">_xlfn.IFS(A64="","",TRUE,"JPN")</f>
        <v/>
      </c>
      <c r="P64" s="1" t="e">
        <f t="shared" si="0"/>
        <v>#VALUE!</v>
      </c>
      <c r="Q64" s="1" t="e">
        <f t="shared" si="1"/>
        <v>#VALUE!</v>
      </c>
      <c r="R64" s="1" t="e">
        <f t="shared" si="2"/>
        <v>#VALUE!</v>
      </c>
      <c r="S64" s="1" t="e">
        <f t="shared" si="3"/>
        <v>#VALUE!</v>
      </c>
      <c r="T64" s="1" t="e">
        <f t="shared" si="4"/>
        <v>#VALUE!</v>
      </c>
      <c r="U64" s="1" t="str">
        <f t="shared" si="5"/>
        <v>高</v>
      </c>
    </row>
    <row r="65" spans="1:21" ht="18" customHeight="1">
      <c r="A65" s="13" t="str" cm="1">
        <f t="array" ref="A65">_xlfn.IFS(高校選手データ貼り付け!B73="","",TRUE,高校選手データ貼り付け!B73)</f>
        <v/>
      </c>
      <c r="B65" s="14" t="str" cm="1">
        <f t="array" ref="B65">_xlfn.IFS(A65="","",COUNTIF(高校選手データ貼り付け!D74," ")&gt;0,LEFT(高校選手データ貼り付け!D74,FIND(" ",高校選手データ貼り付け!D74)-1),TRUE,LEFT(高校選手データ貼り付け!D74,FIND("　",高校選手データ貼り付け!D74)-1))</f>
        <v/>
      </c>
      <c r="C65" s="14" t="str" cm="1">
        <f t="array" ref="C65">_xlfn.IFS(A65="","",COUNTIF(高校選手データ貼り付け!D74," ")&gt;0,RIGHT(高校選手データ貼り付け!D74,LEN(高校選手データ貼り付け!D74)-FIND(" ",高校選手データ貼り付け!D74)),TRUE,RIGHT(高校選手データ貼り付け!D74,LEN(高校選手データ貼り付け!D74)-FIND("　",高校選手データ貼り付け!D74)))</f>
        <v/>
      </c>
      <c r="D65" s="15"/>
      <c r="E65" s="16" t="str" cm="1">
        <f t="array" ref="E65">_xlfn.IFS(A65="","",TRUE,高校選手データ貼り付け!$P$4&amp;"高")</f>
        <v/>
      </c>
      <c r="F65" s="17" t="str" cm="1">
        <f t="array" ref="F65">_xlfn.IFS(A65="","",TRUE,高校選手データ貼り付け!K73)</f>
        <v/>
      </c>
      <c r="G65" s="15"/>
      <c r="H65" s="18"/>
      <c r="I65" s="18"/>
      <c r="J65" s="16" t="str" cm="1">
        <f t="array" ref="J65">_xlfn.IFS(A65="","",COUNTIF(高校選手データ貼り付け!D73," ")&gt;0,ASC(LEFT(高校選手データ貼り付け!D73,FIND(" ",高校選手データ貼り付け!D73)-1)),TRUE,ASC(LEFT(高校選手データ貼り付け!D73,FIND("　",高校選手データ貼り付け!D73)-1)))</f>
        <v/>
      </c>
      <c r="K65" s="18" t="str" cm="1">
        <f t="array" ref="K65">_xlfn.IFS(A65="","",COUNTIF(高校選手データ貼り付け!D73," ")&gt;0,ASC(RIGHT(高校選手データ貼り付け!D73,LEN(高校選手データ貼り付け!D73)-FIND(" ",高校選手データ貼り付け!D73))),TRUE,ASC(RIGHT(高校選手データ貼り付け!D73,LEN(高校選手データ貼り付け!D73)-FIND("　",高校選手データ貼り付け!D73))))</f>
        <v/>
      </c>
      <c r="L65" s="18"/>
      <c r="M65" s="18"/>
      <c r="N65" s="18" t="str" cm="1">
        <f t="array" ref="N65">_xlfn.IFS(A65="","",TRUE,高校選手データ貼り付け!F73&amp;"."&amp;TEXT(高校選手データ貼り付け!H73,"00")&amp;"."&amp;TEXT(高校選手データ貼り付け!J73,"00"))</f>
        <v/>
      </c>
      <c r="O65" s="18" t="str" cm="1">
        <f t="array" ref="O65">_xlfn.IFS(A65="","",TRUE,"JPN")</f>
        <v/>
      </c>
      <c r="P65" s="1" t="e">
        <f t="shared" si="0"/>
        <v>#VALUE!</v>
      </c>
      <c r="Q65" s="1" t="e">
        <f t="shared" si="1"/>
        <v>#VALUE!</v>
      </c>
      <c r="R65" s="1" t="e">
        <f t="shared" si="2"/>
        <v>#VALUE!</v>
      </c>
      <c r="S65" s="1" t="e">
        <f t="shared" si="3"/>
        <v>#VALUE!</v>
      </c>
      <c r="T65" s="1" t="e">
        <f t="shared" si="4"/>
        <v>#VALUE!</v>
      </c>
      <c r="U65" s="1" t="str">
        <f t="shared" si="5"/>
        <v>高</v>
      </c>
    </row>
    <row r="66" spans="1:21" ht="18" customHeight="1">
      <c r="A66" s="13" t="str" cm="1">
        <f t="array" ref="A66">_xlfn.IFS(高校選手データ貼り付け!B74="","",TRUE,高校選手データ貼り付け!B74)</f>
        <v/>
      </c>
      <c r="B66" s="14" t="str" cm="1">
        <f t="array" ref="B66">_xlfn.IFS(A66="","",COUNTIF(高校選手データ貼り付け!D75," ")&gt;0,LEFT(高校選手データ貼り付け!D75,FIND(" ",高校選手データ貼り付け!D75)-1),TRUE,LEFT(高校選手データ貼り付け!D75,FIND("　",高校選手データ貼り付け!D75)-1))</f>
        <v/>
      </c>
      <c r="C66" s="14" t="str" cm="1">
        <f t="array" ref="C66">_xlfn.IFS(A66="","",COUNTIF(高校選手データ貼り付け!D75," ")&gt;0,RIGHT(高校選手データ貼り付け!D75,LEN(高校選手データ貼り付け!D75)-FIND(" ",高校選手データ貼り付け!D75)),TRUE,RIGHT(高校選手データ貼り付け!D75,LEN(高校選手データ貼り付け!D75)-FIND("　",高校選手データ貼り付け!D75)))</f>
        <v/>
      </c>
      <c r="D66" s="15"/>
      <c r="E66" s="16" t="str" cm="1">
        <f t="array" ref="E66">_xlfn.IFS(A66="","",TRUE,高校選手データ貼り付け!$P$4&amp;"高")</f>
        <v/>
      </c>
      <c r="F66" s="17" t="str" cm="1">
        <f t="array" ref="F66">_xlfn.IFS(A66="","",TRUE,高校選手データ貼り付け!K74)</f>
        <v/>
      </c>
      <c r="G66" s="15"/>
      <c r="H66" s="18"/>
      <c r="I66" s="18"/>
      <c r="J66" s="16" t="str" cm="1">
        <f t="array" ref="J66">_xlfn.IFS(A66="","",COUNTIF(高校選手データ貼り付け!D74," ")&gt;0,ASC(LEFT(高校選手データ貼り付け!D74,FIND(" ",高校選手データ貼り付け!D74)-1)),TRUE,ASC(LEFT(高校選手データ貼り付け!D74,FIND("　",高校選手データ貼り付け!D74)-1)))</f>
        <v/>
      </c>
      <c r="K66" s="18" t="str" cm="1">
        <f t="array" ref="K66">_xlfn.IFS(A66="","",COUNTIF(高校選手データ貼り付け!D74," ")&gt;0,ASC(RIGHT(高校選手データ貼り付け!D74,LEN(高校選手データ貼り付け!D74)-FIND(" ",高校選手データ貼り付け!D74))),TRUE,ASC(RIGHT(高校選手データ貼り付け!D74,LEN(高校選手データ貼り付け!D74)-FIND("　",高校選手データ貼り付け!D74))))</f>
        <v/>
      </c>
      <c r="L66" s="18"/>
      <c r="M66" s="18"/>
      <c r="N66" s="18" t="str" cm="1">
        <f t="array" ref="N66">_xlfn.IFS(A66="","",TRUE,高校選手データ貼り付け!F74&amp;"."&amp;TEXT(高校選手データ貼り付け!H74,"00")&amp;"."&amp;TEXT(高校選手データ貼り付け!J74,"00"))</f>
        <v/>
      </c>
      <c r="O66" s="18" t="str" cm="1">
        <f t="array" ref="O66">_xlfn.IFS(A66="","",TRUE,"JPN")</f>
        <v/>
      </c>
      <c r="P66" s="1" t="e">
        <f t="shared" si="0"/>
        <v>#VALUE!</v>
      </c>
      <c r="Q66" s="1" t="e">
        <f t="shared" si="1"/>
        <v>#VALUE!</v>
      </c>
      <c r="R66" s="1" t="e">
        <f t="shared" si="2"/>
        <v>#VALUE!</v>
      </c>
      <c r="S66" s="1" t="e">
        <f t="shared" si="3"/>
        <v>#VALUE!</v>
      </c>
      <c r="T66" s="1" t="e">
        <f t="shared" si="4"/>
        <v>#VALUE!</v>
      </c>
      <c r="U66" s="1" t="str">
        <f t="shared" si="5"/>
        <v>高</v>
      </c>
    </row>
    <row r="67" spans="1:21" ht="18" customHeight="1">
      <c r="A67" s="13" t="str" cm="1">
        <f t="array" ref="A67">_xlfn.IFS(高校選手データ貼り付け!B75="","",TRUE,高校選手データ貼り付け!B75)</f>
        <v/>
      </c>
      <c r="B67" s="14" t="str" cm="1">
        <f t="array" ref="B67">_xlfn.IFS(A67="","",COUNTIF(高校選手データ貼り付け!D76," ")&gt;0,LEFT(高校選手データ貼り付け!D76,FIND(" ",高校選手データ貼り付け!D76)-1),TRUE,LEFT(高校選手データ貼り付け!D76,FIND("　",高校選手データ貼り付け!D76)-1))</f>
        <v/>
      </c>
      <c r="C67" s="14" t="str" cm="1">
        <f t="array" ref="C67">_xlfn.IFS(A67="","",COUNTIF(高校選手データ貼り付け!D76," ")&gt;0,RIGHT(高校選手データ貼り付け!D76,LEN(高校選手データ貼り付け!D76)-FIND(" ",高校選手データ貼り付け!D76)),TRUE,RIGHT(高校選手データ貼り付け!D76,LEN(高校選手データ貼り付け!D76)-FIND("　",高校選手データ貼り付け!D76)))</f>
        <v/>
      </c>
      <c r="D67" s="15"/>
      <c r="E67" s="16" t="str" cm="1">
        <f t="array" ref="E67">_xlfn.IFS(A67="","",TRUE,高校選手データ貼り付け!$P$4&amp;"高")</f>
        <v/>
      </c>
      <c r="F67" s="17" t="str" cm="1">
        <f t="array" ref="F67">_xlfn.IFS(A67="","",TRUE,高校選手データ貼り付け!K75)</f>
        <v/>
      </c>
      <c r="G67" s="15"/>
      <c r="H67" s="18"/>
      <c r="I67" s="18"/>
      <c r="J67" s="16" t="str" cm="1">
        <f t="array" ref="J67">_xlfn.IFS(A67="","",COUNTIF(高校選手データ貼り付け!D75," ")&gt;0,ASC(LEFT(高校選手データ貼り付け!D75,FIND(" ",高校選手データ貼り付け!D75)-1)),TRUE,ASC(LEFT(高校選手データ貼り付け!D75,FIND("　",高校選手データ貼り付け!D75)-1)))</f>
        <v/>
      </c>
      <c r="K67" s="18" t="str" cm="1">
        <f t="array" ref="K67">_xlfn.IFS(A67="","",COUNTIF(高校選手データ貼り付け!D75," ")&gt;0,ASC(RIGHT(高校選手データ貼り付け!D75,LEN(高校選手データ貼り付け!D75)-FIND(" ",高校選手データ貼り付け!D75))),TRUE,ASC(RIGHT(高校選手データ貼り付け!D75,LEN(高校選手データ貼り付け!D75)-FIND("　",高校選手データ貼り付け!D75))))</f>
        <v/>
      </c>
      <c r="L67" s="18"/>
      <c r="M67" s="18"/>
      <c r="N67" s="18" t="str" cm="1">
        <f t="array" ref="N67">_xlfn.IFS(A67="","",TRUE,高校選手データ貼り付け!F75&amp;"."&amp;TEXT(高校選手データ貼り付け!H75,"00")&amp;"."&amp;TEXT(高校選手データ貼り付け!J75,"00"))</f>
        <v/>
      </c>
      <c r="O67" s="18" t="str" cm="1">
        <f t="array" ref="O67">_xlfn.IFS(A67="","",TRUE,"JPN")</f>
        <v/>
      </c>
      <c r="P67" s="1" t="e">
        <f t="shared" si="0"/>
        <v>#VALUE!</v>
      </c>
      <c r="Q67" s="1" t="e">
        <f t="shared" si="1"/>
        <v>#VALUE!</v>
      </c>
      <c r="R67" s="1" t="e">
        <f t="shared" si="2"/>
        <v>#VALUE!</v>
      </c>
      <c r="S67" s="1" t="e">
        <f t="shared" si="3"/>
        <v>#VALUE!</v>
      </c>
      <c r="T67" s="1" t="e">
        <f t="shared" si="4"/>
        <v>#VALUE!</v>
      </c>
      <c r="U67" s="1" t="str">
        <f t="shared" si="5"/>
        <v>高</v>
      </c>
    </row>
    <row r="68" spans="1:21" ht="18" customHeight="1">
      <c r="A68" s="13" t="str" cm="1">
        <f t="array" ref="A68">_xlfn.IFS(高校選手データ貼り付け!B76="","",TRUE,高校選手データ貼り付け!B76)</f>
        <v/>
      </c>
      <c r="B68" s="14" t="str" cm="1">
        <f t="array" ref="B68">_xlfn.IFS(A68="","",COUNTIF(高校選手データ貼り付け!D77," ")&gt;0,LEFT(高校選手データ貼り付け!D77,FIND(" ",高校選手データ貼り付け!D77)-1),TRUE,LEFT(高校選手データ貼り付け!D77,FIND("　",高校選手データ貼り付け!D77)-1))</f>
        <v/>
      </c>
      <c r="C68" s="14" t="str" cm="1">
        <f t="array" ref="C68">_xlfn.IFS(A68="","",COUNTIF(高校選手データ貼り付け!D77," ")&gt;0,RIGHT(高校選手データ貼り付け!D77,LEN(高校選手データ貼り付け!D77)-FIND(" ",高校選手データ貼り付け!D77)),TRUE,RIGHT(高校選手データ貼り付け!D77,LEN(高校選手データ貼り付け!D77)-FIND("　",高校選手データ貼り付け!D77)))</f>
        <v/>
      </c>
      <c r="D68" s="15"/>
      <c r="E68" s="16" t="str" cm="1">
        <f t="array" ref="E68">_xlfn.IFS(A68="","",TRUE,高校選手データ貼り付け!$P$4&amp;"高")</f>
        <v/>
      </c>
      <c r="F68" s="17" t="str" cm="1">
        <f t="array" ref="F68">_xlfn.IFS(A68="","",TRUE,高校選手データ貼り付け!K76)</f>
        <v/>
      </c>
      <c r="G68" s="15"/>
      <c r="H68" s="18"/>
      <c r="I68" s="18"/>
      <c r="J68" s="16" t="str" cm="1">
        <f t="array" ref="J68">_xlfn.IFS(A68="","",COUNTIF(高校選手データ貼り付け!D76," ")&gt;0,ASC(LEFT(高校選手データ貼り付け!D76,FIND(" ",高校選手データ貼り付け!D76)-1)),TRUE,ASC(LEFT(高校選手データ貼り付け!D76,FIND("　",高校選手データ貼り付け!D76)-1)))</f>
        <v/>
      </c>
      <c r="K68" s="18" t="str" cm="1">
        <f t="array" ref="K68">_xlfn.IFS(A68="","",COUNTIF(高校選手データ貼り付け!D76," ")&gt;0,ASC(RIGHT(高校選手データ貼り付け!D76,LEN(高校選手データ貼り付け!D76)-FIND(" ",高校選手データ貼り付け!D76))),TRUE,ASC(RIGHT(高校選手データ貼り付け!D76,LEN(高校選手データ貼り付け!D76)-FIND("　",高校選手データ貼り付け!D76))))</f>
        <v/>
      </c>
      <c r="L68" s="18"/>
      <c r="M68" s="18"/>
      <c r="N68" s="18" t="str" cm="1">
        <f t="array" ref="N68">_xlfn.IFS(A68="","",TRUE,高校選手データ貼り付け!F76&amp;"."&amp;TEXT(高校選手データ貼り付け!H76,"00")&amp;"."&amp;TEXT(高校選手データ貼り付け!J76,"00"))</f>
        <v/>
      </c>
      <c r="O68" s="18" t="str" cm="1">
        <f t="array" ref="O68">_xlfn.IFS(A68="","",TRUE,"JPN")</f>
        <v/>
      </c>
      <c r="P68" s="1" t="e">
        <f t="shared" si="0"/>
        <v>#VALUE!</v>
      </c>
      <c r="Q68" s="1" t="e">
        <f t="shared" si="1"/>
        <v>#VALUE!</v>
      </c>
      <c r="R68" s="1" t="e">
        <f t="shared" si="2"/>
        <v>#VALUE!</v>
      </c>
      <c r="S68" s="1" t="e">
        <f t="shared" si="3"/>
        <v>#VALUE!</v>
      </c>
      <c r="T68" s="1" t="e">
        <f t="shared" si="4"/>
        <v>#VALUE!</v>
      </c>
      <c r="U68" s="1" t="str">
        <f t="shared" si="5"/>
        <v>高</v>
      </c>
    </row>
    <row r="69" spans="1:21" ht="18" customHeight="1">
      <c r="A69" s="13" t="str" cm="1">
        <f t="array" ref="A69">_xlfn.IFS(高校選手データ貼り付け!B77="","",TRUE,高校選手データ貼り付け!B77)</f>
        <v/>
      </c>
      <c r="B69" s="14" t="str" cm="1">
        <f t="array" ref="B69">_xlfn.IFS(A69="","",COUNTIF(高校選手データ貼り付け!D78," ")&gt;0,LEFT(高校選手データ貼り付け!D78,FIND(" ",高校選手データ貼り付け!D78)-1),TRUE,LEFT(高校選手データ貼り付け!D78,FIND("　",高校選手データ貼り付け!D78)-1))</f>
        <v/>
      </c>
      <c r="C69" s="14" t="str" cm="1">
        <f t="array" ref="C69">_xlfn.IFS(A69="","",COUNTIF(高校選手データ貼り付け!D78," ")&gt;0,RIGHT(高校選手データ貼り付け!D78,LEN(高校選手データ貼り付け!D78)-FIND(" ",高校選手データ貼り付け!D78)),TRUE,RIGHT(高校選手データ貼り付け!D78,LEN(高校選手データ貼り付け!D78)-FIND("　",高校選手データ貼り付け!D78)))</f>
        <v/>
      </c>
      <c r="D69" s="15"/>
      <c r="E69" s="16" t="str" cm="1">
        <f t="array" ref="E69">_xlfn.IFS(A69="","",TRUE,高校選手データ貼り付け!$P$4&amp;"高")</f>
        <v/>
      </c>
      <c r="F69" s="17" t="str" cm="1">
        <f t="array" ref="F69">_xlfn.IFS(A69="","",TRUE,高校選手データ貼り付け!K77)</f>
        <v/>
      </c>
      <c r="G69" s="15"/>
      <c r="H69" s="18"/>
      <c r="I69" s="18"/>
      <c r="J69" s="16" t="str" cm="1">
        <f t="array" ref="J69">_xlfn.IFS(A69="","",COUNTIF(高校選手データ貼り付け!D77," ")&gt;0,ASC(LEFT(高校選手データ貼り付け!D77,FIND(" ",高校選手データ貼り付け!D77)-1)),TRUE,ASC(LEFT(高校選手データ貼り付け!D77,FIND("　",高校選手データ貼り付け!D77)-1)))</f>
        <v/>
      </c>
      <c r="K69" s="18" t="str" cm="1">
        <f t="array" ref="K69">_xlfn.IFS(A69="","",COUNTIF(高校選手データ貼り付け!D77," ")&gt;0,ASC(RIGHT(高校選手データ貼り付け!D77,LEN(高校選手データ貼り付け!D77)-FIND(" ",高校選手データ貼り付け!D77))),TRUE,ASC(RIGHT(高校選手データ貼り付け!D77,LEN(高校選手データ貼り付け!D77)-FIND("　",高校選手データ貼り付け!D77))))</f>
        <v/>
      </c>
      <c r="L69" s="18"/>
      <c r="M69" s="18"/>
      <c r="N69" s="18" t="str" cm="1">
        <f t="array" ref="N69">_xlfn.IFS(A69="","",TRUE,高校選手データ貼り付け!F77&amp;"."&amp;TEXT(高校選手データ貼り付け!H77,"00")&amp;"."&amp;TEXT(高校選手データ貼り付け!J77,"00"))</f>
        <v/>
      </c>
      <c r="O69" s="18" t="str" cm="1">
        <f t="array" ref="O69">_xlfn.IFS(A69="","",TRUE,"JPN")</f>
        <v/>
      </c>
      <c r="P69" s="1" t="e">
        <f t="shared" si="0"/>
        <v>#VALUE!</v>
      </c>
      <c r="Q69" s="1" t="e">
        <f t="shared" si="1"/>
        <v>#VALUE!</v>
      </c>
      <c r="R69" s="1" t="e">
        <f t="shared" si="2"/>
        <v>#VALUE!</v>
      </c>
      <c r="S69" s="1" t="e">
        <f t="shared" si="3"/>
        <v>#VALUE!</v>
      </c>
      <c r="T69" s="1" t="e">
        <f t="shared" si="4"/>
        <v>#VALUE!</v>
      </c>
      <c r="U69" s="1" t="str">
        <f t="shared" si="5"/>
        <v>高</v>
      </c>
    </row>
    <row r="70" spans="1:21" ht="18" customHeight="1">
      <c r="A70" s="13" t="str" cm="1">
        <f t="array" ref="A70">_xlfn.IFS(高校選手データ貼り付け!B78="","",TRUE,高校選手データ貼り付け!B78)</f>
        <v/>
      </c>
      <c r="B70" s="14" t="str" cm="1">
        <f t="array" ref="B70">_xlfn.IFS(A70="","",COUNTIF(高校選手データ貼り付け!D79," ")&gt;0,LEFT(高校選手データ貼り付け!D79,FIND(" ",高校選手データ貼り付け!D79)-1),TRUE,LEFT(高校選手データ貼り付け!D79,FIND("　",高校選手データ貼り付け!D79)-1))</f>
        <v/>
      </c>
      <c r="C70" s="14" t="str" cm="1">
        <f t="array" ref="C70">_xlfn.IFS(A70="","",COUNTIF(高校選手データ貼り付け!D79," ")&gt;0,RIGHT(高校選手データ貼り付け!D79,LEN(高校選手データ貼り付け!D79)-FIND(" ",高校選手データ貼り付け!D79)),TRUE,RIGHT(高校選手データ貼り付け!D79,LEN(高校選手データ貼り付け!D79)-FIND("　",高校選手データ貼り付け!D79)))</f>
        <v/>
      </c>
      <c r="D70" s="15"/>
      <c r="E70" s="16" t="str" cm="1">
        <f t="array" ref="E70">_xlfn.IFS(A70="","",TRUE,高校選手データ貼り付け!$P$4&amp;"高")</f>
        <v/>
      </c>
      <c r="F70" s="17" t="str" cm="1">
        <f t="array" ref="F70">_xlfn.IFS(A70="","",TRUE,高校選手データ貼り付け!K78)</f>
        <v/>
      </c>
      <c r="G70" s="15"/>
      <c r="H70" s="18"/>
      <c r="I70" s="18"/>
      <c r="J70" s="16" t="str" cm="1">
        <f t="array" ref="J70">_xlfn.IFS(A70="","",COUNTIF(高校選手データ貼り付け!D78," ")&gt;0,ASC(LEFT(高校選手データ貼り付け!D78,FIND(" ",高校選手データ貼り付け!D78)-1)),TRUE,ASC(LEFT(高校選手データ貼り付け!D78,FIND("　",高校選手データ貼り付け!D78)-1)))</f>
        <v/>
      </c>
      <c r="K70" s="18" t="str" cm="1">
        <f t="array" ref="K70">_xlfn.IFS(A70="","",COUNTIF(高校選手データ貼り付け!D78," ")&gt;0,ASC(RIGHT(高校選手データ貼り付け!D78,LEN(高校選手データ貼り付け!D78)-FIND(" ",高校選手データ貼り付け!D78))),TRUE,ASC(RIGHT(高校選手データ貼り付け!D78,LEN(高校選手データ貼り付け!D78)-FIND("　",高校選手データ貼り付け!D78))))</f>
        <v/>
      </c>
      <c r="L70" s="18"/>
      <c r="M70" s="18"/>
      <c r="N70" s="18" t="str" cm="1">
        <f t="array" ref="N70">_xlfn.IFS(A70="","",TRUE,高校選手データ貼り付け!F78&amp;"."&amp;TEXT(高校選手データ貼り付け!H78,"00")&amp;"."&amp;TEXT(高校選手データ貼り付け!J78,"00"))</f>
        <v/>
      </c>
      <c r="O70" s="18" t="str" cm="1">
        <f t="array" ref="O70">_xlfn.IFS(A70="","",TRUE,"JPN")</f>
        <v/>
      </c>
      <c r="P70" s="1" t="e">
        <f t="shared" si="0"/>
        <v>#VALUE!</v>
      </c>
      <c r="Q70" s="1" t="e">
        <f t="shared" si="1"/>
        <v>#VALUE!</v>
      </c>
      <c r="R70" s="1" t="e">
        <f t="shared" si="2"/>
        <v>#VALUE!</v>
      </c>
      <c r="S70" s="1" t="e">
        <f t="shared" si="3"/>
        <v>#VALUE!</v>
      </c>
      <c r="T70" s="1" t="e">
        <f t="shared" si="4"/>
        <v>#VALUE!</v>
      </c>
      <c r="U70" s="1" t="str">
        <f t="shared" si="5"/>
        <v>高</v>
      </c>
    </row>
    <row r="71" spans="1:21" ht="18" customHeight="1">
      <c r="A71" s="13" t="str" cm="1">
        <f t="array" ref="A71">_xlfn.IFS(高校選手データ貼り付け!B79="","",TRUE,高校選手データ貼り付け!B79)</f>
        <v/>
      </c>
      <c r="B71" s="14" t="str" cm="1">
        <f t="array" ref="B71">_xlfn.IFS(A71="","",COUNTIF(高校選手データ貼り付け!D80," ")&gt;0,LEFT(高校選手データ貼り付け!D80,FIND(" ",高校選手データ貼り付け!D80)-1),TRUE,LEFT(高校選手データ貼り付け!D80,FIND("　",高校選手データ貼り付け!D80)-1))</f>
        <v/>
      </c>
      <c r="C71" s="14" t="str" cm="1">
        <f t="array" ref="C71">_xlfn.IFS(A71="","",COUNTIF(高校選手データ貼り付け!D80," ")&gt;0,RIGHT(高校選手データ貼り付け!D80,LEN(高校選手データ貼り付け!D80)-FIND(" ",高校選手データ貼り付け!D80)),TRUE,RIGHT(高校選手データ貼り付け!D80,LEN(高校選手データ貼り付け!D80)-FIND("　",高校選手データ貼り付け!D80)))</f>
        <v/>
      </c>
      <c r="D71" s="15"/>
      <c r="E71" s="16" t="str" cm="1">
        <f t="array" ref="E71">_xlfn.IFS(A71="","",TRUE,高校選手データ貼り付け!$P$4&amp;"高")</f>
        <v/>
      </c>
      <c r="F71" s="17" t="str" cm="1">
        <f t="array" ref="F71">_xlfn.IFS(A71="","",TRUE,高校選手データ貼り付け!K79)</f>
        <v/>
      </c>
      <c r="G71" s="15"/>
      <c r="H71" s="18"/>
      <c r="I71" s="18"/>
      <c r="J71" s="16" t="str" cm="1">
        <f t="array" ref="J71">_xlfn.IFS(A71="","",COUNTIF(高校選手データ貼り付け!D79," ")&gt;0,ASC(LEFT(高校選手データ貼り付け!D79,FIND(" ",高校選手データ貼り付け!D79)-1)),TRUE,ASC(LEFT(高校選手データ貼り付け!D79,FIND("　",高校選手データ貼り付け!D79)-1)))</f>
        <v/>
      </c>
      <c r="K71" s="18" t="str" cm="1">
        <f t="array" ref="K71">_xlfn.IFS(A71="","",COUNTIF(高校選手データ貼り付け!D79," ")&gt;0,ASC(RIGHT(高校選手データ貼り付け!D79,LEN(高校選手データ貼り付け!D79)-FIND(" ",高校選手データ貼り付け!D79))),TRUE,ASC(RIGHT(高校選手データ貼り付け!D79,LEN(高校選手データ貼り付け!D79)-FIND("　",高校選手データ貼り付け!D79))))</f>
        <v/>
      </c>
      <c r="L71" s="18"/>
      <c r="M71" s="18"/>
      <c r="N71" s="18" t="str" cm="1">
        <f t="array" ref="N71">_xlfn.IFS(A71="","",TRUE,高校選手データ貼り付け!F79&amp;"."&amp;TEXT(高校選手データ貼り付け!H79,"00")&amp;"."&amp;TEXT(高校選手データ貼り付け!J79,"00"))</f>
        <v/>
      </c>
      <c r="O71" s="18" t="str" cm="1">
        <f t="array" ref="O71">_xlfn.IFS(A71="","",TRUE,"JPN")</f>
        <v/>
      </c>
      <c r="P71" s="1" t="e">
        <f t="shared" si="0"/>
        <v>#VALUE!</v>
      </c>
      <c r="Q71" s="1" t="e">
        <f t="shared" si="1"/>
        <v>#VALUE!</v>
      </c>
      <c r="R71" s="1" t="e">
        <f t="shared" si="2"/>
        <v>#VALUE!</v>
      </c>
      <c r="S71" s="1" t="e">
        <f t="shared" si="3"/>
        <v>#VALUE!</v>
      </c>
      <c r="T71" s="1" t="e">
        <f t="shared" si="4"/>
        <v>#VALUE!</v>
      </c>
      <c r="U71" s="1" t="str">
        <f t="shared" si="5"/>
        <v>高</v>
      </c>
    </row>
    <row r="72" spans="1:21" ht="18" customHeight="1">
      <c r="A72" s="13" t="str" cm="1">
        <f t="array" ref="A72">_xlfn.IFS(高校選手データ貼り付け!B80="","",TRUE,高校選手データ貼り付け!B80)</f>
        <v/>
      </c>
      <c r="B72" s="14" t="str" cm="1">
        <f t="array" ref="B72">_xlfn.IFS(A72="","",COUNTIF(高校選手データ貼り付け!D81," ")&gt;0,LEFT(高校選手データ貼り付け!D81,FIND(" ",高校選手データ貼り付け!D81)-1),TRUE,LEFT(高校選手データ貼り付け!D81,FIND("　",高校選手データ貼り付け!D81)-1))</f>
        <v/>
      </c>
      <c r="C72" s="14" t="str" cm="1">
        <f t="array" ref="C72">_xlfn.IFS(A72="","",COUNTIF(高校選手データ貼り付け!D81," ")&gt;0,RIGHT(高校選手データ貼り付け!D81,LEN(高校選手データ貼り付け!D81)-FIND(" ",高校選手データ貼り付け!D81)),TRUE,RIGHT(高校選手データ貼り付け!D81,LEN(高校選手データ貼り付け!D81)-FIND("　",高校選手データ貼り付け!D81)))</f>
        <v/>
      </c>
      <c r="D72" s="15"/>
      <c r="E72" s="16" t="str" cm="1">
        <f t="array" ref="E72">_xlfn.IFS(A72="","",TRUE,高校選手データ貼り付け!$P$4&amp;"高")</f>
        <v/>
      </c>
      <c r="F72" s="17" t="str" cm="1">
        <f t="array" ref="F72">_xlfn.IFS(A72="","",TRUE,高校選手データ貼り付け!K80)</f>
        <v/>
      </c>
      <c r="G72" s="15"/>
      <c r="H72" s="18"/>
      <c r="I72" s="18"/>
      <c r="J72" s="16" t="str" cm="1">
        <f t="array" ref="J72">_xlfn.IFS(A72="","",COUNTIF(高校選手データ貼り付け!D80," ")&gt;0,ASC(LEFT(高校選手データ貼り付け!D80,FIND(" ",高校選手データ貼り付け!D80)-1)),TRUE,ASC(LEFT(高校選手データ貼り付け!D80,FIND("　",高校選手データ貼り付け!D80)-1)))</f>
        <v/>
      </c>
      <c r="K72" s="18" t="str" cm="1">
        <f t="array" ref="K72">_xlfn.IFS(A72="","",COUNTIF(高校選手データ貼り付け!D80," ")&gt;0,ASC(RIGHT(高校選手データ貼り付け!D80,LEN(高校選手データ貼り付け!D80)-FIND(" ",高校選手データ貼り付け!D80))),TRUE,ASC(RIGHT(高校選手データ貼り付け!D80,LEN(高校選手データ貼り付け!D80)-FIND("　",高校選手データ貼り付け!D80))))</f>
        <v/>
      </c>
      <c r="L72" s="18"/>
      <c r="M72" s="18"/>
      <c r="N72" s="18" t="str" cm="1">
        <f t="array" ref="N72">_xlfn.IFS(A72="","",TRUE,高校選手データ貼り付け!F80&amp;"."&amp;TEXT(高校選手データ貼り付け!H80,"00")&amp;"."&amp;TEXT(高校選手データ貼り付け!J80,"00"))</f>
        <v/>
      </c>
      <c r="O72" s="18" t="str" cm="1">
        <f t="array" ref="O72">_xlfn.IFS(A72="","",TRUE,"JPN")</f>
        <v/>
      </c>
      <c r="P72" s="1" t="e">
        <f t="shared" si="0"/>
        <v>#VALUE!</v>
      </c>
      <c r="Q72" s="1" t="e">
        <f t="shared" si="1"/>
        <v>#VALUE!</v>
      </c>
      <c r="R72" s="1" t="e">
        <f t="shared" si="2"/>
        <v>#VALUE!</v>
      </c>
      <c r="S72" s="1" t="e">
        <f t="shared" si="3"/>
        <v>#VALUE!</v>
      </c>
      <c r="T72" s="1" t="e">
        <f t="shared" si="4"/>
        <v>#VALUE!</v>
      </c>
      <c r="U72" s="1" t="str">
        <f t="shared" si="5"/>
        <v>高</v>
      </c>
    </row>
    <row r="73" spans="1:21" ht="18" customHeight="1">
      <c r="A73" s="13" t="str" cm="1">
        <f t="array" ref="A73">_xlfn.IFS(高校選手データ貼り付け!B81="","",TRUE,高校選手データ貼り付け!B81)</f>
        <v/>
      </c>
      <c r="B73" s="14" t="str" cm="1">
        <f t="array" ref="B73">_xlfn.IFS(A73="","",COUNTIF(高校選手データ貼り付け!D82," ")&gt;0,LEFT(高校選手データ貼り付け!D82,FIND(" ",高校選手データ貼り付け!D82)-1),TRUE,LEFT(高校選手データ貼り付け!D82,FIND("　",高校選手データ貼り付け!D82)-1))</f>
        <v/>
      </c>
      <c r="C73" s="14" t="str" cm="1">
        <f t="array" ref="C73">_xlfn.IFS(A73="","",COUNTIF(高校選手データ貼り付け!D82," ")&gt;0,RIGHT(高校選手データ貼り付け!D82,LEN(高校選手データ貼り付け!D82)-FIND(" ",高校選手データ貼り付け!D82)),TRUE,RIGHT(高校選手データ貼り付け!D82,LEN(高校選手データ貼り付け!D82)-FIND("　",高校選手データ貼り付け!D82)))</f>
        <v/>
      </c>
      <c r="D73" s="15"/>
      <c r="E73" s="16" t="str" cm="1">
        <f t="array" ref="E73">_xlfn.IFS(A73="","",TRUE,高校選手データ貼り付け!$P$4&amp;"高")</f>
        <v/>
      </c>
      <c r="F73" s="17" t="str" cm="1">
        <f t="array" ref="F73">_xlfn.IFS(A73="","",TRUE,高校選手データ貼り付け!K81)</f>
        <v/>
      </c>
      <c r="G73" s="15"/>
      <c r="H73" s="18"/>
      <c r="I73" s="18"/>
      <c r="J73" s="16" t="str" cm="1">
        <f t="array" ref="J73">_xlfn.IFS(A73="","",COUNTIF(高校選手データ貼り付け!D81," ")&gt;0,ASC(LEFT(高校選手データ貼り付け!D81,FIND(" ",高校選手データ貼り付け!D81)-1)),TRUE,ASC(LEFT(高校選手データ貼り付け!D81,FIND("　",高校選手データ貼り付け!D81)-1)))</f>
        <v/>
      </c>
      <c r="K73" s="18" t="str" cm="1">
        <f t="array" ref="K73">_xlfn.IFS(A73="","",COUNTIF(高校選手データ貼り付け!D81," ")&gt;0,ASC(RIGHT(高校選手データ貼り付け!D81,LEN(高校選手データ貼り付け!D81)-FIND(" ",高校選手データ貼り付け!D81))),TRUE,ASC(RIGHT(高校選手データ貼り付け!D81,LEN(高校選手データ貼り付け!D81)-FIND("　",高校選手データ貼り付け!D81))))</f>
        <v/>
      </c>
      <c r="L73" s="18"/>
      <c r="M73" s="18"/>
      <c r="N73" s="18" t="str" cm="1">
        <f t="array" ref="N73">_xlfn.IFS(A73="","",TRUE,高校選手データ貼り付け!F81&amp;"."&amp;TEXT(高校選手データ貼り付け!H81,"00")&amp;"."&amp;TEXT(高校選手データ貼り付け!J81,"00"))</f>
        <v/>
      </c>
      <c r="O73" s="18" t="str" cm="1">
        <f t="array" ref="O73">_xlfn.IFS(A73="","",TRUE,"JPN")</f>
        <v/>
      </c>
      <c r="P73" s="1" t="e">
        <f t="shared" si="0"/>
        <v>#VALUE!</v>
      </c>
      <c r="Q73" s="1" t="e">
        <f t="shared" si="1"/>
        <v>#VALUE!</v>
      </c>
      <c r="R73" s="1" t="e">
        <f t="shared" si="2"/>
        <v>#VALUE!</v>
      </c>
      <c r="S73" s="1" t="e">
        <f t="shared" si="3"/>
        <v>#VALUE!</v>
      </c>
      <c r="T73" s="1" t="e">
        <f t="shared" si="4"/>
        <v>#VALUE!</v>
      </c>
      <c r="U73" s="1" t="str">
        <f t="shared" si="5"/>
        <v>高</v>
      </c>
    </row>
    <row r="74" spans="1:21" ht="18" customHeight="1">
      <c r="A74" s="13" t="str" cm="1">
        <f t="array" ref="A74">_xlfn.IFS(高校選手データ貼り付け!B82="","",TRUE,高校選手データ貼り付け!B82)</f>
        <v/>
      </c>
      <c r="B74" s="14" t="str" cm="1">
        <f t="array" ref="B74">_xlfn.IFS(A74="","",COUNTIF(高校選手データ貼り付け!D83," ")&gt;0,LEFT(高校選手データ貼り付け!D83,FIND(" ",高校選手データ貼り付け!D83)-1),TRUE,LEFT(高校選手データ貼り付け!D83,FIND("　",高校選手データ貼り付け!D83)-1))</f>
        <v/>
      </c>
      <c r="C74" s="14" t="str" cm="1">
        <f t="array" ref="C74">_xlfn.IFS(A74="","",COUNTIF(高校選手データ貼り付け!D83," ")&gt;0,RIGHT(高校選手データ貼り付け!D83,LEN(高校選手データ貼り付け!D83)-FIND(" ",高校選手データ貼り付け!D83)),TRUE,RIGHT(高校選手データ貼り付け!D83,LEN(高校選手データ貼り付け!D83)-FIND("　",高校選手データ貼り付け!D83)))</f>
        <v/>
      </c>
      <c r="D74" s="15"/>
      <c r="E74" s="16" t="str" cm="1">
        <f t="array" ref="E74">_xlfn.IFS(A74="","",TRUE,高校選手データ貼り付け!$P$4&amp;"高")</f>
        <v/>
      </c>
      <c r="F74" s="17" t="str" cm="1">
        <f t="array" ref="F74">_xlfn.IFS(A74="","",TRUE,高校選手データ貼り付け!K82)</f>
        <v/>
      </c>
      <c r="G74" s="15"/>
      <c r="H74" s="18"/>
      <c r="I74" s="18"/>
      <c r="J74" s="16" t="str" cm="1">
        <f t="array" ref="J74">_xlfn.IFS(A74="","",COUNTIF(高校選手データ貼り付け!D82," ")&gt;0,ASC(LEFT(高校選手データ貼り付け!D82,FIND(" ",高校選手データ貼り付け!D82)-1)),TRUE,ASC(LEFT(高校選手データ貼り付け!D82,FIND("　",高校選手データ貼り付け!D82)-1)))</f>
        <v/>
      </c>
      <c r="K74" s="18" t="str" cm="1">
        <f t="array" ref="K74">_xlfn.IFS(A74="","",COUNTIF(高校選手データ貼り付け!D82," ")&gt;0,ASC(RIGHT(高校選手データ貼り付け!D82,LEN(高校選手データ貼り付け!D82)-FIND(" ",高校選手データ貼り付け!D82))),TRUE,ASC(RIGHT(高校選手データ貼り付け!D82,LEN(高校選手データ貼り付け!D82)-FIND("　",高校選手データ貼り付け!D82))))</f>
        <v/>
      </c>
      <c r="L74" s="18"/>
      <c r="M74" s="18"/>
      <c r="N74" s="18" t="str" cm="1">
        <f t="array" ref="N74">_xlfn.IFS(A74="","",TRUE,高校選手データ貼り付け!F82&amp;"."&amp;TEXT(高校選手データ貼り付け!H82,"00")&amp;"."&amp;TEXT(高校選手データ貼り付け!J82,"00"))</f>
        <v/>
      </c>
      <c r="O74" s="18" t="str" cm="1">
        <f t="array" ref="O74">_xlfn.IFS(A74="","",TRUE,"JPN")</f>
        <v/>
      </c>
      <c r="P74" s="1" t="e">
        <f t="shared" si="0"/>
        <v>#VALUE!</v>
      </c>
      <c r="Q74" s="1" t="e">
        <f t="shared" si="1"/>
        <v>#VALUE!</v>
      </c>
      <c r="R74" s="1" t="e">
        <f t="shared" si="2"/>
        <v>#VALUE!</v>
      </c>
      <c r="S74" s="1" t="e">
        <f t="shared" si="3"/>
        <v>#VALUE!</v>
      </c>
      <c r="T74" s="1" t="e">
        <f t="shared" si="4"/>
        <v>#VALUE!</v>
      </c>
      <c r="U74" s="1" t="str">
        <f t="shared" si="5"/>
        <v>高</v>
      </c>
    </row>
    <row r="75" spans="1:21" ht="18" customHeight="1">
      <c r="A75" s="13" t="str" cm="1">
        <f t="array" ref="A75">_xlfn.IFS(高校選手データ貼り付け!B83="","",TRUE,高校選手データ貼り付け!B83)</f>
        <v/>
      </c>
      <c r="B75" s="14" t="str" cm="1">
        <f t="array" ref="B75">_xlfn.IFS(A75="","",COUNTIF(高校選手データ貼り付け!D84," ")&gt;0,LEFT(高校選手データ貼り付け!D84,FIND(" ",高校選手データ貼り付け!D84)-1),TRUE,LEFT(高校選手データ貼り付け!D84,FIND("　",高校選手データ貼り付け!D84)-1))</f>
        <v/>
      </c>
      <c r="C75" s="14" t="str" cm="1">
        <f t="array" ref="C75">_xlfn.IFS(A75="","",COUNTIF(高校選手データ貼り付け!D84," ")&gt;0,RIGHT(高校選手データ貼り付け!D84,LEN(高校選手データ貼り付け!D84)-FIND(" ",高校選手データ貼り付け!D84)),TRUE,RIGHT(高校選手データ貼り付け!D84,LEN(高校選手データ貼り付け!D84)-FIND("　",高校選手データ貼り付け!D84)))</f>
        <v/>
      </c>
      <c r="D75" s="15"/>
      <c r="E75" s="16" t="str" cm="1">
        <f t="array" ref="E75">_xlfn.IFS(A75="","",TRUE,高校選手データ貼り付け!$P$4&amp;"高")</f>
        <v/>
      </c>
      <c r="F75" s="17" t="str" cm="1">
        <f t="array" ref="F75">_xlfn.IFS(A75="","",TRUE,高校選手データ貼り付け!K83)</f>
        <v/>
      </c>
      <c r="G75" s="15"/>
      <c r="H75" s="18"/>
      <c r="I75" s="18"/>
      <c r="J75" s="16" t="str" cm="1">
        <f t="array" ref="J75">_xlfn.IFS(A75="","",COUNTIF(高校選手データ貼り付け!D83," ")&gt;0,ASC(LEFT(高校選手データ貼り付け!D83,FIND(" ",高校選手データ貼り付け!D83)-1)),TRUE,ASC(LEFT(高校選手データ貼り付け!D83,FIND("　",高校選手データ貼り付け!D83)-1)))</f>
        <v/>
      </c>
      <c r="K75" s="18" t="str" cm="1">
        <f t="array" ref="K75">_xlfn.IFS(A75="","",COUNTIF(高校選手データ貼り付け!D83," ")&gt;0,ASC(RIGHT(高校選手データ貼り付け!D83,LEN(高校選手データ貼り付け!D83)-FIND(" ",高校選手データ貼り付け!D83))),TRUE,ASC(RIGHT(高校選手データ貼り付け!D83,LEN(高校選手データ貼り付け!D83)-FIND("　",高校選手データ貼り付け!D83))))</f>
        <v/>
      </c>
      <c r="L75" s="18"/>
      <c r="M75" s="18"/>
      <c r="N75" s="18" t="str" cm="1">
        <f t="array" ref="N75">_xlfn.IFS(A75="","",TRUE,高校選手データ貼り付け!F83&amp;"."&amp;TEXT(高校選手データ貼り付け!H83,"00")&amp;"."&amp;TEXT(高校選手データ貼り付け!J83,"00"))</f>
        <v/>
      </c>
      <c r="O75" s="18" t="str" cm="1">
        <f t="array" ref="O75">_xlfn.IFS(A75="","",TRUE,"JPN")</f>
        <v/>
      </c>
      <c r="P75" s="1" t="e">
        <f t="shared" si="0"/>
        <v>#VALUE!</v>
      </c>
      <c r="Q75" s="1" t="e">
        <f t="shared" si="1"/>
        <v>#VALUE!</v>
      </c>
      <c r="R75" s="1" t="e">
        <f t="shared" si="2"/>
        <v>#VALUE!</v>
      </c>
      <c r="S75" s="1" t="e">
        <f t="shared" si="3"/>
        <v>#VALUE!</v>
      </c>
      <c r="T75" s="1" t="e">
        <f t="shared" si="4"/>
        <v>#VALUE!</v>
      </c>
      <c r="U75" s="1" t="str">
        <f t="shared" si="5"/>
        <v>高</v>
      </c>
    </row>
    <row r="76" spans="1:21" ht="18" customHeight="1">
      <c r="A76" s="13" t="str" cm="1">
        <f t="array" ref="A76">_xlfn.IFS(高校選手データ貼り付け!B84="","",TRUE,高校選手データ貼り付け!B84)</f>
        <v/>
      </c>
      <c r="B76" s="14" t="str" cm="1">
        <f t="array" ref="B76">_xlfn.IFS(A76="","",COUNTIF(高校選手データ貼り付け!D85," ")&gt;0,LEFT(高校選手データ貼り付け!D85,FIND(" ",高校選手データ貼り付け!D85)-1),TRUE,LEFT(高校選手データ貼り付け!D85,FIND("　",高校選手データ貼り付け!D85)-1))</f>
        <v/>
      </c>
      <c r="C76" s="14" t="str" cm="1">
        <f t="array" ref="C76">_xlfn.IFS(A76="","",COUNTIF(高校選手データ貼り付け!D85," ")&gt;0,RIGHT(高校選手データ貼り付け!D85,LEN(高校選手データ貼り付け!D85)-FIND(" ",高校選手データ貼り付け!D85)),TRUE,RIGHT(高校選手データ貼り付け!D85,LEN(高校選手データ貼り付け!D85)-FIND("　",高校選手データ貼り付け!D85)))</f>
        <v/>
      </c>
      <c r="D76" s="15"/>
      <c r="E76" s="16" t="str" cm="1">
        <f t="array" ref="E76">_xlfn.IFS(A76="","",TRUE,高校選手データ貼り付け!$P$4&amp;"高")</f>
        <v/>
      </c>
      <c r="F76" s="17" t="str" cm="1">
        <f t="array" ref="F76">_xlfn.IFS(A76="","",TRUE,高校選手データ貼り付け!K84)</f>
        <v/>
      </c>
      <c r="G76" s="15"/>
      <c r="H76" s="18"/>
      <c r="I76" s="18"/>
      <c r="J76" s="16" t="str" cm="1">
        <f t="array" ref="J76">_xlfn.IFS(A76="","",COUNTIF(高校選手データ貼り付け!D84," ")&gt;0,ASC(LEFT(高校選手データ貼り付け!D84,FIND(" ",高校選手データ貼り付け!D84)-1)),TRUE,ASC(LEFT(高校選手データ貼り付け!D84,FIND("　",高校選手データ貼り付け!D84)-1)))</f>
        <v/>
      </c>
      <c r="K76" s="18" t="str" cm="1">
        <f t="array" ref="K76">_xlfn.IFS(A76="","",COUNTIF(高校選手データ貼り付け!D84," ")&gt;0,ASC(RIGHT(高校選手データ貼り付け!D84,LEN(高校選手データ貼り付け!D84)-FIND(" ",高校選手データ貼り付け!D84))),TRUE,ASC(RIGHT(高校選手データ貼り付け!D84,LEN(高校選手データ貼り付け!D84)-FIND("　",高校選手データ貼り付け!D84))))</f>
        <v/>
      </c>
      <c r="L76" s="18"/>
      <c r="M76" s="18"/>
      <c r="N76" s="18" t="str" cm="1">
        <f t="array" ref="N76">_xlfn.IFS(A76="","",TRUE,高校選手データ貼り付け!F84&amp;"."&amp;TEXT(高校選手データ貼り付け!H84,"00")&amp;"."&amp;TEXT(高校選手データ貼り付け!J84,"00"))</f>
        <v/>
      </c>
      <c r="O76" s="18" t="str" cm="1">
        <f t="array" ref="O76">_xlfn.IFS(A76="","",TRUE,"JPN")</f>
        <v/>
      </c>
      <c r="P76" s="1" t="e">
        <f t="shared" si="0"/>
        <v>#VALUE!</v>
      </c>
      <c r="Q76" s="1" t="e">
        <f t="shared" si="1"/>
        <v>#VALUE!</v>
      </c>
      <c r="R76" s="1" t="e">
        <f t="shared" si="2"/>
        <v>#VALUE!</v>
      </c>
      <c r="S76" s="1" t="e">
        <f t="shared" si="3"/>
        <v>#VALUE!</v>
      </c>
      <c r="T76" s="1" t="e">
        <f t="shared" si="4"/>
        <v>#VALUE!</v>
      </c>
      <c r="U76" s="1" t="str">
        <f t="shared" si="5"/>
        <v>高</v>
      </c>
    </row>
    <row r="77" spans="1:21" ht="18" customHeight="1">
      <c r="A77" s="13" t="str" cm="1">
        <f t="array" ref="A77">_xlfn.IFS(高校選手データ貼り付け!B85="","",TRUE,高校選手データ貼り付け!B85)</f>
        <v/>
      </c>
      <c r="B77" s="14" t="str" cm="1">
        <f t="array" ref="B77">_xlfn.IFS(A77="","",COUNTIF(高校選手データ貼り付け!D86," ")&gt;0,LEFT(高校選手データ貼り付け!D86,FIND(" ",高校選手データ貼り付け!D86)-1),TRUE,LEFT(高校選手データ貼り付け!D86,FIND("　",高校選手データ貼り付け!D86)-1))</f>
        <v/>
      </c>
      <c r="C77" s="14" t="str" cm="1">
        <f t="array" ref="C77">_xlfn.IFS(A77="","",COUNTIF(高校選手データ貼り付け!D86," ")&gt;0,RIGHT(高校選手データ貼り付け!D86,LEN(高校選手データ貼り付け!D86)-FIND(" ",高校選手データ貼り付け!D86)),TRUE,RIGHT(高校選手データ貼り付け!D86,LEN(高校選手データ貼り付け!D86)-FIND("　",高校選手データ貼り付け!D86)))</f>
        <v/>
      </c>
      <c r="D77" s="15"/>
      <c r="E77" s="16" t="str" cm="1">
        <f t="array" ref="E77">_xlfn.IFS(A77="","",TRUE,高校選手データ貼り付け!$P$4&amp;"高")</f>
        <v/>
      </c>
      <c r="F77" s="17" t="str" cm="1">
        <f t="array" ref="F77">_xlfn.IFS(A77="","",TRUE,高校選手データ貼り付け!K85)</f>
        <v/>
      </c>
      <c r="G77" s="15"/>
      <c r="H77" s="18"/>
      <c r="I77" s="18"/>
      <c r="J77" s="16" t="str" cm="1">
        <f t="array" ref="J77">_xlfn.IFS(A77="","",COUNTIF(高校選手データ貼り付け!D85," ")&gt;0,ASC(LEFT(高校選手データ貼り付け!D85,FIND(" ",高校選手データ貼り付け!D85)-1)),TRUE,ASC(LEFT(高校選手データ貼り付け!D85,FIND("　",高校選手データ貼り付け!D85)-1)))</f>
        <v/>
      </c>
      <c r="K77" s="18" t="str" cm="1">
        <f t="array" ref="K77">_xlfn.IFS(A77="","",COUNTIF(高校選手データ貼り付け!D85," ")&gt;0,ASC(RIGHT(高校選手データ貼り付け!D85,LEN(高校選手データ貼り付け!D85)-FIND(" ",高校選手データ貼り付け!D85))),TRUE,ASC(RIGHT(高校選手データ貼り付け!D85,LEN(高校選手データ貼り付け!D85)-FIND("　",高校選手データ貼り付け!D85))))</f>
        <v/>
      </c>
      <c r="L77" s="18"/>
      <c r="M77" s="18"/>
      <c r="N77" s="18" t="str" cm="1">
        <f t="array" ref="N77">_xlfn.IFS(A77="","",TRUE,高校選手データ貼り付け!F85&amp;"."&amp;TEXT(高校選手データ貼り付け!H85,"00")&amp;"."&amp;TEXT(高校選手データ貼り付け!J85,"00"))</f>
        <v/>
      </c>
      <c r="O77" s="18" t="str" cm="1">
        <f t="array" ref="O77">_xlfn.IFS(A77="","",TRUE,"JPN")</f>
        <v/>
      </c>
      <c r="P77" s="1" t="e">
        <f t="shared" si="0"/>
        <v>#VALUE!</v>
      </c>
      <c r="Q77" s="1" t="e">
        <f t="shared" si="1"/>
        <v>#VALUE!</v>
      </c>
      <c r="R77" s="1" t="e">
        <f t="shared" si="2"/>
        <v>#VALUE!</v>
      </c>
      <c r="S77" s="1" t="e">
        <f t="shared" si="3"/>
        <v>#VALUE!</v>
      </c>
      <c r="T77" s="1" t="e">
        <f t="shared" si="4"/>
        <v>#VALUE!</v>
      </c>
      <c r="U77" s="1" t="str">
        <f t="shared" si="5"/>
        <v>高</v>
      </c>
    </row>
    <row r="78" spans="1:21" ht="18" customHeight="1">
      <c r="A78" s="13" t="str" cm="1">
        <f t="array" ref="A78">_xlfn.IFS(高校選手データ貼り付け!B86="","",TRUE,高校選手データ貼り付け!B86)</f>
        <v/>
      </c>
      <c r="B78" s="14" t="str" cm="1">
        <f t="array" ref="B78">_xlfn.IFS(A78="","",COUNTIF(高校選手データ貼り付け!D87," ")&gt;0,LEFT(高校選手データ貼り付け!D87,FIND(" ",高校選手データ貼り付け!D87)-1),TRUE,LEFT(高校選手データ貼り付け!D87,FIND("　",高校選手データ貼り付け!D87)-1))</f>
        <v/>
      </c>
      <c r="C78" s="14" t="str" cm="1">
        <f t="array" ref="C78">_xlfn.IFS(A78="","",COUNTIF(高校選手データ貼り付け!D87," ")&gt;0,RIGHT(高校選手データ貼り付け!D87,LEN(高校選手データ貼り付け!D87)-FIND(" ",高校選手データ貼り付け!D87)),TRUE,RIGHT(高校選手データ貼り付け!D87,LEN(高校選手データ貼り付け!D87)-FIND("　",高校選手データ貼り付け!D87)))</f>
        <v/>
      </c>
      <c r="D78" s="15"/>
      <c r="E78" s="16" t="str" cm="1">
        <f t="array" ref="E78">_xlfn.IFS(A78="","",TRUE,高校選手データ貼り付け!$P$4&amp;"高")</f>
        <v/>
      </c>
      <c r="F78" s="17" t="str" cm="1">
        <f t="array" ref="F78">_xlfn.IFS(A78="","",TRUE,高校選手データ貼り付け!K86)</f>
        <v/>
      </c>
      <c r="G78" s="15"/>
      <c r="H78" s="18"/>
      <c r="I78" s="18"/>
      <c r="J78" s="16" t="str" cm="1">
        <f t="array" ref="J78">_xlfn.IFS(A78="","",COUNTIF(高校選手データ貼り付け!D86," ")&gt;0,ASC(LEFT(高校選手データ貼り付け!D86,FIND(" ",高校選手データ貼り付け!D86)-1)),TRUE,ASC(LEFT(高校選手データ貼り付け!D86,FIND("　",高校選手データ貼り付け!D86)-1)))</f>
        <v/>
      </c>
      <c r="K78" s="18" t="str" cm="1">
        <f t="array" ref="K78">_xlfn.IFS(A78="","",COUNTIF(高校選手データ貼り付け!D86," ")&gt;0,ASC(RIGHT(高校選手データ貼り付け!D86,LEN(高校選手データ貼り付け!D86)-FIND(" ",高校選手データ貼り付け!D86))),TRUE,ASC(RIGHT(高校選手データ貼り付け!D86,LEN(高校選手データ貼り付け!D86)-FIND("　",高校選手データ貼り付け!D86))))</f>
        <v/>
      </c>
      <c r="L78" s="18"/>
      <c r="M78" s="18"/>
      <c r="N78" s="18" t="str" cm="1">
        <f t="array" ref="N78">_xlfn.IFS(A78="","",TRUE,高校選手データ貼り付け!F86&amp;"."&amp;TEXT(高校選手データ貼り付け!H86,"00")&amp;"."&amp;TEXT(高校選手データ貼り付け!J86,"00"))</f>
        <v/>
      </c>
      <c r="O78" s="18" t="str" cm="1">
        <f t="array" ref="O78">_xlfn.IFS(A78="","",TRUE,"JPN")</f>
        <v/>
      </c>
      <c r="P78" s="1" t="e">
        <f t="shared" si="0"/>
        <v>#VALUE!</v>
      </c>
      <c r="Q78" s="1" t="e">
        <f t="shared" si="1"/>
        <v>#VALUE!</v>
      </c>
      <c r="R78" s="1" t="e">
        <f t="shared" si="2"/>
        <v>#VALUE!</v>
      </c>
      <c r="S78" s="1" t="e">
        <f t="shared" si="3"/>
        <v>#VALUE!</v>
      </c>
      <c r="T78" s="1" t="e">
        <f t="shared" si="4"/>
        <v>#VALUE!</v>
      </c>
      <c r="U78" s="1" t="str">
        <f t="shared" si="5"/>
        <v>高</v>
      </c>
    </row>
    <row r="79" spans="1:21" ht="18" customHeight="1">
      <c r="A79" s="13" t="str" cm="1">
        <f t="array" ref="A79">_xlfn.IFS(高校選手データ貼り付け!B87="","",TRUE,高校選手データ貼り付け!B87)</f>
        <v/>
      </c>
      <c r="B79" s="14" t="str" cm="1">
        <f t="array" ref="B79">_xlfn.IFS(A79="","",COUNTIF(高校選手データ貼り付け!D88," ")&gt;0,LEFT(高校選手データ貼り付け!D88,FIND(" ",高校選手データ貼り付け!D88)-1),TRUE,LEFT(高校選手データ貼り付け!D88,FIND("　",高校選手データ貼り付け!D88)-1))</f>
        <v/>
      </c>
      <c r="C79" s="14" t="str" cm="1">
        <f t="array" ref="C79">_xlfn.IFS(A79="","",COUNTIF(高校選手データ貼り付け!D88," ")&gt;0,RIGHT(高校選手データ貼り付け!D88,LEN(高校選手データ貼り付け!D88)-FIND(" ",高校選手データ貼り付け!D88)),TRUE,RIGHT(高校選手データ貼り付け!D88,LEN(高校選手データ貼り付け!D88)-FIND("　",高校選手データ貼り付け!D88)))</f>
        <v/>
      </c>
      <c r="D79" s="15"/>
      <c r="E79" s="16" t="str" cm="1">
        <f t="array" ref="E79">_xlfn.IFS(A79="","",TRUE,高校選手データ貼り付け!$P$4&amp;"高")</f>
        <v/>
      </c>
      <c r="F79" s="17" t="str" cm="1">
        <f t="array" ref="F79">_xlfn.IFS(A79="","",TRUE,高校選手データ貼り付け!K87)</f>
        <v/>
      </c>
      <c r="G79" s="15"/>
      <c r="H79" s="18"/>
      <c r="I79" s="18"/>
      <c r="J79" s="16" t="str" cm="1">
        <f t="array" ref="J79">_xlfn.IFS(A79="","",COUNTIF(高校選手データ貼り付け!D87," ")&gt;0,ASC(LEFT(高校選手データ貼り付け!D87,FIND(" ",高校選手データ貼り付け!D87)-1)),TRUE,ASC(LEFT(高校選手データ貼り付け!D87,FIND("　",高校選手データ貼り付け!D87)-1)))</f>
        <v/>
      </c>
      <c r="K79" s="18" t="str" cm="1">
        <f t="array" ref="K79">_xlfn.IFS(A79="","",COUNTIF(高校選手データ貼り付け!D87," ")&gt;0,ASC(RIGHT(高校選手データ貼り付け!D87,LEN(高校選手データ貼り付け!D87)-FIND(" ",高校選手データ貼り付け!D87))),TRUE,ASC(RIGHT(高校選手データ貼り付け!D87,LEN(高校選手データ貼り付け!D87)-FIND("　",高校選手データ貼り付け!D87))))</f>
        <v/>
      </c>
      <c r="L79" s="18"/>
      <c r="M79" s="18"/>
      <c r="N79" s="18" t="str" cm="1">
        <f t="array" ref="N79">_xlfn.IFS(A79="","",TRUE,高校選手データ貼り付け!F87&amp;"."&amp;TEXT(高校選手データ貼り付け!H87,"00")&amp;"."&amp;TEXT(高校選手データ貼り付け!J87,"00"))</f>
        <v/>
      </c>
      <c r="O79" s="18" t="str" cm="1">
        <f t="array" ref="O79">_xlfn.IFS(A79="","",TRUE,"JPN")</f>
        <v/>
      </c>
      <c r="P79" s="1" t="e">
        <f t="shared" si="0"/>
        <v>#VALUE!</v>
      </c>
      <c r="Q79" s="1" t="e">
        <f t="shared" si="1"/>
        <v>#VALUE!</v>
      </c>
      <c r="R79" s="1" t="e">
        <f t="shared" si="2"/>
        <v>#VALUE!</v>
      </c>
      <c r="S79" s="1" t="e">
        <f t="shared" si="3"/>
        <v>#VALUE!</v>
      </c>
      <c r="T79" s="1" t="e">
        <f t="shared" si="4"/>
        <v>#VALUE!</v>
      </c>
      <c r="U79" s="1" t="str">
        <f t="shared" si="5"/>
        <v>高</v>
      </c>
    </row>
    <row r="80" spans="1:21" ht="18" customHeight="1">
      <c r="A80" s="13" t="str" cm="1">
        <f t="array" ref="A80">_xlfn.IFS(高校選手データ貼り付け!B88="","",TRUE,高校選手データ貼り付け!B88)</f>
        <v/>
      </c>
      <c r="B80" s="14" t="str" cm="1">
        <f t="array" ref="B80">_xlfn.IFS(A80="","",COUNTIF(高校選手データ貼り付け!D89," ")&gt;0,LEFT(高校選手データ貼り付け!D89,FIND(" ",高校選手データ貼り付け!D89)-1),TRUE,LEFT(高校選手データ貼り付け!D89,FIND("　",高校選手データ貼り付け!D89)-1))</f>
        <v/>
      </c>
      <c r="C80" s="14" t="str" cm="1">
        <f t="array" ref="C80">_xlfn.IFS(A80="","",COUNTIF(高校選手データ貼り付け!D89," ")&gt;0,RIGHT(高校選手データ貼り付け!D89,LEN(高校選手データ貼り付け!D89)-FIND(" ",高校選手データ貼り付け!D89)),TRUE,RIGHT(高校選手データ貼り付け!D89,LEN(高校選手データ貼り付け!D89)-FIND("　",高校選手データ貼り付け!D89)))</f>
        <v/>
      </c>
      <c r="D80" s="15"/>
      <c r="E80" s="16" t="str" cm="1">
        <f t="array" ref="E80">_xlfn.IFS(A80="","",TRUE,高校選手データ貼り付け!$P$4&amp;"高")</f>
        <v/>
      </c>
      <c r="F80" s="17" t="str" cm="1">
        <f t="array" ref="F80">_xlfn.IFS(A80="","",TRUE,高校選手データ貼り付け!K88)</f>
        <v/>
      </c>
      <c r="G80" s="15"/>
      <c r="H80" s="18"/>
      <c r="I80" s="18"/>
      <c r="J80" s="16" t="str" cm="1">
        <f t="array" ref="J80">_xlfn.IFS(A80="","",COUNTIF(高校選手データ貼り付け!D88," ")&gt;0,ASC(LEFT(高校選手データ貼り付け!D88,FIND(" ",高校選手データ貼り付け!D88)-1)),TRUE,ASC(LEFT(高校選手データ貼り付け!D88,FIND("　",高校選手データ貼り付け!D88)-1)))</f>
        <v/>
      </c>
      <c r="K80" s="18" t="str" cm="1">
        <f t="array" ref="K80">_xlfn.IFS(A80="","",COUNTIF(高校選手データ貼り付け!D88," ")&gt;0,ASC(RIGHT(高校選手データ貼り付け!D88,LEN(高校選手データ貼り付け!D88)-FIND(" ",高校選手データ貼り付け!D88))),TRUE,ASC(RIGHT(高校選手データ貼り付け!D88,LEN(高校選手データ貼り付け!D88)-FIND("　",高校選手データ貼り付け!D88))))</f>
        <v/>
      </c>
      <c r="L80" s="18"/>
      <c r="M80" s="18"/>
      <c r="N80" s="18" t="str" cm="1">
        <f t="array" ref="N80">_xlfn.IFS(A80="","",TRUE,高校選手データ貼り付け!F88&amp;"."&amp;TEXT(高校選手データ貼り付け!H88,"00")&amp;"."&amp;TEXT(高校選手データ貼り付け!J88,"00"))</f>
        <v/>
      </c>
      <c r="O80" s="18" t="str" cm="1">
        <f t="array" ref="O80">_xlfn.IFS(A80="","",TRUE,"JPN")</f>
        <v/>
      </c>
      <c r="P80" s="1" t="e">
        <f t="shared" si="0"/>
        <v>#VALUE!</v>
      </c>
      <c r="Q80" s="1" t="e">
        <f t="shared" si="1"/>
        <v>#VALUE!</v>
      </c>
      <c r="R80" s="1" t="e">
        <f t="shared" si="2"/>
        <v>#VALUE!</v>
      </c>
      <c r="S80" s="1" t="e">
        <f t="shared" si="3"/>
        <v>#VALUE!</v>
      </c>
      <c r="T80" s="1" t="e">
        <f t="shared" si="4"/>
        <v>#VALUE!</v>
      </c>
      <c r="U80" s="1" t="str">
        <f t="shared" si="5"/>
        <v>高</v>
      </c>
    </row>
    <row r="81" spans="1:21" ht="18" customHeight="1">
      <c r="A81" s="13" t="str" cm="1">
        <f t="array" ref="A81">_xlfn.IFS(高校選手データ貼り付け!B89="","",TRUE,高校選手データ貼り付け!B89)</f>
        <v/>
      </c>
      <c r="B81" s="14" t="str" cm="1">
        <f t="array" ref="B81">_xlfn.IFS(A81="","",COUNTIF(高校選手データ貼り付け!D90," ")&gt;0,LEFT(高校選手データ貼り付け!D90,FIND(" ",高校選手データ貼り付け!D90)-1),TRUE,LEFT(高校選手データ貼り付け!D90,FIND("　",高校選手データ貼り付け!D90)-1))</f>
        <v/>
      </c>
      <c r="C81" s="14" t="str" cm="1">
        <f t="array" ref="C81">_xlfn.IFS(A81="","",COUNTIF(高校選手データ貼り付け!D90," ")&gt;0,RIGHT(高校選手データ貼り付け!D90,LEN(高校選手データ貼り付け!D90)-FIND(" ",高校選手データ貼り付け!D90)),TRUE,RIGHT(高校選手データ貼り付け!D90,LEN(高校選手データ貼り付け!D90)-FIND("　",高校選手データ貼り付け!D90)))</f>
        <v/>
      </c>
      <c r="D81" s="15"/>
      <c r="E81" s="16" t="str" cm="1">
        <f t="array" ref="E81">_xlfn.IFS(A81="","",TRUE,高校選手データ貼り付け!$P$4&amp;"高")</f>
        <v/>
      </c>
      <c r="F81" s="17" t="str" cm="1">
        <f t="array" ref="F81">_xlfn.IFS(A81="","",TRUE,高校選手データ貼り付け!K89)</f>
        <v/>
      </c>
      <c r="G81" s="15"/>
      <c r="H81" s="18"/>
      <c r="I81" s="18"/>
      <c r="J81" s="16" t="str" cm="1">
        <f t="array" ref="J81">_xlfn.IFS(A81="","",COUNTIF(高校選手データ貼り付け!D89," ")&gt;0,ASC(LEFT(高校選手データ貼り付け!D89,FIND(" ",高校選手データ貼り付け!D89)-1)),TRUE,ASC(LEFT(高校選手データ貼り付け!D89,FIND("　",高校選手データ貼り付け!D89)-1)))</f>
        <v/>
      </c>
      <c r="K81" s="18" t="str" cm="1">
        <f t="array" ref="K81">_xlfn.IFS(A81="","",COUNTIF(高校選手データ貼り付け!D89," ")&gt;0,ASC(RIGHT(高校選手データ貼り付け!D89,LEN(高校選手データ貼り付け!D89)-FIND(" ",高校選手データ貼り付け!D89))),TRUE,ASC(RIGHT(高校選手データ貼り付け!D89,LEN(高校選手データ貼り付け!D89)-FIND("　",高校選手データ貼り付け!D89))))</f>
        <v/>
      </c>
      <c r="L81" s="18"/>
      <c r="M81" s="18"/>
      <c r="N81" s="18" t="str" cm="1">
        <f t="array" ref="N81">_xlfn.IFS(A81="","",TRUE,高校選手データ貼り付け!F89&amp;"."&amp;TEXT(高校選手データ貼り付け!H89,"00")&amp;"."&amp;TEXT(高校選手データ貼り付け!J89,"00"))</f>
        <v/>
      </c>
      <c r="O81" s="18" t="str" cm="1">
        <f t="array" ref="O81">_xlfn.IFS(A81="","",TRUE,"JPN")</f>
        <v/>
      </c>
      <c r="P81" s="1" t="e">
        <f t="shared" si="0"/>
        <v>#VALUE!</v>
      </c>
      <c r="Q81" s="1" t="e">
        <f t="shared" si="1"/>
        <v>#VALUE!</v>
      </c>
      <c r="R81" s="1" t="e">
        <f t="shared" si="2"/>
        <v>#VALUE!</v>
      </c>
      <c r="S81" s="1" t="e">
        <f t="shared" si="3"/>
        <v>#VALUE!</v>
      </c>
      <c r="T81" s="1" t="e">
        <f t="shared" si="4"/>
        <v>#VALUE!</v>
      </c>
      <c r="U81" s="1" t="str">
        <f t="shared" si="5"/>
        <v>高</v>
      </c>
    </row>
    <row r="82" spans="1:21" ht="18" customHeight="1">
      <c r="A82" s="13" t="str" cm="1">
        <f t="array" ref="A82">_xlfn.IFS(高校選手データ貼り付け!B90="","",TRUE,高校選手データ貼り付け!B90)</f>
        <v/>
      </c>
      <c r="B82" s="14" t="str" cm="1">
        <f t="array" ref="B82">_xlfn.IFS(A82="","",COUNTIF(高校選手データ貼り付け!D91," ")&gt;0,LEFT(高校選手データ貼り付け!D91,FIND(" ",高校選手データ貼り付け!D91)-1),TRUE,LEFT(高校選手データ貼り付け!D91,FIND("　",高校選手データ貼り付け!D91)-1))</f>
        <v/>
      </c>
      <c r="C82" s="14" t="str" cm="1">
        <f t="array" ref="C82">_xlfn.IFS(A82="","",COUNTIF(高校選手データ貼り付け!D91," ")&gt;0,RIGHT(高校選手データ貼り付け!D91,LEN(高校選手データ貼り付け!D91)-FIND(" ",高校選手データ貼り付け!D91)),TRUE,RIGHT(高校選手データ貼り付け!D91,LEN(高校選手データ貼り付け!D91)-FIND("　",高校選手データ貼り付け!D91)))</f>
        <v/>
      </c>
      <c r="D82" s="15"/>
      <c r="E82" s="16" t="str" cm="1">
        <f t="array" ref="E82">_xlfn.IFS(A82="","",TRUE,高校選手データ貼り付け!$P$4&amp;"高")</f>
        <v/>
      </c>
      <c r="F82" s="17" t="str" cm="1">
        <f t="array" ref="F82">_xlfn.IFS(A82="","",TRUE,高校選手データ貼り付け!K90)</f>
        <v/>
      </c>
      <c r="G82" s="15"/>
      <c r="H82" s="18"/>
      <c r="I82" s="18"/>
      <c r="J82" s="16" t="str" cm="1">
        <f t="array" ref="J82">_xlfn.IFS(A82="","",COUNTIF(高校選手データ貼り付け!D90," ")&gt;0,ASC(LEFT(高校選手データ貼り付け!D90,FIND(" ",高校選手データ貼り付け!D90)-1)),TRUE,ASC(LEFT(高校選手データ貼り付け!D90,FIND("　",高校選手データ貼り付け!D90)-1)))</f>
        <v/>
      </c>
      <c r="K82" s="18" t="str" cm="1">
        <f t="array" ref="K82">_xlfn.IFS(A82="","",COUNTIF(高校選手データ貼り付け!D90," ")&gt;0,ASC(RIGHT(高校選手データ貼り付け!D90,LEN(高校選手データ貼り付け!D90)-FIND(" ",高校選手データ貼り付け!D90))),TRUE,ASC(RIGHT(高校選手データ貼り付け!D90,LEN(高校選手データ貼り付け!D90)-FIND("　",高校選手データ貼り付け!D90))))</f>
        <v/>
      </c>
      <c r="L82" s="18"/>
      <c r="M82" s="18"/>
      <c r="N82" s="18" t="str" cm="1">
        <f t="array" ref="N82">_xlfn.IFS(A82="","",TRUE,高校選手データ貼り付け!F90&amp;"."&amp;TEXT(高校選手データ貼り付け!H90,"00")&amp;"."&amp;TEXT(高校選手データ貼り付け!J90,"00"))</f>
        <v/>
      </c>
      <c r="O82" s="18" t="str" cm="1">
        <f t="array" ref="O82">_xlfn.IFS(A82="","",TRUE,"JPN")</f>
        <v/>
      </c>
      <c r="P82" s="1" t="e">
        <f t="shared" si="0"/>
        <v>#VALUE!</v>
      </c>
      <c r="Q82" s="1" t="e">
        <f t="shared" si="1"/>
        <v>#VALUE!</v>
      </c>
      <c r="R82" s="1" t="e">
        <f t="shared" si="2"/>
        <v>#VALUE!</v>
      </c>
      <c r="S82" s="1" t="e">
        <f t="shared" si="3"/>
        <v>#VALUE!</v>
      </c>
      <c r="T82" s="1" t="e">
        <f t="shared" si="4"/>
        <v>#VALUE!</v>
      </c>
      <c r="U82" s="1" t="str">
        <f t="shared" si="5"/>
        <v>高</v>
      </c>
    </row>
    <row r="83" spans="1:21" ht="18" customHeight="1">
      <c r="A83" s="13" t="str" cm="1">
        <f t="array" ref="A83">_xlfn.IFS(高校選手データ貼り付け!B91="","",TRUE,高校選手データ貼り付け!B91)</f>
        <v/>
      </c>
      <c r="B83" s="14" t="str" cm="1">
        <f t="array" ref="B83">_xlfn.IFS(A83="","",COUNTIF(高校選手データ貼り付け!D92," ")&gt;0,LEFT(高校選手データ貼り付け!D92,FIND(" ",高校選手データ貼り付け!D92)-1),TRUE,LEFT(高校選手データ貼り付け!D92,FIND("　",高校選手データ貼り付け!D92)-1))</f>
        <v/>
      </c>
      <c r="C83" s="14" t="str" cm="1">
        <f t="array" ref="C83">_xlfn.IFS(A83="","",COUNTIF(高校選手データ貼り付け!D92," ")&gt;0,RIGHT(高校選手データ貼り付け!D92,LEN(高校選手データ貼り付け!D92)-FIND(" ",高校選手データ貼り付け!D92)),TRUE,RIGHT(高校選手データ貼り付け!D92,LEN(高校選手データ貼り付け!D92)-FIND("　",高校選手データ貼り付け!D92)))</f>
        <v/>
      </c>
      <c r="D83" s="15"/>
      <c r="E83" s="16" t="str" cm="1">
        <f t="array" ref="E83">_xlfn.IFS(A83="","",TRUE,高校選手データ貼り付け!$P$4&amp;"高")</f>
        <v/>
      </c>
      <c r="F83" s="17" t="str" cm="1">
        <f t="array" ref="F83">_xlfn.IFS(A83="","",TRUE,高校選手データ貼り付け!K91)</f>
        <v/>
      </c>
      <c r="G83" s="15"/>
      <c r="H83" s="18"/>
      <c r="I83" s="18"/>
      <c r="J83" s="16" t="str" cm="1">
        <f t="array" ref="J83">_xlfn.IFS(A83="","",COUNTIF(高校選手データ貼り付け!D91," ")&gt;0,ASC(LEFT(高校選手データ貼り付け!D91,FIND(" ",高校選手データ貼り付け!D91)-1)),TRUE,ASC(LEFT(高校選手データ貼り付け!D91,FIND("　",高校選手データ貼り付け!D91)-1)))</f>
        <v/>
      </c>
      <c r="K83" s="18" t="str" cm="1">
        <f t="array" ref="K83">_xlfn.IFS(A83="","",COUNTIF(高校選手データ貼り付け!D91," ")&gt;0,ASC(RIGHT(高校選手データ貼り付け!D91,LEN(高校選手データ貼り付け!D91)-FIND(" ",高校選手データ貼り付け!D91))),TRUE,ASC(RIGHT(高校選手データ貼り付け!D91,LEN(高校選手データ貼り付け!D91)-FIND("　",高校選手データ貼り付け!D91))))</f>
        <v/>
      </c>
      <c r="L83" s="18"/>
      <c r="M83" s="18"/>
      <c r="N83" s="18" t="str" cm="1">
        <f t="array" ref="N83">_xlfn.IFS(A83="","",TRUE,高校選手データ貼り付け!F91&amp;"."&amp;TEXT(高校選手データ貼り付け!H91,"00")&amp;"."&amp;TEXT(高校選手データ貼り付け!J91,"00"))</f>
        <v/>
      </c>
      <c r="O83" s="18" t="str" cm="1">
        <f t="array" ref="O83">_xlfn.IFS(A83="","",TRUE,"JPN")</f>
        <v/>
      </c>
      <c r="P83" s="1" t="e">
        <f t="shared" si="0"/>
        <v>#VALUE!</v>
      </c>
      <c r="Q83" s="1" t="e">
        <f t="shared" si="1"/>
        <v>#VALUE!</v>
      </c>
      <c r="R83" s="1" t="e">
        <f t="shared" si="2"/>
        <v>#VALUE!</v>
      </c>
      <c r="S83" s="1" t="e">
        <f t="shared" si="3"/>
        <v>#VALUE!</v>
      </c>
      <c r="T83" s="1" t="e">
        <f t="shared" si="4"/>
        <v>#VALUE!</v>
      </c>
      <c r="U83" s="1" t="str">
        <f t="shared" si="5"/>
        <v>高</v>
      </c>
    </row>
    <row r="84" spans="1:21" ht="18" customHeight="1">
      <c r="A84" s="13" t="str" cm="1">
        <f t="array" ref="A84">_xlfn.IFS(高校選手データ貼り付け!B92="","",TRUE,高校選手データ貼り付け!B92)</f>
        <v/>
      </c>
      <c r="B84" s="14" t="str" cm="1">
        <f t="array" ref="B84">_xlfn.IFS(A84="","",COUNTIF(高校選手データ貼り付け!D93," ")&gt;0,LEFT(高校選手データ貼り付け!D93,FIND(" ",高校選手データ貼り付け!D93)-1),TRUE,LEFT(高校選手データ貼り付け!D93,FIND("　",高校選手データ貼り付け!D93)-1))</f>
        <v/>
      </c>
      <c r="C84" s="14" t="str" cm="1">
        <f t="array" ref="C84">_xlfn.IFS(A84="","",COUNTIF(高校選手データ貼り付け!D93," ")&gt;0,RIGHT(高校選手データ貼り付け!D93,LEN(高校選手データ貼り付け!D93)-FIND(" ",高校選手データ貼り付け!D93)),TRUE,RIGHT(高校選手データ貼り付け!D93,LEN(高校選手データ貼り付け!D93)-FIND("　",高校選手データ貼り付け!D93)))</f>
        <v/>
      </c>
      <c r="D84" s="15"/>
      <c r="E84" s="16" t="str" cm="1">
        <f t="array" ref="E84">_xlfn.IFS(A84="","",TRUE,高校選手データ貼り付け!$P$4&amp;"高")</f>
        <v/>
      </c>
      <c r="F84" s="17" t="str" cm="1">
        <f t="array" ref="F84">_xlfn.IFS(A84="","",TRUE,高校選手データ貼り付け!K92)</f>
        <v/>
      </c>
      <c r="G84" s="15"/>
      <c r="H84" s="18"/>
      <c r="I84" s="18"/>
      <c r="J84" s="16" t="str" cm="1">
        <f t="array" ref="J84">_xlfn.IFS(A84="","",COUNTIF(高校選手データ貼り付け!D92," ")&gt;0,ASC(LEFT(高校選手データ貼り付け!D92,FIND(" ",高校選手データ貼り付け!D92)-1)),TRUE,ASC(LEFT(高校選手データ貼り付け!D92,FIND("　",高校選手データ貼り付け!D92)-1)))</f>
        <v/>
      </c>
      <c r="K84" s="18" t="str" cm="1">
        <f t="array" ref="K84">_xlfn.IFS(A84="","",COUNTIF(高校選手データ貼り付け!D92," ")&gt;0,ASC(RIGHT(高校選手データ貼り付け!D92,LEN(高校選手データ貼り付け!D92)-FIND(" ",高校選手データ貼り付け!D92))),TRUE,ASC(RIGHT(高校選手データ貼り付け!D92,LEN(高校選手データ貼り付け!D92)-FIND("　",高校選手データ貼り付け!D92))))</f>
        <v/>
      </c>
      <c r="L84" s="18"/>
      <c r="M84" s="18"/>
      <c r="N84" s="18" t="str" cm="1">
        <f t="array" ref="N84">_xlfn.IFS(A84="","",TRUE,高校選手データ貼り付け!F92&amp;"."&amp;TEXT(高校選手データ貼り付け!H92,"00")&amp;"."&amp;TEXT(高校選手データ貼り付け!J92,"00"))</f>
        <v/>
      </c>
      <c r="O84" s="18" t="str" cm="1">
        <f t="array" ref="O84">_xlfn.IFS(A84="","",TRUE,"JPN")</f>
        <v/>
      </c>
      <c r="P84" s="1" t="e">
        <f t="shared" si="0"/>
        <v>#VALUE!</v>
      </c>
      <c r="Q84" s="1" t="e">
        <f t="shared" si="1"/>
        <v>#VALUE!</v>
      </c>
      <c r="R84" s="1" t="e">
        <f t="shared" si="2"/>
        <v>#VALUE!</v>
      </c>
      <c r="S84" s="1" t="e">
        <f t="shared" si="3"/>
        <v>#VALUE!</v>
      </c>
      <c r="T84" s="1" t="e">
        <f t="shared" si="4"/>
        <v>#VALUE!</v>
      </c>
      <c r="U84" s="1" t="str">
        <f t="shared" si="5"/>
        <v>高</v>
      </c>
    </row>
    <row r="85" spans="1:21" ht="18" customHeight="1">
      <c r="A85" s="13" t="str" cm="1">
        <f t="array" ref="A85">_xlfn.IFS(高校選手データ貼り付け!B93="","",TRUE,高校選手データ貼り付け!B93)</f>
        <v/>
      </c>
      <c r="B85" s="14" t="str" cm="1">
        <f t="array" ref="B85">_xlfn.IFS(A85="","",COUNTIF(高校選手データ貼り付け!D94," ")&gt;0,LEFT(高校選手データ貼り付け!D94,FIND(" ",高校選手データ貼り付け!D94)-1),TRUE,LEFT(高校選手データ貼り付け!D94,FIND("　",高校選手データ貼り付け!D94)-1))</f>
        <v/>
      </c>
      <c r="C85" s="14" t="str" cm="1">
        <f t="array" ref="C85">_xlfn.IFS(A85="","",COUNTIF(高校選手データ貼り付け!D94," ")&gt;0,RIGHT(高校選手データ貼り付け!D94,LEN(高校選手データ貼り付け!D94)-FIND(" ",高校選手データ貼り付け!D94)),TRUE,RIGHT(高校選手データ貼り付け!D94,LEN(高校選手データ貼り付け!D94)-FIND("　",高校選手データ貼り付け!D94)))</f>
        <v/>
      </c>
      <c r="D85" s="15"/>
      <c r="E85" s="16" t="str" cm="1">
        <f t="array" ref="E85">_xlfn.IFS(A85="","",TRUE,高校選手データ貼り付け!$P$4&amp;"高")</f>
        <v/>
      </c>
      <c r="F85" s="17" t="str" cm="1">
        <f t="array" ref="F85">_xlfn.IFS(A85="","",TRUE,高校選手データ貼り付け!K93)</f>
        <v/>
      </c>
      <c r="G85" s="15"/>
      <c r="H85" s="18"/>
      <c r="I85" s="18"/>
      <c r="J85" s="16" t="str" cm="1">
        <f t="array" ref="J85">_xlfn.IFS(A85="","",COUNTIF(高校選手データ貼り付け!D93," ")&gt;0,ASC(LEFT(高校選手データ貼り付け!D93,FIND(" ",高校選手データ貼り付け!D93)-1)),TRUE,ASC(LEFT(高校選手データ貼り付け!D93,FIND("　",高校選手データ貼り付け!D93)-1)))</f>
        <v/>
      </c>
      <c r="K85" s="18" t="str" cm="1">
        <f t="array" ref="K85">_xlfn.IFS(A85="","",COUNTIF(高校選手データ貼り付け!D93," ")&gt;0,ASC(RIGHT(高校選手データ貼り付け!D93,LEN(高校選手データ貼り付け!D93)-FIND(" ",高校選手データ貼り付け!D93))),TRUE,ASC(RIGHT(高校選手データ貼り付け!D93,LEN(高校選手データ貼り付け!D93)-FIND("　",高校選手データ貼り付け!D93))))</f>
        <v/>
      </c>
      <c r="L85" s="18"/>
      <c r="M85" s="18"/>
      <c r="N85" s="18" t="str" cm="1">
        <f t="array" ref="N85">_xlfn.IFS(A85="","",TRUE,高校選手データ貼り付け!F93&amp;"."&amp;TEXT(高校選手データ貼り付け!H93,"00")&amp;"."&amp;TEXT(高校選手データ貼り付け!J93,"00"))</f>
        <v/>
      </c>
      <c r="O85" s="18" t="str" cm="1">
        <f t="array" ref="O85">_xlfn.IFS(A85="","",TRUE,"JPN")</f>
        <v/>
      </c>
      <c r="P85" s="1" t="e">
        <f t="shared" si="0"/>
        <v>#VALUE!</v>
      </c>
      <c r="Q85" s="1" t="e">
        <f t="shared" si="1"/>
        <v>#VALUE!</v>
      </c>
      <c r="R85" s="1" t="e">
        <f t="shared" si="2"/>
        <v>#VALUE!</v>
      </c>
      <c r="S85" s="1" t="e">
        <f t="shared" si="3"/>
        <v>#VALUE!</v>
      </c>
      <c r="T85" s="1" t="e">
        <f t="shared" si="4"/>
        <v>#VALUE!</v>
      </c>
      <c r="U85" s="1" t="str">
        <f t="shared" si="5"/>
        <v>高</v>
      </c>
    </row>
    <row r="86" spans="1:21" ht="18" customHeight="1">
      <c r="A86" s="13" t="str" cm="1">
        <f t="array" ref="A86">_xlfn.IFS(高校選手データ貼り付け!B94="","",TRUE,高校選手データ貼り付け!B94)</f>
        <v/>
      </c>
      <c r="B86" s="14" t="str" cm="1">
        <f t="array" ref="B86">_xlfn.IFS(A86="","",COUNTIF(高校選手データ貼り付け!D95," ")&gt;0,LEFT(高校選手データ貼り付け!D95,FIND(" ",高校選手データ貼り付け!D95)-1),TRUE,LEFT(高校選手データ貼り付け!D95,FIND("　",高校選手データ貼り付け!D95)-1))</f>
        <v/>
      </c>
      <c r="C86" s="14" t="str" cm="1">
        <f t="array" ref="C86">_xlfn.IFS(A86="","",COUNTIF(高校選手データ貼り付け!D95," ")&gt;0,RIGHT(高校選手データ貼り付け!D95,LEN(高校選手データ貼り付け!D95)-FIND(" ",高校選手データ貼り付け!D95)),TRUE,RIGHT(高校選手データ貼り付け!D95,LEN(高校選手データ貼り付け!D95)-FIND("　",高校選手データ貼り付け!D95)))</f>
        <v/>
      </c>
      <c r="D86" s="15"/>
      <c r="E86" s="16" t="str" cm="1">
        <f t="array" ref="E86">_xlfn.IFS(A86="","",TRUE,高校選手データ貼り付け!$P$4&amp;"高")</f>
        <v/>
      </c>
      <c r="F86" s="17" t="str" cm="1">
        <f t="array" ref="F86">_xlfn.IFS(A86="","",TRUE,高校選手データ貼り付け!K94)</f>
        <v/>
      </c>
      <c r="G86" s="15"/>
      <c r="H86" s="18"/>
      <c r="I86" s="18"/>
      <c r="J86" s="16" t="str" cm="1">
        <f t="array" ref="J86">_xlfn.IFS(A86="","",COUNTIF(高校選手データ貼り付け!D94," ")&gt;0,ASC(LEFT(高校選手データ貼り付け!D94,FIND(" ",高校選手データ貼り付け!D94)-1)),TRUE,ASC(LEFT(高校選手データ貼り付け!D94,FIND("　",高校選手データ貼り付け!D94)-1)))</f>
        <v/>
      </c>
      <c r="K86" s="18" t="str" cm="1">
        <f t="array" ref="K86">_xlfn.IFS(A86="","",COUNTIF(高校選手データ貼り付け!D94," ")&gt;0,ASC(RIGHT(高校選手データ貼り付け!D94,LEN(高校選手データ貼り付け!D94)-FIND(" ",高校選手データ貼り付け!D94))),TRUE,ASC(RIGHT(高校選手データ貼り付け!D94,LEN(高校選手データ貼り付け!D94)-FIND("　",高校選手データ貼り付け!D94))))</f>
        <v/>
      </c>
      <c r="L86" s="18"/>
      <c r="M86" s="18"/>
      <c r="N86" s="18" t="str" cm="1">
        <f t="array" ref="N86">_xlfn.IFS(A86="","",TRUE,高校選手データ貼り付け!F94&amp;"."&amp;TEXT(高校選手データ貼り付け!H94,"00")&amp;"."&amp;TEXT(高校選手データ貼り付け!J94,"00"))</f>
        <v/>
      </c>
      <c r="O86" s="18" t="str" cm="1">
        <f t="array" ref="O86">_xlfn.IFS(A86="","",TRUE,"JPN")</f>
        <v/>
      </c>
      <c r="P86" s="1" t="e">
        <f t="shared" si="0"/>
        <v>#VALUE!</v>
      </c>
      <c r="Q86" s="1" t="e">
        <f t="shared" si="1"/>
        <v>#VALUE!</v>
      </c>
      <c r="R86" s="1" t="e">
        <f t="shared" si="2"/>
        <v>#VALUE!</v>
      </c>
      <c r="S86" s="1" t="e">
        <f t="shared" si="3"/>
        <v>#VALUE!</v>
      </c>
      <c r="T86" s="1" t="e">
        <f t="shared" si="4"/>
        <v>#VALUE!</v>
      </c>
      <c r="U86" s="1" t="str">
        <f t="shared" si="5"/>
        <v>高</v>
      </c>
    </row>
    <row r="87" spans="1:21" ht="18" customHeight="1">
      <c r="A87" s="13" t="str" cm="1">
        <f t="array" ref="A87">_xlfn.IFS(高校選手データ貼り付け!B95="","",TRUE,高校選手データ貼り付け!B95)</f>
        <v/>
      </c>
      <c r="B87" s="14" t="str" cm="1">
        <f t="array" ref="B87">_xlfn.IFS(A87="","",COUNTIF(高校選手データ貼り付け!D96," ")&gt;0,LEFT(高校選手データ貼り付け!D96,FIND(" ",高校選手データ貼り付け!D96)-1),TRUE,LEFT(高校選手データ貼り付け!D96,FIND("　",高校選手データ貼り付け!D96)-1))</f>
        <v/>
      </c>
      <c r="C87" s="14" t="str" cm="1">
        <f t="array" ref="C87">_xlfn.IFS(A87="","",COUNTIF(高校選手データ貼り付け!D96," ")&gt;0,RIGHT(高校選手データ貼り付け!D96,LEN(高校選手データ貼り付け!D96)-FIND(" ",高校選手データ貼り付け!D96)),TRUE,RIGHT(高校選手データ貼り付け!D96,LEN(高校選手データ貼り付け!D96)-FIND("　",高校選手データ貼り付け!D96)))</f>
        <v/>
      </c>
      <c r="D87" s="15"/>
      <c r="E87" s="16" t="str" cm="1">
        <f t="array" ref="E87">_xlfn.IFS(A87="","",TRUE,高校選手データ貼り付け!$P$4&amp;"高")</f>
        <v/>
      </c>
      <c r="F87" s="17" t="str" cm="1">
        <f t="array" ref="F87">_xlfn.IFS(A87="","",TRUE,高校選手データ貼り付け!K95)</f>
        <v/>
      </c>
      <c r="G87" s="15"/>
      <c r="H87" s="18"/>
      <c r="I87" s="18"/>
      <c r="J87" s="16" t="str" cm="1">
        <f t="array" ref="J87">_xlfn.IFS(A87="","",COUNTIF(高校選手データ貼り付け!D95," ")&gt;0,ASC(LEFT(高校選手データ貼り付け!D95,FIND(" ",高校選手データ貼り付け!D95)-1)),TRUE,ASC(LEFT(高校選手データ貼り付け!D95,FIND("　",高校選手データ貼り付け!D95)-1)))</f>
        <v/>
      </c>
      <c r="K87" s="18" t="str" cm="1">
        <f t="array" ref="K87">_xlfn.IFS(A87="","",COUNTIF(高校選手データ貼り付け!D95," ")&gt;0,ASC(RIGHT(高校選手データ貼り付け!D95,LEN(高校選手データ貼り付け!D95)-FIND(" ",高校選手データ貼り付け!D95))),TRUE,ASC(RIGHT(高校選手データ貼り付け!D95,LEN(高校選手データ貼り付け!D95)-FIND("　",高校選手データ貼り付け!D95))))</f>
        <v/>
      </c>
      <c r="L87" s="18"/>
      <c r="M87" s="18"/>
      <c r="N87" s="18" t="str" cm="1">
        <f t="array" ref="N87">_xlfn.IFS(A87="","",TRUE,高校選手データ貼り付け!F95&amp;"."&amp;TEXT(高校選手データ貼り付け!H95,"00")&amp;"."&amp;TEXT(高校選手データ貼り付け!J95,"00"))</f>
        <v/>
      </c>
      <c r="O87" s="18" t="str" cm="1">
        <f t="array" ref="O87">_xlfn.IFS(A87="","",TRUE,"JPN")</f>
        <v/>
      </c>
      <c r="P87" s="1" t="e">
        <f t="shared" si="0"/>
        <v>#VALUE!</v>
      </c>
      <c r="Q87" s="1" t="e">
        <f t="shared" si="1"/>
        <v>#VALUE!</v>
      </c>
      <c r="R87" s="1" t="e">
        <f t="shared" si="2"/>
        <v>#VALUE!</v>
      </c>
      <c r="S87" s="1" t="e">
        <f t="shared" si="3"/>
        <v>#VALUE!</v>
      </c>
      <c r="T87" s="1" t="e">
        <f t="shared" si="4"/>
        <v>#VALUE!</v>
      </c>
      <c r="U87" s="1" t="str">
        <f t="shared" si="5"/>
        <v>高</v>
      </c>
    </row>
    <row r="88" spans="1:21" ht="18" customHeight="1">
      <c r="A88" s="13" t="str" cm="1">
        <f t="array" ref="A88">_xlfn.IFS(高校選手データ貼り付け!B96="","",TRUE,高校選手データ貼り付け!B96)</f>
        <v/>
      </c>
      <c r="B88" s="14" t="str" cm="1">
        <f t="array" ref="B88">_xlfn.IFS(A88="","",COUNTIF(高校選手データ貼り付け!D97," ")&gt;0,LEFT(高校選手データ貼り付け!D97,FIND(" ",高校選手データ貼り付け!D97)-1),TRUE,LEFT(高校選手データ貼り付け!D97,FIND("　",高校選手データ貼り付け!D97)-1))</f>
        <v/>
      </c>
      <c r="C88" s="14" t="str" cm="1">
        <f t="array" ref="C88">_xlfn.IFS(A88="","",COUNTIF(高校選手データ貼り付け!D97," ")&gt;0,RIGHT(高校選手データ貼り付け!D97,LEN(高校選手データ貼り付け!D97)-FIND(" ",高校選手データ貼り付け!D97)),TRUE,RIGHT(高校選手データ貼り付け!D97,LEN(高校選手データ貼り付け!D97)-FIND("　",高校選手データ貼り付け!D97)))</f>
        <v/>
      </c>
      <c r="D88" s="15"/>
      <c r="E88" s="16" t="str" cm="1">
        <f t="array" ref="E88">_xlfn.IFS(A88="","",TRUE,高校選手データ貼り付け!$P$4&amp;"高")</f>
        <v/>
      </c>
      <c r="F88" s="17" t="str" cm="1">
        <f t="array" ref="F88">_xlfn.IFS(A88="","",TRUE,高校選手データ貼り付け!K96)</f>
        <v/>
      </c>
      <c r="G88" s="15"/>
      <c r="H88" s="18"/>
      <c r="I88" s="18"/>
      <c r="J88" s="16" t="str" cm="1">
        <f t="array" ref="J88">_xlfn.IFS(A88="","",COUNTIF(高校選手データ貼り付け!D96," ")&gt;0,ASC(LEFT(高校選手データ貼り付け!D96,FIND(" ",高校選手データ貼り付け!D96)-1)),TRUE,ASC(LEFT(高校選手データ貼り付け!D96,FIND("　",高校選手データ貼り付け!D96)-1)))</f>
        <v/>
      </c>
      <c r="K88" s="18" t="str" cm="1">
        <f t="array" ref="K88">_xlfn.IFS(A88="","",COUNTIF(高校選手データ貼り付け!D96," ")&gt;0,ASC(RIGHT(高校選手データ貼り付け!D96,LEN(高校選手データ貼り付け!D96)-FIND(" ",高校選手データ貼り付け!D96))),TRUE,ASC(RIGHT(高校選手データ貼り付け!D96,LEN(高校選手データ貼り付け!D96)-FIND("　",高校選手データ貼り付け!D96))))</f>
        <v/>
      </c>
      <c r="L88" s="18"/>
      <c r="M88" s="18"/>
      <c r="N88" s="18" t="str" cm="1">
        <f t="array" ref="N88">_xlfn.IFS(A88="","",TRUE,高校選手データ貼り付け!F96&amp;"."&amp;TEXT(高校選手データ貼り付け!H96,"00")&amp;"."&amp;TEXT(高校選手データ貼り付け!J96,"00"))</f>
        <v/>
      </c>
      <c r="O88" s="18" t="str" cm="1">
        <f t="array" ref="O88">_xlfn.IFS(A88="","",TRUE,"JPN")</f>
        <v/>
      </c>
      <c r="P88" s="1" t="e">
        <f t="shared" si="0"/>
        <v>#VALUE!</v>
      </c>
      <c r="Q88" s="1" t="e">
        <f t="shared" si="1"/>
        <v>#VALUE!</v>
      </c>
      <c r="R88" s="1" t="e">
        <f t="shared" si="2"/>
        <v>#VALUE!</v>
      </c>
      <c r="S88" s="1" t="e">
        <f t="shared" si="3"/>
        <v>#VALUE!</v>
      </c>
      <c r="T88" s="1" t="e">
        <f t="shared" si="4"/>
        <v>#VALUE!</v>
      </c>
      <c r="U88" s="1" t="str">
        <f t="shared" si="5"/>
        <v>高</v>
      </c>
    </row>
    <row r="89" spans="1:21" ht="18" customHeight="1">
      <c r="A89" s="13" t="str" cm="1">
        <f t="array" ref="A89">_xlfn.IFS(高校選手データ貼り付け!B97="","",TRUE,高校選手データ貼り付け!B97)</f>
        <v/>
      </c>
      <c r="B89" s="14" t="str" cm="1">
        <f t="array" ref="B89">_xlfn.IFS(A89="","",COUNTIF(高校選手データ貼り付け!D98," ")&gt;0,LEFT(高校選手データ貼り付け!D98,FIND(" ",高校選手データ貼り付け!D98)-1),TRUE,LEFT(高校選手データ貼り付け!D98,FIND("　",高校選手データ貼り付け!D98)-1))</f>
        <v/>
      </c>
      <c r="C89" s="14" t="str" cm="1">
        <f t="array" ref="C89">_xlfn.IFS(A89="","",COUNTIF(高校選手データ貼り付け!D98," ")&gt;0,RIGHT(高校選手データ貼り付け!D98,LEN(高校選手データ貼り付け!D98)-FIND(" ",高校選手データ貼り付け!D98)),TRUE,RIGHT(高校選手データ貼り付け!D98,LEN(高校選手データ貼り付け!D98)-FIND("　",高校選手データ貼り付け!D98)))</f>
        <v/>
      </c>
      <c r="D89" s="15"/>
      <c r="E89" s="16" t="str" cm="1">
        <f t="array" ref="E89">_xlfn.IFS(A89="","",TRUE,高校選手データ貼り付け!$P$4&amp;"高")</f>
        <v/>
      </c>
      <c r="F89" s="17" t="str" cm="1">
        <f t="array" ref="F89">_xlfn.IFS(A89="","",TRUE,高校選手データ貼り付け!K97)</f>
        <v/>
      </c>
      <c r="G89" s="15"/>
      <c r="H89" s="18"/>
      <c r="I89" s="18"/>
      <c r="J89" s="16" t="str" cm="1">
        <f t="array" ref="J89">_xlfn.IFS(A89="","",COUNTIF(高校選手データ貼り付け!D97," ")&gt;0,ASC(LEFT(高校選手データ貼り付け!D97,FIND(" ",高校選手データ貼り付け!D97)-1)),TRUE,ASC(LEFT(高校選手データ貼り付け!D97,FIND("　",高校選手データ貼り付け!D97)-1)))</f>
        <v/>
      </c>
      <c r="K89" s="18" t="str" cm="1">
        <f t="array" ref="K89">_xlfn.IFS(A89="","",COUNTIF(高校選手データ貼り付け!D97," ")&gt;0,ASC(RIGHT(高校選手データ貼り付け!D97,LEN(高校選手データ貼り付け!D97)-FIND(" ",高校選手データ貼り付け!D97))),TRUE,ASC(RIGHT(高校選手データ貼り付け!D97,LEN(高校選手データ貼り付け!D97)-FIND("　",高校選手データ貼り付け!D97))))</f>
        <v/>
      </c>
      <c r="L89" s="18"/>
      <c r="M89" s="18"/>
      <c r="N89" s="18" t="str" cm="1">
        <f t="array" ref="N89">_xlfn.IFS(A89="","",TRUE,高校選手データ貼り付け!F97&amp;"."&amp;TEXT(高校選手データ貼り付け!H97,"00")&amp;"."&amp;TEXT(高校選手データ貼り付け!J97,"00"))</f>
        <v/>
      </c>
      <c r="O89" s="18" t="str" cm="1">
        <f t="array" ref="O89">_xlfn.IFS(A89="","",TRUE,"JPN")</f>
        <v/>
      </c>
      <c r="P89" s="1" t="e">
        <f t="shared" si="0"/>
        <v>#VALUE!</v>
      </c>
      <c r="Q89" s="1" t="e">
        <f t="shared" si="1"/>
        <v>#VALUE!</v>
      </c>
      <c r="R89" s="1" t="e">
        <f t="shared" si="2"/>
        <v>#VALUE!</v>
      </c>
      <c r="S89" s="1" t="e">
        <f t="shared" si="3"/>
        <v>#VALUE!</v>
      </c>
      <c r="T89" s="1" t="e">
        <f t="shared" si="4"/>
        <v>#VALUE!</v>
      </c>
      <c r="U89" s="1" t="str">
        <f t="shared" si="5"/>
        <v>高</v>
      </c>
    </row>
    <row r="90" spans="1:21" ht="18" customHeight="1">
      <c r="A90" s="13" t="str" cm="1">
        <f t="array" ref="A90">_xlfn.IFS(高校選手データ貼り付け!B98="","",TRUE,高校選手データ貼り付け!B98)</f>
        <v/>
      </c>
      <c r="B90" s="14" t="str" cm="1">
        <f t="array" ref="B90">_xlfn.IFS(A90="","",COUNTIF(高校選手データ貼り付け!D99," ")&gt;0,LEFT(高校選手データ貼り付け!D99,FIND(" ",高校選手データ貼り付け!D99)-1),TRUE,LEFT(高校選手データ貼り付け!D99,FIND("　",高校選手データ貼り付け!D99)-1))</f>
        <v/>
      </c>
      <c r="C90" s="14" t="str" cm="1">
        <f t="array" ref="C90">_xlfn.IFS(A90="","",COUNTIF(高校選手データ貼り付け!D99," ")&gt;0,RIGHT(高校選手データ貼り付け!D99,LEN(高校選手データ貼り付け!D99)-FIND(" ",高校選手データ貼り付け!D99)),TRUE,RIGHT(高校選手データ貼り付け!D99,LEN(高校選手データ貼り付け!D99)-FIND("　",高校選手データ貼り付け!D99)))</f>
        <v/>
      </c>
      <c r="D90" s="15"/>
      <c r="E90" s="16" t="str" cm="1">
        <f t="array" ref="E90">_xlfn.IFS(A90="","",TRUE,高校選手データ貼り付け!$P$4&amp;"高")</f>
        <v/>
      </c>
      <c r="F90" s="17" t="str" cm="1">
        <f t="array" ref="F90">_xlfn.IFS(A90="","",TRUE,高校選手データ貼り付け!K98)</f>
        <v/>
      </c>
      <c r="G90" s="15"/>
      <c r="H90" s="18"/>
      <c r="I90" s="18"/>
      <c r="J90" s="16" t="str" cm="1">
        <f t="array" ref="J90">_xlfn.IFS(A90="","",COUNTIF(高校選手データ貼り付け!D98," ")&gt;0,ASC(LEFT(高校選手データ貼り付け!D98,FIND(" ",高校選手データ貼り付け!D98)-1)),TRUE,ASC(LEFT(高校選手データ貼り付け!D98,FIND("　",高校選手データ貼り付け!D98)-1)))</f>
        <v/>
      </c>
      <c r="K90" s="18" t="str" cm="1">
        <f t="array" ref="K90">_xlfn.IFS(A90="","",COUNTIF(高校選手データ貼り付け!D98," ")&gt;0,ASC(RIGHT(高校選手データ貼り付け!D98,LEN(高校選手データ貼り付け!D98)-FIND(" ",高校選手データ貼り付け!D98))),TRUE,ASC(RIGHT(高校選手データ貼り付け!D98,LEN(高校選手データ貼り付け!D98)-FIND("　",高校選手データ貼り付け!D98))))</f>
        <v/>
      </c>
      <c r="L90" s="18"/>
      <c r="M90" s="18"/>
      <c r="N90" s="18" t="str" cm="1">
        <f t="array" ref="N90">_xlfn.IFS(A90="","",TRUE,高校選手データ貼り付け!F98&amp;"."&amp;TEXT(高校選手データ貼り付け!H98,"00")&amp;"."&amp;TEXT(高校選手データ貼り付け!J98,"00"))</f>
        <v/>
      </c>
      <c r="O90" s="18" t="str" cm="1">
        <f t="array" ref="O90">_xlfn.IFS(A90="","",TRUE,"JPN")</f>
        <v/>
      </c>
      <c r="P90" s="1" t="e">
        <f t="shared" si="0"/>
        <v>#VALUE!</v>
      </c>
      <c r="Q90" s="1" t="e">
        <f t="shared" si="1"/>
        <v>#VALUE!</v>
      </c>
      <c r="R90" s="1" t="e">
        <f t="shared" si="2"/>
        <v>#VALUE!</v>
      </c>
      <c r="S90" s="1" t="e">
        <f t="shared" si="3"/>
        <v>#VALUE!</v>
      </c>
      <c r="T90" s="1" t="e">
        <f t="shared" si="4"/>
        <v>#VALUE!</v>
      </c>
      <c r="U90" s="1" t="str">
        <f t="shared" si="5"/>
        <v>高</v>
      </c>
    </row>
    <row r="91" spans="1:21" ht="18" customHeight="1">
      <c r="A91" s="13" t="str" cm="1">
        <f t="array" ref="A91">_xlfn.IFS(高校選手データ貼り付け!B99="","",TRUE,高校選手データ貼り付け!B99)</f>
        <v/>
      </c>
      <c r="B91" s="14" t="str" cm="1">
        <f t="array" ref="B91">_xlfn.IFS(A91="","",COUNTIF(高校選手データ貼り付け!D100," ")&gt;0,LEFT(高校選手データ貼り付け!D100,FIND(" ",高校選手データ貼り付け!D100)-1),TRUE,LEFT(高校選手データ貼り付け!D100,FIND("　",高校選手データ貼り付け!D100)-1))</f>
        <v/>
      </c>
      <c r="C91" s="14" t="str" cm="1">
        <f t="array" ref="C91">_xlfn.IFS(A91="","",COUNTIF(高校選手データ貼り付け!D100," ")&gt;0,RIGHT(高校選手データ貼り付け!D100,LEN(高校選手データ貼り付け!D100)-FIND(" ",高校選手データ貼り付け!D100)),TRUE,RIGHT(高校選手データ貼り付け!D100,LEN(高校選手データ貼り付け!D100)-FIND("　",高校選手データ貼り付け!D100)))</f>
        <v/>
      </c>
      <c r="D91" s="15"/>
      <c r="E91" s="16" t="str" cm="1">
        <f t="array" ref="E91">_xlfn.IFS(A91="","",TRUE,高校選手データ貼り付け!$P$4&amp;"高")</f>
        <v/>
      </c>
      <c r="F91" s="17" t="str" cm="1">
        <f t="array" ref="F91">_xlfn.IFS(A91="","",TRUE,高校選手データ貼り付け!K99)</f>
        <v/>
      </c>
      <c r="G91" s="15"/>
      <c r="H91" s="18"/>
      <c r="I91" s="18"/>
      <c r="J91" s="16" t="str" cm="1">
        <f t="array" ref="J91">_xlfn.IFS(A91="","",COUNTIF(高校選手データ貼り付け!D99," ")&gt;0,ASC(LEFT(高校選手データ貼り付け!D99,FIND(" ",高校選手データ貼り付け!D99)-1)),TRUE,ASC(LEFT(高校選手データ貼り付け!D99,FIND("　",高校選手データ貼り付け!D99)-1)))</f>
        <v/>
      </c>
      <c r="K91" s="18" t="str" cm="1">
        <f t="array" ref="K91">_xlfn.IFS(A91="","",COUNTIF(高校選手データ貼り付け!D99," ")&gt;0,ASC(RIGHT(高校選手データ貼り付け!D99,LEN(高校選手データ貼り付け!D99)-FIND(" ",高校選手データ貼り付け!D99))),TRUE,ASC(RIGHT(高校選手データ貼り付け!D99,LEN(高校選手データ貼り付け!D99)-FIND("　",高校選手データ貼り付け!D99))))</f>
        <v/>
      </c>
      <c r="L91" s="18"/>
      <c r="M91" s="18"/>
      <c r="N91" s="18" t="str" cm="1">
        <f t="array" ref="N91">_xlfn.IFS(A91="","",TRUE,高校選手データ貼り付け!F99&amp;"."&amp;TEXT(高校選手データ貼り付け!H99,"00")&amp;"."&amp;TEXT(高校選手データ貼り付け!J99,"00"))</f>
        <v/>
      </c>
      <c r="O91" s="18" t="str" cm="1">
        <f t="array" ref="O91">_xlfn.IFS(A91="","",TRUE,"JPN")</f>
        <v/>
      </c>
      <c r="P91" s="1" t="e">
        <f t="shared" si="0"/>
        <v>#VALUE!</v>
      </c>
      <c r="Q91" s="1" t="e">
        <f t="shared" si="1"/>
        <v>#VALUE!</v>
      </c>
      <c r="R91" s="1" t="e">
        <f t="shared" si="2"/>
        <v>#VALUE!</v>
      </c>
      <c r="S91" s="1" t="e">
        <f t="shared" si="3"/>
        <v>#VALUE!</v>
      </c>
      <c r="T91" s="1" t="e">
        <f t="shared" si="4"/>
        <v>#VALUE!</v>
      </c>
      <c r="U91" s="1" t="str">
        <f t="shared" si="5"/>
        <v>高</v>
      </c>
    </row>
    <row r="92" spans="1:21" ht="18" customHeight="1">
      <c r="A92" s="13" t="str" cm="1">
        <f t="array" ref="A92">_xlfn.IFS(高校選手データ貼り付け!B100="","",TRUE,高校選手データ貼り付け!B100)</f>
        <v/>
      </c>
      <c r="B92" s="14" t="str" cm="1">
        <f t="array" ref="B92">_xlfn.IFS(A92="","",COUNTIF(高校選手データ貼り付け!D101," ")&gt;0,LEFT(高校選手データ貼り付け!D101,FIND(" ",高校選手データ貼り付け!D101)-1),TRUE,LEFT(高校選手データ貼り付け!D101,FIND("　",高校選手データ貼り付け!D101)-1))</f>
        <v/>
      </c>
      <c r="C92" s="14" t="str" cm="1">
        <f t="array" ref="C92">_xlfn.IFS(A92="","",COUNTIF(高校選手データ貼り付け!D101," ")&gt;0,RIGHT(高校選手データ貼り付け!D101,LEN(高校選手データ貼り付け!D101)-FIND(" ",高校選手データ貼り付け!D101)),TRUE,RIGHT(高校選手データ貼り付け!D101,LEN(高校選手データ貼り付け!D101)-FIND("　",高校選手データ貼り付け!D101)))</f>
        <v/>
      </c>
      <c r="D92" s="15"/>
      <c r="E92" s="16" t="str" cm="1">
        <f t="array" ref="E92">_xlfn.IFS(A92="","",TRUE,高校選手データ貼り付け!$P$4&amp;"高")</f>
        <v/>
      </c>
      <c r="F92" s="17" t="str" cm="1">
        <f t="array" ref="F92">_xlfn.IFS(A92="","",TRUE,高校選手データ貼り付け!K100)</f>
        <v/>
      </c>
      <c r="G92" s="15"/>
      <c r="H92" s="18"/>
      <c r="I92" s="18"/>
      <c r="J92" s="16" t="str" cm="1">
        <f t="array" ref="J92">_xlfn.IFS(A92="","",COUNTIF(高校選手データ貼り付け!D100," ")&gt;0,ASC(LEFT(高校選手データ貼り付け!D100,FIND(" ",高校選手データ貼り付け!D100)-1)),TRUE,ASC(LEFT(高校選手データ貼り付け!D100,FIND("　",高校選手データ貼り付け!D100)-1)))</f>
        <v/>
      </c>
      <c r="K92" s="18" t="str" cm="1">
        <f t="array" ref="K92">_xlfn.IFS(A92="","",COUNTIF(高校選手データ貼り付け!D100," ")&gt;0,ASC(RIGHT(高校選手データ貼り付け!D100,LEN(高校選手データ貼り付け!D100)-FIND(" ",高校選手データ貼り付け!D100))),TRUE,ASC(RIGHT(高校選手データ貼り付け!D100,LEN(高校選手データ貼り付け!D100)-FIND("　",高校選手データ貼り付け!D100))))</f>
        <v/>
      </c>
      <c r="L92" s="18"/>
      <c r="M92" s="18"/>
      <c r="N92" s="18" t="str" cm="1">
        <f t="array" ref="N92">_xlfn.IFS(A92="","",TRUE,高校選手データ貼り付け!F100&amp;"."&amp;TEXT(高校選手データ貼り付け!H100,"00")&amp;"."&amp;TEXT(高校選手データ貼り付け!J100,"00"))</f>
        <v/>
      </c>
      <c r="O92" s="18" t="str" cm="1">
        <f t="array" ref="O92">_xlfn.IFS(A92="","",TRUE,"JPN")</f>
        <v/>
      </c>
      <c r="P92" s="1" t="e">
        <f t="shared" si="0"/>
        <v>#VALUE!</v>
      </c>
      <c r="Q92" s="1" t="e">
        <f t="shared" si="1"/>
        <v>#VALUE!</v>
      </c>
      <c r="R92" s="1" t="e">
        <f t="shared" si="2"/>
        <v>#VALUE!</v>
      </c>
      <c r="S92" s="1" t="e">
        <f t="shared" si="3"/>
        <v>#VALUE!</v>
      </c>
      <c r="T92" s="1" t="e">
        <f t="shared" si="4"/>
        <v>#VALUE!</v>
      </c>
      <c r="U92" s="1" t="str">
        <f t="shared" si="5"/>
        <v>高</v>
      </c>
    </row>
    <row r="93" spans="1:21" ht="18" customHeight="1">
      <c r="A93" s="13" t="str" cm="1">
        <f t="array" ref="A93">_xlfn.IFS(高校選手データ貼り付け!B101="","",TRUE,高校選手データ貼り付け!B101)</f>
        <v/>
      </c>
      <c r="B93" s="14" t="str" cm="1">
        <f t="array" ref="B93">_xlfn.IFS(A93="","",COUNTIF(高校選手データ貼り付け!D102," ")&gt;0,LEFT(高校選手データ貼り付け!D102,FIND(" ",高校選手データ貼り付け!D102)-1),TRUE,LEFT(高校選手データ貼り付け!D102,FIND("　",高校選手データ貼り付け!D102)-1))</f>
        <v/>
      </c>
      <c r="C93" s="14" t="str" cm="1">
        <f t="array" ref="C93">_xlfn.IFS(A93="","",COUNTIF(高校選手データ貼り付け!D102," ")&gt;0,RIGHT(高校選手データ貼り付け!D102,LEN(高校選手データ貼り付け!D102)-FIND(" ",高校選手データ貼り付け!D102)),TRUE,RIGHT(高校選手データ貼り付け!D102,LEN(高校選手データ貼り付け!D102)-FIND("　",高校選手データ貼り付け!D102)))</f>
        <v/>
      </c>
      <c r="D93" s="15"/>
      <c r="E93" s="16" t="str" cm="1">
        <f t="array" ref="E93">_xlfn.IFS(A93="","",TRUE,高校選手データ貼り付け!$P$4&amp;"高")</f>
        <v/>
      </c>
      <c r="F93" s="17" t="str" cm="1">
        <f t="array" ref="F93">_xlfn.IFS(A93="","",TRUE,高校選手データ貼り付け!K101)</f>
        <v/>
      </c>
      <c r="G93" s="15"/>
      <c r="H93" s="18"/>
      <c r="I93" s="18"/>
      <c r="J93" s="16" t="str" cm="1">
        <f t="array" ref="J93">_xlfn.IFS(A93="","",COUNTIF(高校選手データ貼り付け!D101," ")&gt;0,ASC(LEFT(高校選手データ貼り付け!D101,FIND(" ",高校選手データ貼り付け!D101)-1)),TRUE,ASC(LEFT(高校選手データ貼り付け!D101,FIND("　",高校選手データ貼り付け!D101)-1)))</f>
        <v/>
      </c>
      <c r="K93" s="18" t="str" cm="1">
        <f t="array" ref="K93">_xlfn.IFS(A93="","",COUNTIF(高校選手データ貼り付け!D101," ")&gt;0,ASC(RIGHT(高校選手データ貼り付け!D101,LEN(高校選手データ貼り付け!D101)-FIND(" ",高校選手データ貼り付け!D101))),TRUE,ASC(RIGHT(高校選手データ貼り付け!D101,LEN(高校選手データ貼り付け!D101)-FIND("　",高校選手データ貼り付け!D101))))</f>
        <v/>
      </c>
      <c r="L93" s="18"/>
      <c r="M93" s="18"/>
      <c r="N93" s="18" t="str" cm="1">
        <f t="array" ref="N93">_xlfn.IFS(A93="","",TRUE,高校選手データ貼り付け!F101&amp;"."&amp;TEXT(高校選手データ貼り付け!H101,"00")&amp;"."&amp;TEXT(高校選手データ貼り付け!J101,"00"))</f>
        <v/>
      </c>
      <c r="O93" s="18" t="str" cm="1">
        <f t="array" ref="O93">_xlfn.IFS(A93="","",TRUE,"JPN")</f>
        <v/>
      </c>
      <c r="P93" s="1" t="e">
        <f t="shared" si="0"/>
        <v>#VALUE!</v>
      </c>
      <c r="Q93" s="1" t="e">
        <f t="shared" si="1"/>
        <v>#VALUE!</v>
      </c>
      <c r="R93" s="1" t="e">
        <f t="shared" si="2"/>
        <v>#VALUE!</v>
      </c>
      <c r="S93" s="1" t="e">
        <f t="shared" si="3"/>
        <v>#VALUE!</v>
      </c>
      <c r="T93" s="1" t="e">
        <f t="shared" si="4"/>
        <v>#VALUE!</v>
      </c>
      <c r="U93" s="1" t="str">
        <f t="shared" si="5"/>
        <v>高</v>
      </c>
    </row>
    <row r="94" spans="1:21" ht="18" customHeight="1">
      <c r="A94" s="13" t="str" cm="1">
        <f t="array" ref="A94">_xlfn.IFS(高校選手データ貼り付け!B102="","",TRUE,高校選手データ貼り付け!B102)</f>
        <v/>
      </c>
      <c r="B94" s="14" t="str" cm="1">
        <f t="array" ref="B94">_xlfn.IFS(A94="","",COUNTIF(高校選手データ貼り付け!D103," ")&gt;0,LEFT(高校選手データ貼り付け!D103,FIND(" ",高校選手データ貼り付け!D103)-1),TRUE,LEFT(高校選手データ貼り付け!D103,FIND("　",高校選手データ貼り付け!D103)-1))</f>
        <v/>
      </c>
      <c r="C94" s="14" t="str" cm="1">
        <f t="array" ref="C94">_xlfn.IFS(A94="","",COUNTIF(高校選手データ貼り付け!D103," ")&gt;0,RIGHT(高校選手データ貼り付け!D103,LEN(高校選手データ貼り付け!D103)-FIND(" ",高校選手データ貼り付け!D103)),TRUE,RIGHT(高校選手データ貼り付け!D103,LEN(高校選手データ貼り付け!D103)-FIND("　",高校選手データ貼り付け!D103)))</f>
        <v/>
      </c>
      <c r="D94" s="15"/>
      <c r="E94" s="16" t="str" cm="1">
        <f t="array" ref="E94">_xlfn.IFS(A94="","",TRUE,高校選手データ貼り付け!$P$4&amp;"高")</f>
        <v/>
      </c>
      <c r="F94" s="17" t="str" cm="1">
        <f t="array" ref="F94">_xlfn.IFS(A94="","",TRUE,高校選手データ貼り付け!K102)</f>
        <v/>
      </c>
      <c r="G94" s="15"/>
      <c r="H94" s="18"/>
      <c r="I94" s="18"/>
      <c r="J94" s="16" t="str" cm="1">
        <f t="array" ref="J94">_xlfn.IFS(A94="","",COUNTIF(高校選手データ貼り付け!D102," ")&gt;0,ASC(LEFT(高校選手データ貼り付け!D102,FIND(" ",高校選手データ貼り付け!D102)-1)),TRUE,ASC(LEFT(高校選手データ貼り付け!D102,FIND("　",高校選手データ貼り付け!D102)-1)))</f>
        <v/>
      </c>
      <c r="K94" s="18" t="str" cm="1">
        <f t="array" ref="K94">_xlfn.IFS(A94="","",COUNTIF(高校選手データ貼り付け!D102," ")&gt;0,ASC(RIGHT(高校選手データ貼り付け!D102,LEN(高校選手データ貼り付け!D102)-FIND(" ",高校選手データ貼り付け!D102))),TRUE,ASC(RIGHT(高校選手データ貼り付け!D102,LEN(高校選手データ貼り付け!D102)-FIND("　",高校選手データ貼り付け!D102))))</f>
        <v/>
      </c>
      <c r="L94" s="18"/>
      <c r="M94" s="18"/>
      <c r="N94" s="18" t="str" cm="1">
        <f t="array" ref="N94">_xlfn.IFS(A94="","",TRUE,高校選手データ貼り付け!F102&amp;"."&amp;TEXT(高校選手データ貼り付け!H102,"00")&amp;"."&amp;TEXT(高校選手データ貼り付け!J102,"00"))</f>
        <v/>
      </c>
      <c r="O94" s="18" t="str" cm="1">
        <f t="array" ref="O94">_xlfn.IFS(A94="","",TRUE,"JPN")</f>
        <v/>
      </c>
      <c r="P94" s="1" t="e">
        <f t="shared" si="0"/>
        <v>#VALUE!</v>
      </c>
      <c r="Q94" s="1" t="e">
        <f t="shared" si="1"/>
        <v>#VALUE!</v>
      </c>
      <c r="R94" s="1" t="e">
        <f t="shared" si="2"/>
        <v>#VALUE!</v>
      </c>
      <c r="S94" s="1" t="e">
        <f t="shared" si="3"/>
        <v>#VALUE!</v>
      </c>
      <c r="T94" s="1" t="e">
        <f t="shared" si="4"/>
        <v>#VALUE!</v>
      </c>
      <c r="U94" s="1" t="str">
        <f t="shared" si="5"/>
        <v>高</v>
      </c>
    </row>
    <row r="95" spans="1:21" ht="18" customHeight="1">
      <c r="A95" s="13" t="str" cm="1">
        <f t="array" ref="A95">_xlfn.IFS(高校選手データ貼り付け!B103="","",TRUE,高校選手データ貼り付け!B103)</f>
        <v/>
      </c>
      <c r="B95" s="14" t="str" cm="1">
        <f t="array" ref="B95">_xlfn.IFS(A95="","",COUNTIF(高校選手データ貼り付け!D104," ")&gt;0,LEFT(高校選手データ貼り付け!D104,FIND(" ",高校選手データ貼り付け!D104)-1),TRUE,LEFT(高校選手データ貼り付け!D104,FIND("　",高校選手データ貼り付け!D104)-1))</f>
        <v/>
      </c>
      <c r="C95" s="14" t="str" cm="1">
        <f t="array" ref="C95">_xlfn.IFS(A95="","",COUNTIF(高校選手データ貼り付け!D104," ")&gt;0,RIGHT(高校選手データ貼り付け!D104,LEN(高校選手データ貼り付け!D104)-FIND(" ",高校選手データ貼り付け!D104)),TRUE,RIGHT(高校選手データ貼り付け!D104,LEN(高校選手データ貼り付け!D104)-FIND("　",高校選手データ貼り付け!D104)))</f>
        <v/>
      </c>
      <c r="D95" s="15"/>
      <c r="E95" s="16" t="str" cm="1">
        <f t="array" ref="E95">_xlfn.IFS(A95="","",TRUE,高校選手データ貼り付け!$P$4&amp;"高")</f>
        <v/>
      </c>
      <c r="F95" s="17" t="str" cm="1">
        <f t="array" ref="F95">_xlfn.IFS(A95="","",TRUE,高校選手データ貼り付け!K103)</f>
        <v/>
      </c>
      <c r="G95" s="15"/>
      <c r="H95" s="18"/>
      <c r="I95" s="18"/>
      <c r="J95" s="16" t="str" cm="1">
        <f t="array" ref="J95">_xlfn.IFS(A95="","",COUNTIF(高校選手データ貼り付け!D103," ")&gt;0,ASC(LEFT(高校選手データ貼り付け!D103,FIND(" ",高校選手データ貼り付け!D103)-1)),TRUE,ASC(LEFT(高校選手データ貼り付け!D103,FIND("　",高校選手データ貼り付け!D103)-1)))</f>
        <v/>
      </c>
      <c r="K95" s="18" t="str" cm="1">
        <f t="array" ref="K95">_xlfn.IFS(A95="","",COUNTIF(高校選手データ貼り付け!D103," ")&gt;0,ASC(RIGHT(高校選手データ貼り付け!D103,LEN(高校選手データ貼り付け!D103)-FIND(" ",高校選手データ貼り付け!D103))),TRUE,ASC(RIGHT(高校選手データ貼り付け!D103,LEN(高校選手データ貼り付け!D103)-FIND("　",高校選手データ貼り付け!D103))))</f>
        <v/>
      </c>
      <c r="L95" s="18"/>
      <c r="M95" s="18"/>
      <c r="N95" s="18" t="str" cm="1">
        <f t="array" ref="N95">_xlfn.IFS(A95="","",TRUE,高校選手データ貼り付け!F103&amp;"."&amp;TEXT(高校選手データ貼り付け!H103,"00")&amp;"."&amp;TEXT(高校選手データ貼り付け!J103,"00"))</f>
        <v/>
      </c>
      <c r="O95" s="18" t="str" cm="1">
        <f t="array" ref="O95">_xlfn.IFS(A95="","",TRUE,"JPN")</f>
        <v/>
      </c>
      <c r="P95" s="1" t="e">
        <f t="shared" si="0"/>
        <v>#VALUE!</v>
      </c>
      <c r="Q95" s="1" t="e">
        <f t="shared" si="1"/>
        <v>#VALUE!</v>
      </c>
      <c r="R95" s="1" t="e">
        <f t="shared" si="2"/>
        <v>#VALUE!</v>
      </c>
      <c r="S95" s="1" t="e">
        <f t="shared" si="3"/>
        <v>#VALUE!</v>
      </c>
      <c r="T95" s="1" t="e">
        <f t="shared" si="4"/>
        <v>#VALUE!</v>
      </c>
      <c r="U95" s="1" t="str">
        <f t="shared" si="5"/>
        <v>高</v>
      </c>
    </row>
    <row r="96" spans="1:21" ht="18" customHeight="1">
      <c r="A96" s="13" t="str" cm="1">
        <f t="array" ref="A96">_xlfn.IFS(高校選手データ貼り付け!B104="","",TRUE,高校選手データ貼り付け!B104)</f>
        <v/>
      </c>
      <c r="B96" s="14" t="str" cm="1">
        <f t="array" ref="B96">_xlfn.IFS(A96="","",COUNTIF(高校選手データ貼り付け!D105," ")&gt;0,LEFT(高校選手データ貼り付け!D105,FIND(" ",高校選手データ貼り付け!D105)-1),TRUE,LEFT(高校選手データ貼り付け!D105,FIND("　",高校選手データ貼り付け!D105)-1))</f>
        <v/>
      </c>
      <c r="C96" s="14" t="str" cm="1">
        <f t="array" ref="C96">_xlfn.IFS(A96="","",COUNTIF(高校選手データ貼り付け!D105," ")&gt;0,RIGHT(高校選手データ貼り付け!D105,LEN(高校選手データ貼り付け!D105)-FIND(" ",高校選手データ貼り付け!D105)),TRUE,RIGHT(高校選手データ貼り付け!D105,LEN(高校選手データ貼り付け!D105)-FIND("　",高校選手データ貼り付け!D105)))</f>
        <v/>
      </c>
      <c r="D96" s="15"/>
      <c r="E96" s="16" t="str" cm="1">
        <f t="array" ref="E96">_xlfn.IFS(A96="","",TRUE,高校選手データ貼り付け!$P$4&amp;"高")</f>
        <v/>
      </c>
      <c r="F96" s="17" t="str" cm="1">
        <f t="array" ref="F96">_xlfn.IFS(A96="","",TRUE,高校選手データ貼り付け!K104)</f>
        <v/>
      </c>
      <c r="G96" s="15"/>
      <c r="H96" s="18"/>
      <c r="I96" s="18"/>
      <c r="J96" s="16" t="str" cm="1">
        <f t="array" ref="J96">_xlfn.IFS(A96="","",COUNTIF(高校選手データ貼り付け!D104," ")&gt;0,ASC(LEFT(高校選手データ貼り付け!D104,FIND(" ",高校選手データ貼り付け!D104)-1)),TRUE,ASC(LEFT(高校選手データ貼り付け!D104,FIND("　",高校選手データ貼り付け!D104)-1)))</f>
        <v/>
      </c>
      <c r="K96" s="18" t="str" cm="1">
        <f t="array" ref="K96">_xlfn.IFS(A96="","",COUNTIF(高校選手データ貼り付け!D104," ")&gt;0,ASC(RIGHT(高校選手データ貼り付け!D104,LEN(高校選手データ貼り付け!D104)-FIND(" ",高校選手データ貼り付け!D104))),TRUE,ASC(RIGHT(高校選手データ貼り付け!D104,LEN(高校選手データ貼り付け!D104)-FIND("　",高校選手データ貼り付け!D104))))</f>
        <v/>
      </c>
      <c r="L96" s="18"/>
      <c r="M96" s="18"/>
      <c r="N96" s="18" t="str" cm="1">
        <f t="array" ref="N96">_xlfn.IFS(A96="","",TRUE,高校選手データ貼り付け!F104&amp;"."&amp;TEXT(高校選手データ貼り付け!H104,"00")&amp;"."&amp;TEXT(高校選手データ貼り付け!J104,"00"))</f>
        <v/>
      </c>
      <c r="O96" s="18" t="str" cm="1">
        <f t="array" ref="O96">_xlfn.IFS(A96="","",TRUE,"JPN")</f>
        <v/>
      </c>
      <c r="P96" s="1" t="e">
        <f t="shared" si="0"/>
        <v>#VALUE!</v>
      </c>
      <c r="Q96" s="1" t="e">
        <f t="shared" si="1"/>
        <v>#VALUE!</v>
      </c>
      <c r="R96" s="1" t="e">
        <f t="shared" si="2"/>
        <v>#VALUE!</v>
      </c>
      <c r="S96" s="1" t="e">
        <f t="shared" si="3"/>
        <v>#VALUE!</v>
      </c>
      <c r="T96" s="1" t="e">
        <f t="shared" si="4"/>
        <v>#VALUE!</v>
      </c>
      <c r="U96" s="1" t="str">
        <f t="shared" si="5"/>
        <v>高</v>
      </c>
    </row>
    <row r="97" spans="1:21" ht="18" customHeight="1">
      <c r="A97" s="13" t="str" cm="1">
        <f t="array" ref="A97">_xlfn.IFS(高校選手データ貼り付け!B105="","",TRUE,高校選手データ貼り付け!B105)</f>
        <v/>
      </c>
      <c r="B97" s="14" t="str" cm="1">
        <f t="array" ref="B97">_xlfn.IFS(A97="","",COUNTIF(高校選手データ貼り付け!D106," ")&gt;0,LEFT(高校選手データ貼り付け!D106,FIND(" ",高校選手データ貼り付け!D106)-1),TRUE,LEFT(高校選手データ貼り付け!D106,FIND("　",高校選手データ貼り付け!D106)-1))</f>
        <v/>
      </c>
      <c r="C97" s="14" t="str" cm="1">
        <f t="array" ref="C97">_xlfn.IFS(A97="","",COUNTIF(高校選手データ貼り付け!D106," ")&gt;0,RIGHT(高校選手データ貼り付け!D106,LEN(高校選手データ貼り付け!D106)-FIND(" ",高校選手データ貼り付け!D106)),TRUE,RIGHT(高校選手データ貼り付け!D106,LEN(高校選手データ貼り付け!D106)-FIND("　",高校選手データ貼り付け!D106)))</f>
        <v/>
      </c>
      <c r="D97" s="15"/>
      <c r="E97" s="16" t="str" cm="1">
        <f t="array" ref="E97">_xlfn.IFS(A97="","",TRUE,高校選手データ貼り付け!$P$4&amp;"高")</f>
        <v/>
      </c>
      <c r="F97" s="17" t="str" cm="1">
        <f t="array" ref="F97">_xlfn.IFS(A97="","",TRUE,高校選手データ貼り付け!K105)</f>
        <v/>
      </c>
      <c r="G97" s="15"/>
      <c r="H97" s="18"/>
      <c r="I97" s="18"/>
      <c r="J97" s="16" t="str" cm="1">
        <f t="array" ref="J97">_xlfn.IFS(A97="","",COUNTIF(高校選手データ貼り付け!D105," ")&gt;0,ASC(LEFT(高校選手データ貼り付け!D105,FIND(" ",高校選手データ貼り付け!D105)-1)),TRUE,ASC(LEFT(高校選手データ貼り付け!D105,FIND("　",高校選手データ貼り付け!D105)-1)))</f>
        <v/>
      </c>
      <c r="K97" s="18" t="str" cm="1">
        <f t="array" ref="K97">_xlfn.IFS(A97="","",COUNTIF(高校選手データ貼り付け!D105," ")&gt;0,ASC(RIGHT(高校選手データ貼り付け!D105,LEN(高校選手データ貼り付け!D105)-FIND(" ",高校選手データ貼り付け!D105))),TRUE,ASC(RIGHT(高校選手データ貼り付け!D105,LEN(高校選手データ貼り付け!D105)-FIND("　",高校選手データ貼り付け!D105))))</f>
        <v/>
      </c>
      <c r="L97" s="18"/>
      <c r="M97" s="18"/>
      <c r="N97" s="18" t="str" cm="1">
        <f t="array" ref="N97">_xlfn.IFS(A97="","",TRUE,高校選手データ貼り付け!F105&amp;"."&amp;TEXT(高校選手データ貼り付け!H105,"00")&amp;"."&amp;TEXT(高校選手データ貼り付け!J105,"00"))</f>
        <v/>
      </c>
      <c r="O97" s="18" t="str" cm="1">
        <f t="array" ref="O97">_xlfn.IFS(A97="","",TRUE,"JPN")</f>
        <v/>
      </c>
      <c r="P97" s="1" t="e">
        <f t="shared" si="0"/>
        <v>#VALUE!</v>
      </c>
      <c r="Q97" s="1" t="e">
        <f t="shared" si="1"/>
        <v>#VALUE!</v>
      </c>
      <c r="R97" s="1" t="e">
        <f t="shared" si="2"/>
        <v>#VALUE!</v>
      </c>
      <c r="S97" s="1" t="e">
        <f t="shared" si="3"/>
        <v>#VALUE!</v>
      </c>
      <c r="T97" s="1" t="e">
        <f t="shared" si="4"/>
        <v>#VALUE!</v>
      </c>
      <c r="U97" s="1" t="str">
        <f t="shared" si="5"/>
        <v>高</v>
      </c>
    </row>
    <row r="98" spans="1:21" ht="18" customHeight="1">
      <c r="A98" s="13" t="str" cm="1">
        <f t="array" ref="A98">_xlfn.IFS(高校選手データ貼り付け!B106="","",TRUE,高校選手データ貼り付け!B106)</f>
        <v/>
      </c>
      <c r="B98" s="14" t="str" cm="1">
        <f t="array" ref="B98">_xlfn.IFS(A98="","",COUNTIF(高校選手データ貼り付け!D107," ")&gt;0,LEFT(高校選手データ貼り付け!D107,FIND(" ",高校選手データ貼り付け!D107)-1),TRUE,LEFT(高校選手データ貼り付け!D107,FIND("　",高校選手データ貼り付け!D107)-1))</f>
        <v/>
      </c>
      <c r="C98" s="14" t="str" cm="1">
        <f t="array" ref="C98">_xlfn.IFS(A98="","",COUNTIF(高校選手データ貼り付け!D107," ")&gt;0,RIGHT(高校選手データ貼り付け!D107,LEN(高校選手データ貼り付け!D107)-FIND(" ",高校選手データ貼り付け!D107)),TRUE,RIGHT(高校選手データ貼り付け!D107,LEN(高校選手データ貼り付け!D107)-FIND("　",高校選手データ貼り付け!D107)))</f>
        <v/>
      </c>
      <c r="D98" s="15"/>
      <c r="E98" s="16" t="str" cm="1">
        <f t="array" ref="E98">_xlfn.IFS(A98="","",TRUE,高校選手データ貼り付け!$P$4&amp;"高")</f>
        <v/>
      </c>
      <c r="F98" s="17" t="str" cm="1">
        <f t="array" ref="F98">_xlfn.IFS(A98="","",TRUE,高校選手データ貼り付け!K106)</f>
        <v/>
      </c>
      <c r="G98" s="15"/>
      <c r="H98" s="18"/>
      <c r="I98" s="18"/>
      <c r="J98" s="16" t="str" cm="1">
        <f t="array" ref="J98">_xlfn.IFS(A98="","",COUNTIF(高校選手データ貼り付け!D106," ")&gt;0,ASC(LEFT(高校選手データ貼り付け!D106,FIND(" ",高校選手データ貼り付け!D106)-1)),TRUE,ASC(LEFT(高校選手データ貼り付け!D106,FIND("　",高校選手データ貼り付け!D106)-1)))</f>
        <v/>
      </c>
      <c r="K98" s="18" t="str" cm="1">
        <f t="array" ref="K98">_xlfn.IFS(A98="","",COUNTIF(高校選手データ貼り付け!D106," ")&gt;0,ASC(RIGHT(高校選手データ貼り付け!D106,LEN(高校選手データ貼り付け!D106)-FIND(" ",高校選手データ貼り付け!D106))),TRUE,ASC(RIGHT(高校選手データ貼り付け!D106,LEN(高校選手データ貼り付け!D106)-FIND("　",高校選手データ貼り付け!D106))))</f>
        <v/>
      </c>
      <c r="L98" s="18"/>
      <c r="M98" s="18"/>
      <c r="N98" s="18" t="str" cm="1">
        <f t="array" ref="N98">_xlfn.IFS(A98="","",TRUE,高校選手データ貼り付け!F106&amp;"."&amp;TEXT(高校選手データ貼り付け!H106,"00")&amp;"."&amp;TEXT(高校選手データ貼り付け!J106,"00"))</f>
        <v/>
      </c>
      <c r="O98" s="18" t="str" cm="1">
        <f t="array" ref="O98">_xlfn.IFS(A98="","",TRUE,"JPN")</f>
        <v/>
      </c>
      <c r="P98" s="1" t="e">
        <f t="shared" si="0"/>
        <v>#VALUE!</v>
      </c>
      <c r="Q98" s="1" t="e">
        <f t="shared" si="1"/>
        <v>#VALUE!</v>
      </c>
      <c r="R98" s="1" t="e">
        <f t="shared" si="2"/>
        <v>#VALUE!</v>
      </c>
      <c r="S98" s="1" t="e">
        <f t="shared" si="3"/>
        <v>#VALUE!</v>
      </c>
      <c r="T98" s="1" t="e">
        <f t="shared" si="4"/>
        <v>#VALUE!</v>
      </c>
      <c r="U98" s="1" t="str">
        <f t="shared" si="5"/>
        <v>高</v>
      </c>
    </row>
    <row r="99" spans="1:21" ht="18" customHeight="1">
      <c r="A99" s="13" t="str" cm="1">
        <f t="array" ref="A99">_xlfn.IFS(高校選手データ貼り付け!B107="","",TRUE,高校選手データ貼り付け!B107)</f>
        <v/>
      </c>
      <c r="B99" s="14" t="str" cm="1">
        <f t="array" ref="B99">_xlfn.IFS(A99="","",COUNTIF(高校選手データ貼り付け!D108," ")&gt;0,LEFT(高校選手データ貼り付け!D108,FIND(" ",高校選手データ貼り付け!D108)-1),TRUE,LEFT(高校選手データ貼り付け!D108,FIND("　",高校選手データ貼り付け!D108)-1))</f>
        <v/>
      </c>
      <c r="C99" s="14" t="str" cm="1">
        <f t="array" ref="C99">_xlfn.IFS(A99="","",COUNTIF(高校選手データ貼り付け!D108," ")&gt;0,RIGHT(高校選手データ貼り付け!D108,LEN(高校選手データ貼り付け!D108)-FIND(" ",高校選手データ貼り付け!D108)),TRUE,RIGHT(高校選手データ貼り付け!D108,LEN(高校選手データ貼り付け!D108)-FIND("　",高校選手データ貼り付け!D108)))</f>
        <v/>
      </c>
      <c r="D99" s="15"/>
      <c r="E99" s="16" t="str" cm="1">
        <f t="array" ref="E99">_xlfn.IFS(A99="","",TRUE,高校選手データ貼り付け!$P$4&amp;"高")</f>
        <v/>
      </c>
      <c r="F99" s="17" t="str" cm="1">
        <f t="array" ref="F99">_xlfn.IFS(A99="","",TRUE,高校選手データ貼り付け!K107)</f>
        <v/>
      </c>
      <c r="G99" s="15"/>
      <c r="H99" s="18"/>
      <c r="I99" s="18"/>
      <c r="J99" s="16" t="str" cm="1">
        <f t="array" ref="J99">_xlfn.IFS(A99="","",COUNTIF(高校選手データ貼り付け!D107," ")&gt;0,ASC(LEFT(高校選手データ貼り付け!D107,FIND(" ",高校選手データ貼り付け!D107)-1)),TRUE,ASC(LEFT(高校選手データ貼り付け!D107,FIND("　",高校選手データ貼り付け!D107)-1)))</f>
        <v/>
      </c>
      <c r="K99" s="18" t="str" cm="1">
        <f t="array" ref="K99">_xlfn.IFS(A99="","",COUNTIF(高校選手データ貼り付け!D107," ")&gt;0,ASC(RIGHT(高校選手データ貼り付け!D107,LEN(高校選手データ貼り付け!D107)-FIND(" ",高校選手データ貼り付け!D107))),TRUE,ASC(RIGHT(高校選手データ貼り付け!D107,LEN(高校選手データ貼り付け!D107)-FIND("　",高校選手データ貼り付け!D107))))</f>
        <v/>
      </c>
      <c r="L99" s="18"/>
      <c r="M99" s="18"/>
      <c r="N99" s="18" t="str" cm="1">
        <f t="array" ref="N99">_xlfn.IFS(A99="","",TRUE,高校選手データ貼り付け!F107&amp;"."&amp;TEXT(高校選手データ貼り付け!H107,"00")&amp;"."&amp;TEXT(高校選手データ貼り付け!J107,"00"))</f>
        <v/>
      </c>
      <c r="O99" s="18" t="str" cm="1">
        <f t="array" ref="O99">_xlfn.IFS(A99="","",TRUE,"JPN")</f>
        <v/>
      </c>
      <c r="P99" s="1" t="e">
        <f t="shared" si="0"/>
        <v>#VALUE!</v>
      </c>
      <c r="Q99" s="1" t="e">
        <f t="shared" si="1"/>
        <v>#VALUE!</v>
      </c>
      <c r="R99" s="1" t="e">
        <f t="shared" si="2"/>
        <v>#VALUE!</v>
      </c>
      <c r="S99" s="1" t="e">
        <f t="shared" si="3"/>
        <v>#VALUE!</v>
      </c>
      <c r="T99" s="1" t="e">
        <f t="shared" si="4"/>
        <v>#VALUE!</v>
      </c>
      <c r="U99" s="1" t="str">
        <f t="shared" si="5"/>
        <v>高</v>
      </c>
    </row>
    <row r="100" spans="1:21" ht="18" customHeight="1">
      <c r="A100" s="13" t="str" cm="1">
        <f t="array" ref="A100">_xlfn.IFS(高校選手データ貼り付け!B108="","",TRUE,高校選手データ貼り付け!B108)</f>
        <v/>
      </c>
      <c r="B100" s="14" t="str" cm="1">
        <f t="array" ref="B100">_xlfn.IFS(A100="","",COUNTIF(高校選手データ貼り付け!D109," ")&gt;0,LEFT(高校選手データ貼り付け!D109,FIND(" ",高校選手データ貼り付け!D109)-1),TRUE,LEFT(高校選手データ貼り付け!D109,FIND("　",高校選手データ貼り付け!D109)-1))</f>
        <v/>
      </c>
      <c r="C100" s="14" t="str" cm="1">
        <f t="array" ref="C100">_xlfn.IFS(A100="","",COUNTIF(高校選手データ貼り付け!D109," ")&gt;0,RIGHT(高校選手データ貼り付け!D109,LEN(高校選手データ貼り付け!D109)-FIND(" ",高校選手データ貼り付け!D109)),TRUE,RIGHT(高校選手データ貼り付け!D109,LEN(高校選手データ貼り付け!D109)-FIND("　",高校選手データ貼り付け!D109)))</f>
        <v/>
      </c>
      <c r="D100" s="15"/>
      <c r="E100" s="16" t="str" cm="1">
        <f t="array" ref="E100">_xlfn.IFS(A100="","",TRUE,高校選手データ貼り付け!$P$4&amp;"高")</f>
        <v/>
      </c>
      <c r="F100" s="17" t="str" cm="1">
        <f t="array" ref="F100">_xlfn.IFS(A100="","",TRUE,高校選手データ貼り付け!K108)</f>
        <v/>
      </c>
      <c r="G100" s="15"/>
      <c r="H100" s="18"/>
      <c r="I100" s="18"/>
      <c r="J100" s="16" t="str" cm="1">
        <f t="array" ref="J100">_xlfn.IFS(A100="","",COUNTIF(高校選手データ貼り付け!D108," ")&gt;0,ASC(LEFT(高校選手データ貼り付け!D108,FIND(" ",高校選手データ貼り付け!D108)-1)),TRUE,ASC(LEFT(高校選手データ貼り付け!D108,FIND("　",高校選手データ貼り付け!D108)-1)))</f>
        <v/>
      </c>
      <c r="K100" s="18" t="str" cm="1">
        <f t="array" ref="K100">_xlfn.IFS(A100="","",COUNTIF(高校選手データ貼り付け!D108," ")&gt;0,ASC(RIGHT(高校選手データ貼り付け!D108,LEN(高校選手データ貼り付け!D108)-FIND(" ",高校選手データ貼り付け!D108))),TRUE,ASC(RIGHT(高校選手データ貼り付け!D108,LEN(高校選手データ貼り付け!D108)-FIND("　",高校選手データ貼り付け!D108))))</f>
        <v/>
      </c>
      <c r="L100" s="18"/>
      <c r="M100" s="18"/>
      <c r="N100" s="18" t="str" cm="1">
        <f t="array" ref="N100">_xlfn.IFS(A100="","",TRUE,高校選手データ貼り付け!F108&amp;"."&amp;TEXT(高校選手データ貼り付け!H108,"00")&amp;"."&amp;TEXT(高校選手データ貼り付け!J108,"00"))</f>
        <v/>
      </c>
      <c r="O100" s="18" t="str" cm="1">
        <f t="array" ref="O100">_xlfn.IFS(A100="","",TRUE,"JPN")</f>
        <v/>
      </c>
      <c r="P100" s="1" t="e">
        <f t="shared" si="0"/>
        <v>#VALUE!</v>
      </c>
      <c r="Q100" s="1" t="e">
        <f t="shared" si="1"/>
        <v>#VALUE!</v>
      </c>
      <c r="R100" s="1" t="e">
        <f t="shared" si="2"/>
        <v>#VALUE!</v>
      </c>
      <c r="S100" s="1" t="e">
        <f t="shared" si="3"/>
        <v>#VALUE!</v>
      </c>
      <c r="T100" s="1" t="e">
        <f t="shared" si="4"/>
        <v>#VALUE!</v>
      </c>
      <c r="U100" s="1" t="str">
        <f t="shared" si="5"/>
        <v>高</v>
      </c>
    </row>
    <row r="101" spans="1:21" ht="18" customHeight="1">
      <c r="A101" s="13" t="str" cm="1">
        <f t="array" ref="A101">_xlfn.IFS(高校選手データ貼り付け!B109="","",TRUE,高校選手データ貼り付け!B109)</f>
        <v/>
      </c>
      <c r="B101" s="14" t="str" cm="1">
        <f t="array" ref="B101">_xlfn.IFS(A101="","",COUNTIF(高校選手データ貼り付け!D110," ")&gt;0,LEFT(高校選手データ貼り付け!D110,FIND(" ",高校選手データ貼り付け!D110)-1),TRUE,LEFT(高校選手データ貼り付け!D110,FIND("　",高校選手データ貼り付け!D110)-1))</f>
        <v/>
      </c>
      <c r="C101" s="14" t="str" cm="1">
        <f t="array" ref="C101">_xlfn.IFS(A101="","",COUNTIF(高校選手データ貼り付け!D110," ")&gt;0,RIGHT(高校選手データ貼り付け!D110,LEN(高校選手データ貼り付け!D110)-FIND(" ",高校選手データ貼り付け!D110)),TRUE,RIGHT(高校選手データ貼り付け!D110,LEN(高校選手データ貼り付け!D110)-FIND("　",高校選手データ貼り付け!D110)))</f>
        <v/>
      </c>
      <c r="D101" s="15"/>
      <c r="E101" s="16" t="str" cm="1">
        <f t="array" ref="E101">_xlfn.IFS(A101="","",TRUE,高校選手データ貼り付け!$P$4&amp;"高")</f>
        <v/>
      </c>
      <c r="F101" s="17" t="str" cm="1">
        <f t="array" ref="F101">_xlfn.IFS(A101="","",TRUE,高校選手データ貼り付け!K109)</f>
        <v/>
      </c>
      <c r="G101" s="15"/>
      <c r="H101" s="18"/>
      <c r="I101" s="18"/>
      <c r="J101" s="16" t="str" cm="1">
        <f t="array" ref="J101">_xlfn.IFS(A101="","",COUNTIF(高校選手データ貼り付け!D109," ")&gt;0,ASC(LEFT(高校選手データ貼り付け!D109,FIND(" ",高校選手データ貼り付け!D109)-1)),TRUE,ASC(LEFT(高校選手データ貼り付け!D109,FIND("　",高校選手データ貼り付け!D109)-1)))</f>
        <v/>
      </c>
      <c r="K101" s="18" t="str" cm="1">
        <f t="array" ref="K101">_xlfn.IFS(A101="","",COUNTIF(高校選手データ貼り付け!D109," ")&gt;0,ASC(RIGHT(高校選手データ貼り付け!D109,LEN(高校選手データ貼り付け!D109)-FIND(" ",高校選手データ貼り付け!D109))),TRUE,ASC(RIGHT(高校選手データ貼り付け!D109,LEN(高校選手データ貼り付け!D109)-FIND("　",高校選手データ貼り付け!D109))))</f>
        <v/>
      </c>
      <c r="L101" s="18"/>
      <c r="M101" s="18"/>
      <c r="N101" s="18" t="str" cm="1">
        <f t="array" ref="N101">_xlfn.IFS(A101="","",TRUE,高校選手データ貼り付け!F109&amp;"."&amp;TEXT(高校選手データ貼り付け!H109,"00")&amp;"."&amp;TEXT(高校選手データ貼り付け!J109,"00"))</f>
        <v/>
      </c>
      <c r="O101" s="18" t="str" cm="1">
        <f t="array" ref="O101">_xlfn.IFS(A101="","",TRUE,"JPN")</f>
        <v/>
      </c>
      <c r="P101" s="1" t="e">
        <f t="shared" si="0"/>
        <v>#VALUE!</v>
      </c>
      <c r="Q101" s="1" t="e">
        <f t="shared" si="1"/>
        <v>#VALUE!</v>
      </c>
      <c r="R101" s="1" t="e">
        <f t="shared" si="2"/>
        <v>#VALUE!</v>
      </c>
      <c r="S101" s="1" t="e">
        <f t="shared" si="3"/>
        <v>#VALUE!</v>
      </c>
      <c r="T101" s="1" t="e">
        <f t="shared" si="4"/>
        <v>#VALUE!</v>
      </c>
      <c r="U101" s="1" t="str">
        <f t="shared" si="5"/>
        <v>高</v>
      </c>
    </row>
    <row r="102" spans="1:21" ht="18" customHeight="1">
      <c r="A102" s="13" t="str" cm="1">
        <f t="array" ref="A102">_xlfn.IFS(高校選手データ貼り付け!B110="","",TRUE,高校選手データ貼り付け!B110)</f>
        <v/>
      </c>
      <c r="B102" s="14" t="str" cm="1">
        <f t="array" ref="B102">_xlfn.IFS(A102="","",COUNTIF(高校選手データ貼り付け!D111," ")&gt;0,LEFT(高校選手データ貼り付け!D111,FIND(" ",高校選手データ貼り付け!D111)-1),TRUE,LEFT(高校選手データ貼り付け!D111,FIND("　",高校選手データ貼り付け!D111)-1))</f>
        <v/>
      </c>
      <c r="C102" s="14" t="str" cm="1">
        <f t="array" ref="C102">_xlfn.IFS(A102="","",COUNTIF(高校選手データ貼り付け!D111," ")&gt;0,RIGHT(高校選手データ貼り付け!D111,LEN(高校選手データ貼り付け!D111)-FIND(" ",高校選手データ貼り付け!D111)),TRUE,RIGHT(高校選手データ貼り付け!D111,LEN(高校選手データ貼り付け!D111)-FIND("　",高校選手データ貼り付け!D111)))</f>
        <v/>
      </c>
      <c r="D102" s="15"/>
      <c r="E102" s="16" t="str" cm="1">
        <f t="array" ref="E102">_xlfn.IFS(A102="","",TRUE,高校選手データ貼り付け!$P$4&amp;"高")</f>
        <v/>
      </c>
      <c r="F102" s="17" t="str" cm="1">
        <f t="array" ref="F102">_xlfn.IFS(A102="","",TRUE,高校選手データ貼り付け!K110)</f>
        <v/>
      </c>
      <c r="G102" s="15"/>
      <c r="H102" s="18"/>
      <c r="I102" s="18"/>
      <c r="J102" s="16" t="str" cm="1">
        <f t="array" ref="J102">_xlfn.IFS(A102="","",COUNTIF(高校選手データ貼り付け!D110," ")&gt;0,ASC(LEFT(高校選手データ貼り付け!D110,FIND(" ",高校選手データ貼り付け!D110)-1)),TRUE,ASC(LEFT(高校選手データ貼り付け!D110,FIND("　",高校選手データ貼り付け!D110)-1)))</f>
        <v/>
      </c>
      <c r="K102" s="18" t="str" cm="1">
        <f t="array" ref="K102">_xlfn.IFS(A102="","",COUNTIF(高校選手データ貼り付け!D110," ")&gt;0,ASC(RIGHT(高校選手データ貼り付け!D110,LEN(高校選手データ貼り付け!D110)-FIND(" ",高校選手データ貼り付け!D110))),TRUE,ASC(RIGHT(高校選手データ貼り付け!D110,LEN(高校選手データ貼り付け!D110)-FIND("　",高校選手データ貼り付け!D110))))</f>
        <v/>
      </c>
      <c r="L102" s="18"/>
      <c r="M102" s="18"/>
      <c r="N102" s="18" t="str" cm="1">
        <f t="array" ref="N102">_xlfn.IFS(A102="","",TRUE,高校選手データ貼り付け!F110&amp;"."&amp;TEXT(高校選手データ貼り付け!H110,"00")&amp;"."&amp;TEXT(高校選手データ貼り付け!J110,"00"))</f>
        <v/>
      </c>
      <c r="O102" s="18" t="str" cm="1">
        <f t="array" ref="O102">_xlfn.IFS(A102="","",TRUE,"JPN")</f>
        <v/>
      </c>
      <c r="P102" s="1" t="e">
        <f t="shared" si="0"/>
        <v>#VALUE!</v>
      </c>
      <c r="Q102" s="1" t="e">
        <f t="shared" si="1"/>
        <v>#VALUE!</v>
      </c>
      <c r="R102" s="1" t="e">
        <f t="shared" si="2"/>
        <v>#VALUE!</v>
      </c>
      <c r="S102" s="1" t="e">
        <f t="shared" si="3"/>
        <v>#VALUE!</v>
      </c>
      <c r="T102" s="1" t="e">
        <f t="shared" si="4"/>
        <v>#VALUE!</v>
      </c>
      <c r="U102" s="1" t="str">
        <f t="shared" si="5"/>
        <v>高</v>
      </c>
    </row>
    <row r="103" spans="1:21" ht="18" customHeight="1">
      <c r="A103" s="13" t="str" cm="1">
        <f t="array" ref="A103">_xlfn.IFS(高校選手データ貼り付け!B111="","",TRUE,高校選手データ貼り付け!B111)</f>
        <v/>
      </c>
      <c r="B103" s="14" t="str" cm="1">
        <f t="array" ref="B103">_xlfn.IFS(A103="","",COUNTIF(高校選手データ貼り付け!D112," ")&gt;0,LEFT(高校選手データ貼り付け!D112,FIND(" ",高校選手データ貼り付け!D112)-1),TRUE,LEFT(高校選手データ貼り付け!D112,FIND("　",高校選手データ貼り付け!D112)-1))</f>
        <v/>
      </c>
      <c r="C103" s="14" t="str" cm="1">
        <f t="array" ref="C103">_xlfn.IFS(A103="","",COUNTIF(高校選手データ貼り付け!D112," ")&gt;0,RIGHT(高校選手データ貼り付け!D112,LEN(高校選手データ貼り付け!D112)-FIND(" ",高校選手データ貼り付け!D112)),TRUE,RIGHT(高校選手データ貼り付け!D112,LEN(高校選手データ貼り付け!D112)-FIND("　",高校選手データ貼り付け!D112)))</f>
        <v/>
      </c>
      <c r="D103" s="15"/>
      <c r="E103" s="16" t="str" cm="1">
        <f t="array" ref="E103">_xlfn.IFS(A103="","",TRUE,高校選手データ貼り付け!$P$4&amp;"高")</f>
        <v/>
      </c>
      <c r="F103" s="17" t="str" cm="1">
        <f t="array" ref="F103">_xlfn.IFS(A103="","",TRUE,高校選手データ貼り付け!K111)</f>
        <v/>
      </c>
      <c r="G103" s="15"/>
      <c r="H103" s="18"/>
      <c r="I103" s="18"/>
      <c r="J103" s="16" t="str" cm="1">
        <f t="array" ref="J103">_xlfn.IFS(A103="","",COUNTIF(高校選手データ貼り付け!D111," ")&gt;0,ASC(LEFT(高校選手データ貼り付け!D111,FIND(" ",高校選手データ貼り付け!D111)-1)),TRUE,ASC(LEFT(高校選手データ貼り付け!D111,FIND("　",高校選手データ貼り付け!D111)-1)))</f>
        <v/>
      </c>
      <c r="K103" s="18" t="str" cm="1">
        <f t="array" ref="K103">_xlfn.IFS(A103="","",COUNTIF(高校選手データ貼り付け!D111," ")&gt;0,ASC(RIGHT(高校選手データ貼り付け!D111,LEN(高校選手データ貼り付け!D111)-FIND(" ",高校選手データ貼り付け!D111))),TRUE,ASC(RIGHT(高校選手データ貼り付け!D111,LEN(高校選手データ貼り付け!D111)-FIND("　",高校選手データ貼り付け!D111))))</f>
        <v/>
      </c>
      <c r="L103" s="18"/>
      <c r="M103" s="18"/>
      <c r="N103" s="18" t="str" cm="1">
        <f t="array" ref="N103">_xlfn.IFS(A103="","",TRUE,高校選手データ貼り付け!F111&amp;"."&amp;TEXT(高校選手データ貼り付け!H111,"00")&amp;"."&amp;TEXT(高校選手データ貼り付け!J111,"00"))</f>
        <v/>
      </c>
      <c r="O103" s="18" t="str" cm="1">
        <f t="array" ref="O103">_xlfn.IFS(A103="","",TRUE,"JPN")</f>
        <v/>
      </c>
      <c r="P103" s="1" t="e">
        <f t="shared" si="0"/>
        <v>#VALUE!</v>
      </c>
      <c r="Q103" s="1" t="e">
        <f t="shared" si="1"/>
        <v>#VALUE!</v>
      </c>
      <c r="R103" s="1" t="e">
        <f t="shared" si="2"/>
        <v>#VALUE!</v>
      </c>
      <c r="S103" s="1" t="e">
        <f t="shared" si="3"/>
        <v>#VALUE!</v>
      </c>
      <c r="T103" s="1" t="e">
        <f t="shared" si="4"/>
        <v>#VALUE!</v>
      </c>
      <c r="U103" s="1" t="str">
        <f t="shared" si="5"/>
        <v>高</v>
      </c>
    </row>
    <row r="104" spans="1:21" ht="18" customHeight="1">
      <c r="A104" s="13" t="str" cm="1">
        <f t="array" ref="A104">_xlfn.IFS(高校選手データ貼り付け!B112="","",TRUE,高校選手データ貼り付け!B112)</f>
        <v/>
      </c>
      <c r="B104" s="14" t="str" cm="1">
        <f t="array" ref="B104">_xlfn.IFS(A104="","",COUNTIF(高校選手データ貼り付け!D113," ")&gt;0,LEFT(高校選手データ貼り付け!D113,FIND(" ",高校選手データ貼り付け!D113)-1),TRUE,LEFT(高校選手データ貼り付け!D113,FIND("　",高校選手データ貼り付け!D113)-1))</f>
        <v/>
      </c>
      <c r="C104" s="14" t="str" cm="1">
        <f t="array" ref="C104">_xlfn.IFS(A104="","",COUNTIF(高校選手データ貼り付け!D113," ")&gt;0,RIGHT(高校選手データ貼り付け!D113,LEN(高校選手データ貼り付け!D113)-FIND(" ",高校選手データ貼り付け!D113)),TRUE,RIGHT(高校選手データ貼り付け!D113,LEN(高校選手データ貼り付け!D113)-FIND("　",高校選手データ貼り付け!D113)))</f>
        <v/>
      </c>
      <c r="D104" s="15"/>
      <c r="E104" s="16" t="str" cm="1">
        <f t="array" ref="E104">_xlfn.IFS(A104="","",TRUE,高校選手データ貼り付け!$P$4&amp;"高")</f>
        <v/>
      </c>
      <c r="F104" s="17" t="str" cm="1">
        <f t="array" ref="F104">_xlfn.IFS(A104="","",TRUE,高校選手データ貼り付け!K112)</f>
        <v/>
      </c>
      <c r="G104" s="15"/>
      <c r="H104" s="18"/>
      <c r="I104" s="18"/>
      <c r="J104" s="16" t="str" cm="1">
        <f t="array" ref="J104">_xlfn.IFS(A104="","",COUNTIF(高校選手データ貼り付け!D112," ")&gt;0,ASC(LEFT(高校選手データ貼り付け!D112,FIND(" ",高校選手データ貼り付け!D112)-1)),TRUE,ASC(LEFT(高校選手データ貼り付け!D112,FIND("　",高校選手データ貼り付け!D112)-1)))</f>
        <v/>
      </c>
      <c r="K104" s="18" t="str" cm="1">
        <f t="array" ref="K104">_xlfn.IFS(A104="","",COUNTIF(高校選手データ貼り付け!D112," ")&gt;0,ASC(RIGHT(高校選手データ貼り付け!D112,LEN(高校選手データ貼り付け!D112)-FIND(" ",高校選手データ貼り付け!D112))),TRUE,ASC(RIGHT(高校選手データ貼り付け!D112,LEN(高校選手データ貼り付け!D112)-FIND("　",高校選手データ貼り付け!D112))))</f>
        <v/>
      </c>
      <c r="L104" s="18"/>
      <c r="M104" s="18"/>
      <c r="N104" s="18" t="str" cm="1">
        <f t="array" ref="N104">_xlfn.IFS(A104="","",TRUE,高校選手データ貼り付け!F112&amp;"."&amp;TEXT(高校選手データ貼り付け!H112,"00")&amp;"."&amp;TEXT(高校選手データ貼り付け!J112,"00"))</f>
        <v/>
      </c>
      <c r="O104" s="18" t="str" cm="1">
        <f t="array" ref="O104">_xlfn.IFS(A104="","",TRUE,"JPN")</f>
        <v/>
      </c>
      <c r="P104" s="1" t="e">
        <f t="shared" si="0"/>
        <v>#VALUE!</v>
      </c>
      <c r="Q104" s="1" t="e">
        <f t="shared" si="1"/>
        <v>#VALUE!</v>
      </c>
      <c r="R104" s="1" t="e">
        <f t="shared" si="2"/>
        <v>#VALUE!</v>
      </c>
      <c r="S104" s="1" t="e">
        <f t="shared" si="3"/>
        <v>#VALUE!</v>
      </c>
      <c r="T104" s="1" t="e">
        <f t="shared" si="4"/>
        <v>#VALUE!</v>
      </c>
      <c r="U104" s="1" t="str">
        <f t="shared" si="5"/>
        <v>高</v>
      </c>
    </row>
    <row r="105" spans="1:21" ht="18" customHeight="1">
      <c r="A105" s="13" t="str" cm="1">
        <f t="array" ref="A105">_xlfn.IFS(高校選手データ貼り付け!B113="","",TRUE,高校選手データ貼り付け!B113)</f>
        <v/>
      </c>
      <c r="B105" s="14" t="str" cm="1">
        <f t="array" ref="B105">_xlfn.IFS(A105="","",COUNTIF(高校選手データ貼り付け!D114," ")&gt;0,LEFT(高校選手データ貼り付け!D114,FIND(" ",高校選手データ貼り付け!D114)-1),TRUE,LEFT(高校選手データ貼り付け!D114,FIND("　",高校選手データ貼り付け!D114)-1))</f>
        <v/>
      </c>
      <c r="C105" s="14" t="str" cm="1">
        <f t="array" ref="C105">_xlfn.IFS(A105="","",COUNTIF(高校選手データ貼り付け!D114," ")&gt;0,RIGHT(高校選手データ貼り付け!D114,LEN(高校選手データ貼り付け!D114)-FIND(" ",高校選手データ貼り付け!D114)),TRUE,RIGHT(高校選手データ貼り付け!D114,LEN(高校選手データ貼り付け!D114)-FIND("　",高校選手データ貼り付け!D114)))</f>
        <v/>
      </c>
      <c r="D105" s="15"/>
      <c r="E105" s="16" t="str" cm="1">
        <f t="array" ref="E105">_xlfn.IFS(A105="","",TRUE,高校選手データ貼り付け!$P$4&amp;"高")</f>
        <v/>
      </c>
      <c r="F105" s="17" t="str" cm="1">
        <f t="array" ref="F105">_xlfn.IFS(A105="","",TRUE,高校選手データ貼り付け!K113)</f>
        <v/>
      </c>
      <c r="G105" s="15"/>
      <c r="H105" s="18"/>
      <c r="I105" s="18"/>
      <c r="J105" s="16" t="str" cm="1">
        <f t="array" ref="J105">_xlfn.IFS(A105="","",COUNTIF(高校選手データ貼り付け!D113," ")&gt;0,ASC(LEFT(高校選手データ貼り付け!D113,FIND(" ",高校選手データ貼り付け!D113)-1)),TRUE,ASC(LEFT(高校選手データ貼り付け!D113,FIND("　",高校選手データ貼り付け!D113)-1)))</f>
        <v/>
      </c>
      <c r="K105" s="18" t="str" cm="1">
        <f t="array" ref="K105">_xlfn.IFS(A105="","",COUNTIF(高校選手データ貼り付け!D113," ")&gt;0,ASC(RIGHT(高校選手データ貼り付け!D113,LEN(高校選手データ貼り付け!D113)-FIND(" ",高校選手データ貼り付け!D113))),TRUE,ASC(RIGHT(高校選手データ貼り付け!D113,LEN(高校選手データ貼り付け!D113)-FIND("　",高校選手データ貼り付け!D113))))</f>
        <v/>
      </c>
      <c r="L105" s="18"/>
      <c r="M105" s="18"/>
      <c r="N105" s="18" t="str" cm="1">
        <f t="array" ref="N105">_xlfn.IFS(A105="","",TRUE,高校選手データ貼り付け!F113&amp;"."&amp;TEXT(高校選手データ貼り付け!H113,"00")&amp;"."&amp;TEXT(高校選手データ貼り付け!J113,"00"))</f>
        <v/>
      </c>
      <c r="O105" s="18" t="str" cm="1">
        <f t="array" ref="O105">_xlfn.IFS(A105="","",TRUE,"JPN")</f>
        <v/>
      </c>
      <c r="P105" s="1" t="e">
        <f t="shared" si="0"/>
        <v>#VALUE!</v>
      </c>
      <c r="Q105" s="1" t="e">
        <f t="shared" si="1"/>
        <v>#VALUE!</v>
      </c>
      <c r="R105" s="1" t="e">
        <f t="shared" si="2"/>
        <v>#VALUE!</v>
      </c>
      <c r="S105" s="1" t="e">
        <f t="shared" si="3"/>
        <v>#VALUE!</v>
      </c>
      <c r="T105" s="1" t="e">
        <f t="shared" si="4"/>
        <v>#VALUE!</v>
      </c>
      <c r="U105" s="1" t="str">
        <f t="shared" si="5"/>
        <v>高</v>
      </c>
    </row>
    <row r="106" spans="1:21" ht="18" customHeight="1">
      <c r="A106" s="13" t="str" cm="1">
        <f t="array" ref="A106">_xlfn.IFS(高校選手データ貼り付け!B114="","",TRUE,高校選手データ貼り付け!B114)</f>
        <v/>
      </c>
      <c r="B106" s="14" t="str" cm="1">
        <f t="array" ref="B106">_xlfn.IFS(A106="","",COUNTIF(高校選手データ貼り付け!D115," ")&gt;0,LEFT(高校選手データ貼り付け!D115,FIND(" ",高校選手データ貼り付け!D115)-1),TRUE,LEFT(高校選手データ貼り付け!D115,FIND("　",高校選手データ貼り付け!D115)-1))</f>
        <v/>
      </c>
      <c r="C106" s="14" t="str" cm="1">
        <f t="array" ref="C106">_xlfn.IFS(A106="","",COUNTIF(高校選手データ貼り付け!D115," ")&gt;0,RIGHT(高校選手データ貼り付け!D115,LEN(高校選手データ貼り付け!D115)-FIND(" ",高校選手データ貼り付け!D115)),TRUE,RIGHT(高校選手データ貼り付け!D115,LEN(高校選手データ貼り付け!D115)-FIND("　",高校選手データ貼り付け!D115)))</f>
        <v/>
      </c>
      <c r="D106" s="15"/>
      <c r="E106" s="16" t="str" cm="1">
        <f t="array" ref="E106">_xlfn.IFS(A106="","",TRUE,高校選手データ貼り付け!$P$4&amp;"高")</f>
        <v/>
      </c>
      <c r="F106" s="17" t="str" cm="1">
        <f t="array" ref="F106">_xlfn.IFS(A106="","",TRUE,高校選手データ貼り付け!K114)</f>
        <v/>
      </c>
      <c r="G106" s="15"/>
      <c r="H106" s="18"/>
      <c r="I106" s="18"/>
      <c r="J106" s="16" t="str" cm="1">
        <f t="array" ref="J106">_xlfn.IFS(A106="","",COUNTIF(高校選手データ貼り付け!D114," ")&gt;0,ASC(LEFT(高校選手データ貼り付け!D114,FIND(" ",高校選手データ貼り付け!D114)-1)),TRUE,ASC(LEFT(高校選手データ貼り付け!D114,FIND("　",高校選手データ貼り付け!D114)-1)))</f>
        <v/>
      </c>
      <c r="K106" s="18" t="str" cm="1">
        <f t="array" ref="K106">_xlfn.IFS(A106="","",COUNTIF(高校選手データ貼り付け!D114," ")&gt;0,ASC(RIGHT(高校選手データ貼り付け!D114,LEN(高校選手データ貼り付け!D114)-FIND(" ",高校選手データ貼り付け!D114))),TRUE,ASC(RIGHT(高校選手データ貼り付け!D114,LEN(高校選手データ貼り付け!D114)-FIND("　",高校選手データ貼り付け!D114))))</f>
        <v/>
      </c>
      <c r="L106" s="18"/>
      <c r="M106" s="18"/>
      <c r="N106" s="18" t="str" cm="1">
        <f t="array" ref="N106">_xlfn.IFS(A106="","",TRUE,高校選手データ貼り付け!F114&amp;"."&amp;TEXT(高校選手データ貼り付け!H114,"00")&amp;"."&amp;TEXT(高校選手データ貼り付け!J114,"00"))</f>
        <v/>
      </c>
      <c r="O106" s="18" t="str" cm="1">
        <f t="array" ref="O106">_xlfn.IFS(A106="","",TRUE,"JPN")</f>
        <v/>
      </c>
      <c r="P106" s="1" t="e">
        <f t="shared" si="0"/>
        <v>#VALUE!</v>
      </c>
      <c r="Q106" s="1" t="e">
        <f t="shared" si="1"/>
        <v>#VALUE!</v>
      </c>
      <c r="R106" s="1" t="e">
        <f t="shared" si="2"/>
        <v>#VALUE!</v>
      </c>
      <c r="S106" s="1" t="e">
        <f t="shared" si="3"/>
        <v>#VALUE!</v>
      </c>
      <c r="T106" s="1" t="e">
        <f t="shared" si="4"/>
        <v>#VALUE!</v>
      </c>
      <c r="U106" s="1" t="str">
        <f t="shared" si="5"/>
        <v>高</v>
      </c>
    </row>
    <row r="107" spans="1:21" ht="18" customHeight="1">
      <c r="A107" s="13" t="str" cm="1">
        <f t="array" ref="A107">_xlfn.IFS(高校選手データ貼り付け!B115="","",TRUE,高校選手データ貼り付け!B115)</f>
        <v/>
      </c>
      <c r="B107" s="14" t="str" cm="1">
        <f t="array" ref="B107">_xlfn.IFS(A107="","",COUNTIF(高校選手データ貼り付け!D116," ")&gt;0,LEFT(高校選手データ貼り付け!D116,FIND(" ",高校選手データ貼り付け!D116)-1),TRUE,LEFT(高校選手データ貼り付け!D116,FIND("　",高校選手データ貼り付け!D116)-1))</f>
        <v/>
      </c>
      <c r="C107" s="14" t="str" cm="1">
        <f t="array" ref="C107">_xlfn.IFS(A107="","",COUNTIF(高校選手データ貼り付け!D116," ")&gt;0,RIGHT(高校選手データ貼り付け!D116,LEN(高校選手データ貼り付け!D116)-FIND(" ",高校選手データ貼り付け!D116)),TRUE,RIGHT(高校選手データ貼り付け!D116,LEN(高校選手データ貼り付け!D116)-FIND("　",高校選手データ貼り付け!D116)))</f>
        <v/>
      </c>
      <c r="D107" s="15"/>
      <c r="E107" s="16" t="str" cm="1">
        <f t="array" ref="E107">_xlfn.IFS(A107="","",TRUE,高校選手データ貼り付け!$P$4&amp;"高")</f>
        <v/>
      </c>
      <c r="F107" s="17" t="str" cm="1">
        <f t="array" ref="F107">_xlfn.IFS(A107="","",TRUE,高校選手データ貼り付け!K115)</f>
        <v/>
      </c>
      <c r="G107" s="15"/>
      <c r="H107" s="18"/>
      <c r="I107" s="18"/>
      <c r="J107" s="16" t="str" cm="1">
        <f t="array" ref="J107">_xlfn.IFS(A107="","",COUNTIF(高校選手データ貼り付け!D115," ")&gt;0,ASC(LEFT(高校選手データ貼り付け!D115,FIND(" ",高校選手データ貼り付け!D115)-1)),TRUE,ASC(LEFT(高校選手データ貼り付け!D115,FIND("　",高校選手データ貼り付け!D115)-1)))</f>
        <v/>
      </c>
      <c r="K107" s="18" t="str" cm="1">
        <f t="array" ref="K107">_xlfn.IFS(A107="","",COUNTIF(高校選手データ貼り付け!D115," ")&gt;0,ASC(RIGHT(高校選手データ貼り付け!D115,LEN(高校選手データ貼り付け!D115)-FIND(" ",高校選手データ貼り付け!D115))),TRUE,ASC(RIGHT(高校選手データ貼り付け!D115,LEN(高校選手データ貼り付け!D115)-FIND("　",高校選手データ貼り付け!D115))))</f>
        <v/>
      </c>
      <c r="L107" s="18"/>
      <c r="M107" s="18"/>
      <c r="N107" s="18" t="str" cm="1">
        <f t="array" ref="N107">_xlfn.IFS(A107="","",TRUE,高校選手データ貼り付け!F115&amp;"."&amp;TEXT(高校選手データ貼り付け!H115,"00")&amp;"."&amp;TEXT(高校選手データ貼り付け!J115,"00"))</f>
        <v/>
      </c>
      <c r="O107" s="18" t="str" cm="1">
        <f t="array" ref="O107">_xlfn.IFS(A107="","",TRUE,"JPN")</f>
        <v/>
      </c>
      <c r="P107" s="1" t="e">
        <f t="shared" si="0"/>
        <v>#VALUE!</v>
      </c>
      <c r="Q107" s="1" t="e">
        <f t="shared" si="1"/>
        <v>#VALUE!</v>
      </c>
      <c r="R107" s="1" t="e">
        <f t="shared" si="2"/>
        <v>#VALUE!</v>
      </c>
      <c r="S107" s="1" t="e">
        <f t="shared" si="3"/>
        <v>#VALUE!</v>
      </c>
      <c r="T107" s="1" t="e">
        <f t="shared" si="4"/>
        <v>#VALUE!</v>
      </c>
      <c r="U107" s="1" t="str">
        <f t="shared" si="5"/>
        <v>高</v>
      </c>
    </row>
    <row r="108" spans="1:21" ht="18" customHeight="1">
      <c r="A108" s="13" t="str" cm="1">
        <f t="array" ref="A108">_xlfn.IFS(高校選手データ貼り付け!B116="","",TRUE,高校選手データ貼り付け!B116)</f>
        <v/>
      </c>
      <c r="B108" s="14" t="str" cm="1">
        <f t="array" ref="B108">_xlfn.IFS(A108="","",COUNTIF(高校選手データ貼り付け!D117," ")&gt;0,LEFT(高校選手データ貼り付け!D117,FIND(" ",高校選手データ貼り付け!D117)-1),TRUE,LEFT(高校選手データ貼り付け!D117,FIND("　",高校選手データ貼り付け!D117)-1))</f>
        <v/>
      </c>
      <c r="C108" s="14" t="str" cm="1">
        <f t="array" ref="C108">_xlfn.IFS(A108="","",COUNTIF(高校選手データ貼り付け!D117," ")&gt;0,RIGHT(高校選手データ貼り付け!D117,LEN(高校選手データ貼り付け!D117)-FIND(" ",高校選手データ貼り付け!D117)),TRUE,RIGHT(高校選手データ貼り付け!D117,LEN(高校選手データ貼り付け!D117)-FIND("　",高校選手データ貼り付け!D117)))</f>
        <v/>
      </c>
      <c r="D108" s="15"/>
      <c r="E108" s="16" t="str" cm="1">
        <f t="array" ref="E108">_xlfn.IFS(A108="","",TRUE,高校選手データ貼り付け!$P$4&amp;"高")</f>
        <v/>
      </c>
      <c r="F108" s="17" t="str" cm="1">
        <f t="array" ref="F108">_xlfn.IFS(A108="","",TRUE,高校選手データ貼り付け!K116)</f>
        <v/>
      </c>
      <c r="G108" s="15"/>
      <c r="H108" s="18"/>
      <c r="I108" s="18"/>
      <c r="J108" s="16" t="str" cm="1">
        <f t="array" ref="J108">_xlfn.IFS(A108="","",COUNTIF(高校選手データ貼り付け!D116," ")&gt;0,ASC(LEFT(高校選手データ貼り付け!D116,FIND(" ",高校選手データ貼り付け!D116)-1)),TRUE,ASC(LEFT(高校選手データ貼り付け!D116,FIND("　",高校選手データ貼り付け!D116)-1)))</f>
        <v/>
      </c>
      <c r="K108" s="18" t="str" cm="1">
        <f t="array" ref="K108">_xlfn.IFS(A108="","",COUNTIF(高校選手データ貼り付け!D116," ")&gt;0,ASC(RIGHT(高校選手データ貼り付け!D116,LEN(高校選手データ貼り付け!D116)-FIND(" ",高校選手データ貼り付け!D116))),TRUE,ASC(RIGHT(高校選手データ貼り付け!D116,LEN(高校選手データ貼り付け!D116)-FIND("　",高校選手データ貼り付け!D116))))</f>
        <v/>
      </c>
      <c r="L108" s="18"/>
      <c r="M108" s="18"/>
      <c r="N108" s="18" t="str" cm="1">
        <f t="array" ref="N108">_xlfn.IFS(A108="","",TRUE,高校選手データ貼り付け!F116&amp;"."&amp;TEXT(高校選手データ貼り付け!H116,"00")&amp;"."&amp;TEXT(高校選手データ貼り付け!J116,"00"))</f>
        <v/>
      </c>
      <c r="O108" s="18" t="str" cm="1">
        <f t="array" ref="O108">_xlfn.IFS(A108="","",TRUE,"JPN")</f>
        <v/>
      </c>
      <c r="P108" s="1" t="e">
        <f t="shared" si="0"/>
        <v>#VALUE!</v>
      </c>
      <c r="Q108" s="1" t="e">
        <f t="shared" si="1"/>
        <v>#VALUE!</v>
      </c>
      <c r="R108" s="1" t="e">
        <f t="shared" si="2"/>
        <v>#VALUE!</v>
      </c>
      <c r="S108" s="1" t="e">
        <f t="shared" si="3"/>
        <v>#VALUE!</v>
      </c>
      <c r="T108" s="1" t="e">
        <f t="shared" si="4"/>
        <v>#VALUE!</v>
      </c>
      <c r="U108" s="1" t="str">
        <f t="shared" si="5"/>
        <v>高</v>
      </c>
    </row>
    <row r="109" spans="1:21" ht="18" customHeight="1">
      <c r="A109" s="13" t="str" cm="1">
        <f t="array" ref="A109">_xlfn.IFS(高校選手データ貼り付け!B117="","",TRUE,高校選手データ貼り付け!B117)</f>
        <v/>
      </c>
      <c r="B109" s="14" t="str" cm="1">
        <f t="array" ref="B109">_xlfn.IFS(A109="","",COUNTIF(高校選手データ貼り付け!D118," ")&gt;0,LEFT(高校選手データ貼り付け!D118,FIND(" ",高校選手データ貼り付け!D118)-1),TRUE,LEFT(高校選手データ貼り付け!D118,FIND("　",高校選手データ貼り付け!D118)-1))</f>
        <v/>
      </c>
      <c r="C109" s="14" t="str" cm="1">
        <f t="array" ref="C109">_xlfn.IFS(A109="","",COUNTIF(高校選手データ貼り付け!D118," ")&gt;0,RIGHT(高校選手データ貼り付け!D118,LEN(高校選手データ貼り付け!D118)-FIND(" ",高校選手データ貼り付け!D118)),TRUE,RIGHT(高校選手データ貼り付け!D118,LEN(高校選手データ貼り付け!D118)-FIND("　",高校選手データ貼り付け!D118)))</f>
        <v/>
      </c>
      <c r="D109" s="15"/>
      <c r="E109" s="16" t="str" cm="1">
        <f t="array" ref="E109">_xlfn.IFS(A109="","",TRUE,高校選手データ貼り付け!$P$4&amp;"高")</f>
        <v/>
      </c>
      <c r="F109" s="17" t="str" cm="1">
        <f t="array" ref="F109">_xlfn.IFS(A109="","",TRUE,高校選手データ貼り付け!K117)</f>
        <v/>
      </c>
      <c r="G109" s="15"/>
      <c r="H109" s="18"/>
      <c r="I109" s="18"/>
      <c r="J109" s="16" t="str" cm="1">
        <f t="array" ref="J109">_xlfn.IFS(A109="","",COUNTIF(高校選手データ貼り付け!D117," ")&gt;0,ASC(LEFT(高校選手データ貼り付け!D117,FIND(" ",高校選手データ貼り付け!D117)-1)),TRUE,ASC(LEFT(高校選手データ貼り付け!D117,FIND("　",高校選手データ貼り付け!D117)-1)))</f>
        <v/>
      </c>
      <c r="K109" s="18" t="str" cm="1">
        <f t="array" ref="K109">_xlfn.IFS(A109="","",COUNTIF(高校選手データ貼り付け!D117," ")&gt;0,ASC(RIGHT(高校選手データ貼り付け!D117,LEN(高校選手データ貼り付け!D117)-FIND(" ",高校選手データ貼り付け!D117))),TRUE,ASC(RIGHT(高校選手データ貼り付け!D117,LEN(高校選手データ貼り付け!D117)-FIND("　",高校選手データ貼り付け!D117))))</f>
        <v/>
      </c>
      <c r="L109" s="18"/>
      <c r="M109" s="18"/>
      <c r="N109" s="18" t="str" cm="1">
        <f t="array" ref="N109">_xlfn.IFS(A109="","",TRUE,高校選手データ貼り付け!F117&amp;"."&amp;TEXT(高校選手データ貼り付け!H117,"00")&amp;"."&amp;TEXT(高校選手データ貼り付け!J117,"00"))</f>
        <v/>
      </c>
      <c r="O109" s="18" t="str" cm="1">
        <f t="array" ref="O109">_xlfn.IFS(A109="","",TRUE,"JPN")</f>
        <v/>
      </c>
      <c r="P109" s="1" t="e">
        <f t="shared" si="0"/>
        <v>#VALUE!</v>
      </c>
      <c r="Q109" s="1" t="e">
        <f t="shared" si="1"/>
        <v>#VALUE!</v>
      </c>
      <c r="R109" s="1" t="e">
        <f t="shared" si="2"/>
        <v>#VALUE!</v>
      </c>
      <c r="S109" s="1" t="e">
        <f t="shared" si="3"/>
        <v>#VALUE!</v>
      </c>
      <c r="T109" s="1" t="e">
        <f t="shared" si="4"/>
        <v>#VALUE!</v>
      </c>
      <c r="U109" s="1" t="str">
        <f t="shared" si="5"/>
        <v>高</v>
      </c>
    </row>
    <row r="110" spans="1:21" ht="18" customHeight="1">
      <c r="A110" s="13" t="str" cm="1">
        <f t="array" ref="A110">_xlfn.IFS(高校選手データ貼り付け!B118="","",TRUE,高校選手データ貼り付け!B118)</f>
        <v/>
      </c>
      <c r="B110" s="14" t="str" cm="1">
        <f t="array" ref="B110">_xlfn.IFS(A110="","",COUNTIF(高校選手データ貼り付け!D119," ")&gt;0,LEFT(高校選手データ貼り付け!D119,FIND(" ",高校選手データ貼り付け!D119)-1),TRUE,LEFT(高校選手データ貼り付け!D119,FIND("　",高校選手データ貼り付け!D119)-1))</f>
        <v/>
      </c>
      <c r="C110" s="14" t="str" cm="1">
        <f t="array" ref="C110">_xlfn.IFS(A110="","",COUNTIF(高校選手データ貼り付け!D119," ")&gt;0,RIGHT(高校選手データ貼り付け!D119,LEN(高校選手データ貼り付け!D119)-FIND(" ",高校選手データ貼り付け!D119)),TRUE,RIGHT(高校選手データ貼り付け!D119,LEN(高校選手データ貼り付け!D119)-FIND("　",高校選手データ貼り付け!D119)))</f>
        <v/>
      </c>
      <c r="D110" s="15"/>
      <c r="E110" s="16" t="str" cm="1">
        <f t="array" ref="E110">_xlfn.IFS(A110="","",TRUE,高校選手データ貼り付け!$P$4&amp;"高")</f>
        <v/>
      </c>
      <c r="F110" s="17" t="str" cm="1">
        <f t="array" ref="F110">_xlfn.IFS(A110="","",TRUE,高校選手データ貼り付け!K118)</f>
        <v/>
      </c>
      <c r="G110" s="15"/>
      <c r="H110" s="18"/>
      <c r="I110" s="18"/>
      <c r="J110" s="16" t="str" cm="1">
        <f t="array" ref="J110">_xlfn.IFS(A110="","",COUNTIF(高校選手データ貼り付け!D118," ")&gt;0,ASC(LEFT(高校選手データ貼り付け!D118,FIND(" ",高校選手データ貼り付け!D118)-1)),TRUE,ASC(LEFT(高校選手データ貼り付け!D118,FIND("　",高校選手データ貼り付け!D118)-1)))</f>
        <v/>
      </c>
      <c r="K110" s="18" t="str" cm="1">
        <f t="array" ref="K110">_xlfn.IFS(A110="","",COUNTIF(高校選手データ貼り付け!D118," ")&gt;0,ASC(RIGHT(高校選手データ貼り付け!D118,LEN(高校選手データ貼り付け!D118)-FIND(" ",高校選手データ貼り付け!D118))),TRUE,ASC(RIGHT(高校選手データ貼り付け!D118,LEN(高校選手データ貼り付け!D118)-FIND("　",高校選手データ貼り付け!D118))))</f>
        <v/>
      </c>
      <c r="L110" s="18"/>
      <c r="M110" s="18"/>
      <c r="N110" s="18" t="str" cm="1">
        <f t="array" ref="N110">_xlfn.IFS(A110="","",TRUE,高校選手データ貼り付け!F118&amp;"."&amp;TEXT(高校選手データ貼り付け!H118,"00")&amp;"."&amp;TEXT(高校選手データ貼り付け!J118,"00"))</f>
        <v/>
      </c>
      <c r="O110" s="18" t="str" cm="1">
        <f t="array" ref="O110">_xlfn.IFS(A110="","",TRUE,"JPN")</f>
        <v/>
      </c>
      <c r="P110" s="1" t="e">
        <f t="shared" si="0"/>
        <v>#VALUE!</v>
      </c>
      <c r="Q110" s="1" t="e">
        <f t="shared" si="1"/>
        <v>#VALUE!</v>
      </c>
      <c r="R110" s="1" t="e">
        <f t="shared" si="2"/>
        <v>#VALUE!</v>
      </c>
      <c r="S110" s="1" t="e">
        <f t="shared" si="3"/>
        <v>#VALUE!</v>
      </c>
      <c r="T110" s="1" t="e">
        <f t="shared" si="4"/>
        <v>#VALUE!</v>
      </c>
      <c r="U110" s="1" t="str">
        <f t="shared" si="5"/>
        <v>高</v>
      </c>
    </row>
    <row r="111" spans="1:21" ht="18" customHeight="1">
      <c r="A111" s="13" t="str" cm="1">
        <f t="array" ref="A111">_xlfn.IFS(高校選手データ貼り付け!B119="","",TRUE,高校選手データ貼り付け!B119)</f>
        <v/>
      </c>
      <c r="B111" s="14" t="str" cm="1">
        <f t="array" ref="B111">_xlfn.IFS(A111="","",COUNTIF(高校選手データ貼り付け!D120," ")&gt;0,LEFT(高校選手データ貼り付け!D120,FIND(" ",高校選手データ貼り付け!D120)-1),TRUE,LEFT(高校選手データ貼り付け!D120,FIND("　",高校選手データ貼り付け!D120)-1))</f>
        <v/>
      </c>
      <c r="C111" s="14" t="str" cm="1">
        <f t="array" ref="C111">_xlfn.IFS(A111="","",COUNTIF(高校選手データ貼り付け!D120," ")&gt;0,RIGHT(高校選手データ貼り付け!D120,LEN(高校選手データ貼り付け!D120)-FIND(" ",高校選手データ貼り付け!D120)),TRUE,RIGHT(高校選手データ貼り付け!D120,LEN(高校選手データ貼り付け!D120)-FIND("　",高校選手データ貼り付け!D120)))</f>
        <v/>
      </c>
      <c r="D111" s="15"/>
      <c r="E111" s="16" t="str" cm="1">
        <f t="array" ref="E111">_xlfn.IFS(A111="","",TRUE,高校選手データ貼り付け!$P$4&amp;"高")</f>
        <v/>
      </c>
      <c r="F111" s="17" t="str" cm="1">
        <f t="array" ref="F111">_xlfn.IFS(A111="","",TRUE,高校選手データ貼り付け!K119)</f>
        <v/>
      </c>
      <c r="G111" s="15"/>
      <c r="H111" s="18"/>
      <c r="I111" s="18"/>
      <c r="J111" s="16" t="str" cm="1">
        <f t="array" ref="J111">_xlfn.IFS(A111="","",COUNTIF(高校選手データ貼り付け!D119," ")&gt;0,ASC(LEFT(高校選手データ貼り付け!D119,FIND(" ",高校選手データ貼り付け!D119)-1)),TRUE,ASC(LEFT(高校選手データ貼り付け!D119,FIND("　",高校選手データ貼り付け!D119)-1)))</f>
        <v/>
      </c>
      <c r="K111" s="18" t="str" cm="1">
        <f t="array" ref="K111">_xlfn.IFS(A111="","",COUNTIF(高校選手データ貼り付け!D119," ")&gt;0,ASC(RIGHT(高校選手データ貼り付け!D119,LEN(高校選手データ貼り付け!D119)-FIND(" ",高校選手データ貼り付け!D119))),TRUE,ASC(RIGHT(高校選手データ貼り付け!D119,LEN(高校選手データ貼り付け!D119)-FIND("　",高校選手データ貼り付け!D119))))</f>
        <v/>
      </c>
      <c r="L111" s="18"/>
      <c r="M111" s="18"/>
      <c r="N111" s="18" t="str" cm="1">
        <f t="array" ref="N111">_xlfn.IFS(A111="","",TRUE,高校選手データ貼り付け!F119&amp;"."&amp;TEXT(高校選手データ貼り付け!H119,"00")&amp;"."&amp;TEXT(高校選手データ貼り付け!J119,"00"))</f>
        <v/>
      </c>
      <c r="O111" s="18" t="str" cm="1">
        <f t="array" ref="O111">_xlfn.IFS(A111="","",TRUE,"JPN")</f>
        <v/>
      </c>
      <c r="P111" s="1" t="e">
        <f t="shared" si="0"/>
        <v>#VALUE!</v>
      </c>
      <c r="Q111" s="1" t="e">
        <f t="shared" si="1"/>
        <v>#VALUE!</v>
      </c>
      <c r="R111" s="1" t="e">
        <f t="shared" si="2"/>
        <v>#VALUE!</v>
      </c>
      <c r="S111" s="1" t="e">
        <f t="shared" si="3"/>
        <v>#VALUE!</v>
      </c>
      <c r="T111" s="1" t="e">
        <f t="shared" si="4"/>
        <v>#VALUE!</v>
      </c>
      <c r="U111" s="1" t="str">
        <f t="shared" si="5"/>
        <v>高</v>
      </c>
    </row>
    <row r="112" spans="1:21" ht="18" customHeight="1">
      <c r="A112" s="13" t="str" cm="1">
        <f t="array" ref="A112">_xlfn.IFS(高校選手データ貼り付け!B120="","",TRUE,高校選手データ貼り付け!B120)</f>
        <v/>
      </c>
      <c r="B112" s="14" t="str" cm="1">
        <f t="array" ref="B112">_xlfn.IFS(A112="","",COUNTIF(高校選手データ貼り付け!D121," ")&gt;0,LEFT(高校選手データ貼り付け!D121,FIND(" ",高校選手データ貼り付け!D121)-1),TRUE,LEFT(高校選手データ貼り付け!D121,FIND("　",高校選手データ貼り付け!D121)-1))</f>
        <v/>
      </c>
      <c r="C112" s="14" t="str" cm="1">
        <f t="array" ref="C112">_xlfn.IFS(A112="","",COUNTIF(高校選手データ貼り付け!D121," ")&gt;0,RIGHT(高校選手データ貼り付け!D121,LEN(高校選手データ貼り付け!D121)-FIND(" ",高校選手データ貼り付け!D121)),TRUE,RIGHT(高校選手データ貼り付け!D121,LEN(高校選手データ貼り付け!D121)-FIND("　",高校選手データ貼り付け!D121)))</f>
        <v/>
      </c>
      <c r="D112" s="15"/>
      <c r="E112" s="16" t="str" cm="1">
        <f t="array" ref="E112">_xlfn.IFS(A112="","",TRUE,高校選手データ貼り付け!$P$4&amp;"高")</f>
        <v/>
      </c>
      <c r="F112" s="17" t="str" cm="1">
        <f t="array" ref="F112">_xlfn.IFS(A112="","",TRUE,高校選手データ貼り付け!K120)</f>
        <v/>
      </c>
      <c r="G112" s="15"/>
      <c r="H112" s="18"/>
      <c r="I112" s="18"/>
      <c r="J112" s="16" t="str" cm="1">
        <f t="array" ref="J112">_xlfn.IFS(A112="","",COUNTIF(高校選手データ貼り付け!D120," ")&gt;0,ASC(LEFT(高校選手データ貼り付け!D120,FIND(" ",高校選手データ貼り付け!D120)-1)),TRUE,ASC(LEFT(高校選手データ貼り付け!D120,FIND("　",高校選手データ貼り付け!D120)-1)))</f>
        <v/>
      </c>
      <c r="K112" s="18" t="str" cm="1">
        <f t="array" ref="K112">_xlfn.IFS(A112="","",COUNTIF(高校選手データ貼り付け!D120," ")&gt;0,ASC(RIGHT(高校選手データ貼り付け!D120,LEN(高校選手データ貼り付け!D120)-FIND(" ",高校選手データ貼り付け!D120))),TRUE,ASC(RIGHT(高校選手データ貼り付け!D120,LEN(高校選手データ貼り付け!D120)-FIND("　",高校選手データ貼り付け!D120))))</f>
        <v/>
      </c>
      <c r="L112" s="18"/>
      <c r="M112" s="18"/>
      <c r="N112" s="18" t="str" cm="1">
        <f t="array" ref="N112">_xlfn.IFS(A112="","",TRUE,高校選手データ貼り付け!F120&amp;"."&amp;TEXT(高校選手データ貼り付け!H120,"00")&amp;"."&amp;TEXT(高校選手データ貼り付け!J120,"00"))</f>
        <v/>
      </c>
      <c r="O112" s="18" t="str" cm="1">
        <f t="array" ref="O112">_xlfn.IFS(A112="","",TRUE,"JPN")</f>
        <v/>
      </c>
      <c r="P112" s="1" t="e">
        <f t="shared" si="0"/>
        <v>#VALUE!</v>
      </c>
      <c r="Q112" s="1" t="e">
        <f t="shared" si="1"/>
        <v>#VALUE!</v>
      </c>
      <c r="R112" s="1" t="e">
        <f t="shared" si="2"/>
        <v>#VALUE!</v>
      </c>
      <c r="S112" s="1" t="e">
        <f t="shared" si="3"/>
        <v>#VALUE!</v>
      </c>
      <c r="T112" s="1" t="e">
        <f t="shared" si="4"/>
        <v>#VALUE!</v>
      </c>
      <c r="U112" s="1" t="str">
        <f t="shared" si="5"/>
        <v>高</v>
      </c>
    </row>
    <row r="113" spans="1:21" ht="18" customHeight="1">
      <c r="A113" s="13" t="str" cm="1">
        <f t="array" ref="A113">_xlfn.IFS(高校選手データ貼り付け!B121="","",TRUE,高校選手データ貼り付け!B121)</f>
        <v/>
      </c>
      <c r="B113" s="14" t="str" cm="1">
        <f t="array" ref="B113">_xlfn.IFS(A113="","",COUNTIF(高校選手データ貼り付け!D122," ")&gt;0,LEFT(高校選手データ貼り付け!D122,FIND(" ",高校選手データ貼り付け!D122)-1),TRUE,LEFT(高校選手データ貼り付け!D122,FIND("　",高校選手データ貼り付け!D122)-1))</f>
        <v/>
      </c>
      <c r="C113" s="14" t="str" cm="1">
        <f t="array" ref="C113">_xlfn.IFS(A113="","",COUNTIF(高校選手データ貼り付け!D122," ")&gt;0,RIGHT(高校選手データ貼り付け!D122,LEN(高校選手データ貼り付け!D122)-FIND(" ",高校選手データ貼り付け!D122)),TRUE,RIGHT(高校選手データ貼り付け!D122,LEN(高校選手データ貼り付け!D122)-FIND("　",高校選手データ貼り付け!D122)))</f>
        <v/>
      </c>
      <c r="D113" s="15"/>
      <c r="E113" s="16" t="str" cm="1">
        <f t="array" ref="E113">_xlfn.IFS(A113="","",TRUE,高校選手データ貼り付け!$P$4&amp;"高")</f>
        <v/>
      </c>
      <c r="F113" s="17" t="str" cm="1">
        <f t="array" ref="F113">_xlfn.IFS(A113="","",TRUE,高校選手データ貼り付け!K121)</f>
        <v/>
      </c>
      <c r="G113" s="15"/>
      <c r="H113" s="18"/>
      <c r="I113" s="18"/>
      <c r="J113" s="16" t="str" cm="1">
        <f t="array" ref="J113">_xlfn.IFS(A113="","",COUNTIF(高校選手データ貼り付け!D121," ")&gt;0,ASC(LEFT(高校選手データ貼り付け!D121,FIND(" ",高校選手データ貼り付け!D121)-1)),TRUE,ASC(LEFT(高校選手データ貼り付け!D121,FIND("　",高校選手データ貼り付け!D121)-1)))</f>
        <v/>
      </c>
      <c r="K113" s="18" t="str" cm="1">
        <f t="array" ref="K113">_xlfn.IFS(A113="","",COUNTIF(高校選手データ貼り付け!D121," ")&gt;0,ASC(RIGHT(高校選手データ貼り付け!D121,LEN(高校選手データ貼り付け!D121)-FIND(" ",高校選手データ貼り付け!D121))),TRUE,ASC(RIGHT(高校選手データ貼り付け!D121,LEN(高校選手データ貼り付け!D121)-FIND("　",高校選手データ貼り付け!D121))))</f>
        <v/>
      </c>
      <c r="L113" s="18"/>
      <c r="M113" s="18"/>
      <c r="N113" s="18" t="str" cm="1">
        <f t="array" ref="N113">_xlfn.IFS(A113="","",TRUE,高校選手データ貼り付け!F121&amp;"."&amp;TEXT(高校選手データ貼り付け!H121,"00")&amp;"."&amp;TEXT(高校選手データ貼り付け!J121,"00"))</f>
        <v/>
      </c>
      <c r="O113" s="18" t="str" cm="1">
        <f t="array" ref="O113">_xlfn.IFS(A113="","",TRUE,"JPN")</f>
        <v/>
      </c>
      <c r="P113" s="1" t="e">
        <f t="shared" si="0"/>
        <v>#VALUE!</v>
      </c>
      <c r="Q113" s="1" t="e">
        <f t="shared" si="1"/>
        <v>#VALUE!</v>
      </c>
      <c r="R113" s="1" t="e">
        <f t="shared" si="2"/>
        <v>#VALUE!</v>
      </c>
      <c r="S113" s="1" t="e">
        <f t="shared" si="3"/>
        <v>#VALUE!</v>
      </c>
      <c r="T113" s="1" t="e">
        <f t="shared" si="4"/>
        <v>#VALUE!</v>
      </c>
      <c r="U113" s="1" t="str">
        <f t="shared" si="5"/>
        <v>高</v>
      </c>
    </row>
    <row r="114" spans="1:21" ht="18" customHeight="1">
      <c r="A114" s="13" t="str" cm="1">
        <f t="array" ref="A114">_xlfn.IFS(高校選手データ貼り付け!B122="","",TRUE,高校選手データ貼り付け!B122)</f>
        <v/>
      </c>
      <c r="B114" s="14" t="str" cm="1">
        <f t="array" ref="B114">_xlfn.IFS(A114="","",COUNTIF(高校選手データ貼り付け!D123," ")&gt;0,LEFT(高校選手データ貼り付け!D123,FIND(" ",高校選手データ貼り付け!D123)-1),TRUE,LEFT(高校選手データ貼り付け!D123,FIND("　",高校選手データ貼り付け!D123)-1))</f>
        <v/>
      </c>
      <c r="C114" s="14" t="str" cm="1">
        <f t="array" ref="C114">_xlfn.IFS(A114="","",COUNTIF(高校選手データ貼り付け!D123," ")&gt;0,RIGHT(高校選手データ貼り付け!D123,LEN(高校選手データ貼り付け!D123)-FIND(" ",高校選手データ貼り付け!D123)),TRUE,RIGHT(高校選手データ貼り付け!D123,LEN(高校選手データ貼り付け!D123)-FIND("　",高校選手データ貼り付け!D123)))</f>
        <v/>
      </c>
      <c r="D114" s="15"/>
      <c r="E114" s="16" t="str" cm="1">
        <f t="array" ref="E114">_xlfn.IFS(A114="","",TRUE,高校選手データ貼り付け!$P$4&amp;"高")</f>
        <v/>
      </c>
      <c r="F114" s="17" t="str" cm="1">
        <f t="array" ref="F114">_xlfn.IFS(A114="","",TRUE,高校選手データ貼り付け!K122)</f>
        <v/>
      </c>
      <c r="G114" s="15"/>
      <c r="H114" s="18"/>
      <c r="I114" s="18"/>
      <c r="J114" s="16" t="str" cm="1">
        <f t="array" ref="J114">_xlfn.IFS(A114="","",COUNTIF(高校選手データ貼り付け!D122," ")&gt;0,ASC(LEFT(高校選手データ貼り付け!D122,FIND(" ",高校選手データ貼り付け!D122)-1)),TRUE,ASC(LEFT(高校選手データ貼り付け!D122,FIND("　",高校選手データ貼り付け!D122)-1)))</f>
        <v/>
      </c>
      <c r="K114" s="18" t="str" cm="1">
        <f t="array" ref="K114">_xlfn.IFS(A114="","",COUNTIF(高校選手データ貼り付け!D122," ")&gt;0,ASC(RIGHT(高校選手データ貼り付け!D122,LEN(高校選手データ貼り付け!D122)-FIND(" ",高校選手データ貼り付け!D122))),TRUE,ASC(RIGHT(高校選手データ貼り付け!D122,LEN(高校選手データ貼り付け!D122)-FIND("　",高校選手データ貼り付け!D122))))</f>
        <v/>
      </c>
      <c r="L114" s="18"/>
      <c r="M114" s="18"/>
      <c r="N114" s="18" t="str" cm="1">
        <f t="array" ref="N114">_xlfn.IFS(A114="","",TRUE,高校選手データ貼り付け!F122&amp;"."&amp;TEXT(高校選手データ貼り付け!H122,"00")&amp;"."&amp;TEXT(高校選手データ貼り付け!J122,"00"))</f>
        <v/>
      </c>
      <c r="O114" s="18" t="str" cm="1">
        <f t="array" ref="O114">_xlfn.IFS(A114="","",TRUE,"JPN")</f>
        <v/>
      </c>
      <c r="P114" s="1" t="e">
        <f t="shared" si="0"/>
        <v>#VALUE!</v>
      </c>
      <c r="Q114" s="1" t="e">
        <f t="shared" si="1"/>
        <v>#VALUE!</v>
      </c>
      <c r="R114" s="1" t="e">
        <f t="shared" si="2"/>
        <v>#VALUE!</v>
      </c>
      <c r="S114" s="1" t="e">
        <f t="shared" si="3"/>
        <v>#VALUE!</v>
      </c>
      <c r="T114" s="1" t="e">
        <f t="shared" si="4"/>
        <v>#VALUE!</v>
      </c>
      <c r="U114" s="1" t="str">
        <f t="shared" si="5"/>
        <v>高</v>
      </c>
    </row>
    <row r="115" spans="1:21" ht="18" customHeight="1">
      <c r="A115" s="13" t="str" cm="1">
        <f t="array" ref="A115">_xlfn.IFS(高校選手データ貼り付け!B123="","",TRUE,高校選手データ貼り付け!B123)</f>
        <v/>
      </c>
      <c r="B115" s="14" t="str" cm="1">
        <f t="array" ref="B115">_xlfn.IFS(A115="","",COUNTIF(高校選手データ貼り付け!D124," ")&gt;0,LEFT(高校選手データ貼り付け!D124,FIND(" ",高校選手データ貼り付け!D124)-1),TRUE,LEFT(高校選手データ貼り付け!D124,FIND("　",高校選手データ貼り付け!D124)-1))</f>
        <v/>
      </c>
      <c r="C115" s="14" t="str" cm="1">
        <f t="array" ref="C115">_xlfn.IFS(A115="","",COUNTIF(高校選手データ貼り付け!D124," ")&gt;0,RIGHT(高校選手データ貼り付け!D124,LEN(高校選手データ貼り付け!D124)-FIND(" ",高校選手データ貼り付け!D124)),TRUE,RIGHT(高校選手データ貼り付け!D124,LEN(高校選手データ貼り付け!D124)-FIND("　",高校選手データ貼り付け!D124)))</f>
        <v/>
      </c>
      <c r="D115" s="15"/>
      <c r="E115" s="16" t="str" cm="1">
        <f t="array" ref="E115">_xlfn.IFS(A115="","",TRUE,高校選手データ貼り付け!$P$4&amp;"高")</f>
        <v/>
      </c>
      <c r="F115" s="17" t="str" cm="1">
        <f t="array" ref="F115">_xlfn.IFS(A115="","",TRUE,高校選手データ貼り付け!K123)</f>
        <v/>
      </c>
      <c r="G115" s="15"/>
      <c r="H115" s="18"/>
      <c r="I115" s="18"/>
      <c r="J115" s="16" t="str" cm="1">
        <f t="array" ref="J115">_xlfn.IFS(A115="","",COUNTIF(高校選手データ貼り付け!D123," ")&gt;0,ASC(LEFT(高校選手データ貼り付け!D123,FIND(" ",高校選手データ貼り付け!D123)-1)),TRUE,ASC(LEFT(高校選手データ貼り付け!D123,FIND("　",高校選手データ貼り付け!D123)-1)))</f>
        <v/>
      </c>
      <c r="K115" s="18" t="str" cm="1">
        <f t="array" ref="K115">_xlfn.IFS(A115="","",COUNTIF(高校選手データ貼り付け!D123," ")&gt;0,ASC(RIGHT(高校選手データ貼り付け!D123,LEN(高校選手データ貼り付け!D123)-FIND(" ",高校選手データ貼り付け!D123))),TRUE,ASC(RIGHT(高校選手データ貼り付け!D123,LEN(高校選手データ貼り付け!D123)-FIND("　",高校選手データ貼り付け!D123))))</f>
        <v/>
      </c>
      <c r="L115" s="18"/>
      <c r="M115" s="18"/>
      <c r="N115" s="18" t="str" cm="1">
        <f t="array" ref="N115">_xlfn.IFS(A115="","",TRUE,高校選手データ貼り付け!F123&amp;"."&amp;TEXT(高校選手データ貼り付け!H123,"00")&amp;"."&amp;TEXT(高校選手データ貼り付け!J123,"00"))</f>
        <v/>
      </c>
      <c r="O115" s="18" t="str" cm="1">
        <f t="array" ref="O115">_xlfn.IFS(A115="","",TRUE,"JPN")</f>
        <v/>
      </c>
      <c r="P115" s="1" t="e">
        <f t="shared" si="0"/>
        <v>#VALUE!</v>
      </c>
      <c r="Q115" s="1" t="e">
        <f t="shared" si="1"/>
        <v>#VALUE!</v>
      </c>
      <c r="R115" s="1" t="e">
        <f t="shared" si="2"/>
        <v>#VALUE!</v>
      </c>
      <c r="S115" s="1" t="e">
        <f t="shared" si="3"/>
        <v>#VALUE!</v>
      </c>
      <c r="T115" s="1" t="e">
        <f t="shared" si="4"/>
        <v>#VALUE!</v>
      </c>
      <c r="U115" s="1" t="str">
        <f t="shared" si="5"/>
        <v>高</v>
      </c>
    </row>
    <row r="116" spans="1:21" ht="18" customHeight="1">
      <c r="A116" s="13" t="str" cm="1">
        <f t="array" ref="A116">_xlfn.IFS(高校選手データ貼り付け!B124="","",TRUE,高校選手データ貼り付け!B124)</f>
        <v/>
      </c>
      <c r="B116" s="14" t="str" cm="1">
        <f t="array" ref="B116">_xlfn.IFS(A116="","",COUNTIF(高校選手データ貼り付け!D125," ")&gt;0,LEFT(高校選手データ貼り付け!D125,FIND(" ",高校選手データ貼り付け!D125)-1),TRUE,LEFT(高校選手データ貼り付け!D125,FIND("　",高校選手データ貼り付け!D125)-1))</f>
        <v/>
      </c>
      <c r="C116" s="14" t="str" cm="1">
        <f t="array" ref="C116">_xlfn.IFS(A116="","",COUNTIF(高校選手データ貼り付け!D125," ")&gt;0,RIGHT(高校選手データ貼り付け!D125,LEN(高校選手データ貼り付け!D125)-FIND(" ",高校選手データ貼り付け!D125)),TRUE,RIGHT(高校選手データ貼り付け!D125,LEN(高校選手データ貼り付け!D125)-FIND("　",高校選手データ貼り付け!D125)))</f>
        <v/>
      </c>
      <c r="D116" s="15"/>
      <c r="E116" s="16" t="str" cm="1">
        <f t="array" ref="E116">_xlfn.IFS(A116="","",TRUE,高校選手データ貼り付け!$P$4&amp;"高")</f>
        <v/>
      </c>
      <c r="F116" s="17" t="str" cm="1">
        <f t="array" ref="F116">_xlfn.IFS(A116="","",TRUE,高校選手データ貼り付け!K124)</f>
        <v/>
      </c>
      <c r="G116" s="15"/>
      <c r="H116" s="18"/>
      <c r="I116" s="18"/>
      <c r="J116" s="16" t="str" cm="1">
        <f t="array" ref="J116">_xlfn.IFS(A116="","",COUNTIF(高校選手データ貼り付け!D124," ")&gt;0,ASC(LEFT(高校選手データ貼り付け!D124,FIND(" ",高校選手データ貼り付け!D124)-1)),TRUE,ASC(LEFT(高校選手データ貼り付け!D124,FIND("　",高校選手データ貼り付け!D124)-1)))</f>
        <v/>
      </c>
      <c r="K116" s="18" t="str" cm="1">
        <f t="array" ref="K116">_xlfn.IFS(A116="","",COUNTIF(高校選手データ貼り付け!D124," ")&gt;0,ASC(RIGHT(高校選手データ貼り付け!D124,LEN(高校選手データ貼り付け!D124)-FIND(" ",高校選手データ貼り付け!D124))),TRUE,ASC(RIGHT(高校選手データ貼り付け!D124,LEN(高校選手データ貼り付け!D124)-FIND("　",高校選手データ貼り付け!D124))))</f>
        <v/>
      </c>
      <c r="L116" s="18"/>
      <c r="M116" s="18"/>
      <c r="N116" s="18" t="str" cm="1">
        <f t="array" ref="N116">_xlfn.IFS(A116="","",TRUE,高校選手データ貼り付け!F124&amp;"."&amp;TEXT(高校選手データ貼り付け!H124,"00")&amp;"."&amp;TEXT(高校選手データ貼り付け!J124,"00"))</f>
        <v/>
      </c>
      <c r="O116" s="18" t="str" cm="1">
        <f t="array" ref="O116">_xlfn.IFS(A116="","",TRUE,"JPN")</f>
        <v/>
      </c>
      <c r="P116" s="1" t="e">
        <f t="shared" si="0"/>
        <v>#VALUE!</v>
      </c>
      <c r="Q116" s="1" t="e">
        <f t="shared" si="1"/>
        <v>#VALUE!</v>
      </c>
      <c r="R116" s="1" t="e">
        <f t="shared" si="2"/>
        <v>#VALUE!</v>
      </c>
      <c r="S116" s="1" t="e">
        <f t="shared" si="3"/>
        <v>#VALUE!</v>
      </c>
      <c r="T116" s="1" t="e">
        <f t="shared" si="4"/>
        <v>#VALUE!</v>
      </c>
      <c r="U116" s="1" t="str">
        <f t="shared" si="5"/>
        <v>高</v>
      </c>
    </row>
    <row r="117" spans="1:21" ht="18" customHeight="1">
      <c r="A117" s="13" t="str" cm="1">
        <f t="array" ref="A117">_xlfn.IFS(高校選手データ貼り付け!B125="","",TRUE,高校選手データ貼り付け!B125)</f>
        <v/>
      </c>
      <c r="B117" s="14" t="str" cm="1">
        <f t="array" ref="B117">_xlfn.IFS(A117="","",COUNTIF(高校選手データ貼り付け!D126," ")&gt;0,LEFT(高校選手データ貼り付け!D126,FIND(" ",高校選手データ貼り付け!D126)-1),TRUE,LEFT(高校選手データ貼り付け!D126,FIND("　",高校選手データ貼り付け!D126)-1))</f>
        <v/>
      </c>
      <c r="C117" s="14" t="str" cm="1">
        <f t="array" ref="C117">_xlfn.IFS(A117="","",COUNTIF(高校選手データ貼り付け!D126," ")&gt;0,RIGHT(高校選手データ貼り付け!D126,LEN(高校選手データ貼り付け!D126)-FIND(" ",高校選手データ貼り付け!D126)),TRUE,RIGHT(高校選手データ貼り付け!D126,LEN(高校選手データ貼り付け!D126)-FIND("　",高校選手データ貼り付け!D126)))</f>
        <v/>
      </c>
      <c r="D117" s="15"/>
      <c r="E117" s="16" t="str" cm="1">
        <f t="array" ref="E117">_xlfn.IFS(A117="","",TRUE,高校選手データ貼り付け!$P$4&amp;"高")</f>
        <v/>
      </c>
      <c r="F117" s="17" t="str" cm="1">
        <f t="array" ref="F117">_xlfn.IFS(A117="","",TRUE,高校選手データ貼り付け!K125)</f>
        <v/>
      </c>
      <c r="G117" s="15"/>
      <c r="H117" s="18"/>
      <c r="I117" s="18"/>
      <c r="J117" s="16" t="str" cm="1">
        <f t="array" ref="J117">_xlfn.IFS(A117="","",COUNTIF(高校選手データ貼り付け!D125," ")&gt;0,ASC(LEFT(高校選手データ貼り付け!D125,FIND(" ",高校選手データ貼り付け!D125)-1)),TRUE,ASC(LEFT(高校選手データ貼り付け!D125,FIND("　",高校選手データ貼り付け!D125)-1)))</f>
        <v/>
      </c>
      <c r="K117" s="18" t="str" cm="1">
        <f t="array" ref="K117">_xlfn.IFS(A117="","",COUNTIF(高校選手データ貼り付け!D125," ")&gt;0,ASC(RIGHT(高校選手データ貼り付け!D125,LEN(高校選手データ貼り付け!D125)-FIND(" ",高校選手データ貼り付け!D125))),TRUE,ASC(RIGHT(高校選手データ貼り付け!D125,LEN(高校選手データ貼り付け!D125)-FIND("　",高校選手データ貼り付け!D125))))</f>
        <v/>
      </c>
      <c r="L117" s="18"/>
      <c r="M117" s="18"/>
      <c r="N117" s="18" t="str" cm="1">
        <f t="array" ref="N117">_xlfn.IFS(A117="","",TRUE,高校選手データ貼り付け!F125&amp;"."&amp;TEXT(高校選手データ貼り付け!H125,"00")&amp;"."&amp;TEXT(高校選手データ貼り付け!J125,"00"))</f>
        <v/>
      </c>
      <c r="O117" s="18" t="str" cm="1">
        <f t="array" ref="O117">_xlfn.IFS(A117="","",TRUE,"JPN")</f>
        <v/>
      </c>
      <c r="P117" s="1" t="e">
        <f t="shared" si="0"/>
        <v>#VALUE!</v>
      </c>
      <c r="Q117" s="1" t="e">
        <f t="shared" si="1"/>
        <v>#VALUE!</v>
      </c>
      <c r="R117" s="1" t="e">
        <f t="shared" si="2"/>
        <v>#VALUE!</v>
      </c>
      <c r="S117" s="1" t="e">
        <f t="shared" si="3"/>
        <v>#VALUE!</v>
      </c>
      <c r="T117" s="1" t="e">
        <f t="shared" si="4"/>
        <v>#VALUE!</v>
      </c>
      <c r="U117" s="1" t="str">
        <f t="shared" si="5"/>
        <v>高</v>
      </c>
    </row>
    <row r="118" spans="1:21" ht="18" customHeight="1">
      <c r="A118" s="13" t="str" cm="1">
        <f t="array" ref="A118">_xlfn.IFS(高校選手データ貼り付け!B126="","",TRUE,高校選手データ貼り付け!B126)</f>
        <v/>
      </c>
      <c r="B118" s="14" t="str" cm="1">
        <f t="array" ref="B118">_xlfn.IFS(A118="","",COUNTIF(高校選手データ貼り付け!D127," ")&gt;0,LEFT(高校選手データ貼り付け!D127,FIND(" ",高校選手データ貼り付け!D127)-1),TRUE,LEFT(高校選手データ貼り付け!D127,FIND("　",高校選手データ貼り付け!D127)-1))</f>
        <v/>
      </c>
      <c r="C118" s="14" t="str" cm="1">
        <f t="array" ref="C118">_xlfn.IFS(A118="","",COUNTIF(高校選手データ貼り付け!D127," ")&gt;0,RIGHT(高校選手データ貼り付け!D127,LEN(高校選手データ貼り付け!D127)-FIND(" ",高校選手データ貼り付け!D127)),TRUE,RIGHT(高校選手データ貼り付け!D127,LEN(高校選手データ貼り付け!D127)-FIND("　",高校選手データ貼り付け!D127)))</f>
        <v/>
      </c>
      <c r="D118" s="15"/>
      <c r="E118" s="16" t="str" cm="1">
        <f t="array" ref="E118">_xlfn.IFS(A118="","",TRUE,高校選手データ貼り付け!$P$4&amp;"高")</f>
        <v/>
      </c>
      <c r="F118" s="17" t="str" cm="1">
        <f t="array" ref="F118">_xlfn.IFS(A118="","",TRUE,高校選手データ貼り付け!K126)</f>
        <v/>
      </c>
      <c r="G118" s="15"/>
      <c r="H118" s="18"/>
      <c r="I118" s="18"/>
      <c r="J118" s="16" t="str" cm="1">
        <f t="array" ref="J118">_xlfn.IFS(A118="","",COUNTIF(高校選手データ貼り付け!D126," ")&gt;0,ASC(LEFT(高校選手データ貼り付け!D126,FIND(" ",高校選手データ貼り付け!D126)-1)),TRUE,ASC(LEFT(高校選手データ貼り付け!D126,FIND("　",高校選手データ貼り付け!D126)-1)))</f>
        <v/>
      </c>
      <c r="K118" s="18" t="str" cm="1">
        <f t="array" ref="K118">_xlfn.IFS(A118="","",COUNTIF(高校選手データ貼り付け!D126," ")&gt;0,ASC(RIGHT(高校選手データ貼り付け!D126,LEN(高校選手データ貼り付け!D126)-FIND(" ",高校選手データ貼り付け!D126))),TRUE,ASC(RIGHT(高校選手データ貼り付け!D126,LEN(高校選手データ貼り付け!D126)-FIND("　",高校選手データ貼り付け!D126))))</f>
        <v/>
      </c>
      <c r="L118" s="18"/>
      <c r="M118" s="18"/>
      <c r="N118" s="18" t="str" cm="1">
        <f t="array" ref="N118">_xlfn.IFS(A118="","",TRUE,高校選手データ貼り付け!F126&amp;"."&amp;TEXT(高校選手データ貼り付け!H126,"00")&amp;"."&amp;TEXT(高校選手データ貼り付け!J126,"00"))</f>
        <v/>
      </c>
      <c r="O118" s="18" t="str" cm="1">
        <f t="array" ref="O118">_xlfn.IFS(A118="","",TRUE,"JPN")</f>
        <v/>
      </c>
      <c r="P118" s="1" t="e">
        <f t="shared" si="0"/>
        <v>#VALUE!</v>
      </c>
      <c r="Q118" s="1" t="e">
        <f t="shared" si="1"/>
        <v>#VALUE!</v>
      </c>
      <c r="R118" s="1" t="e">
        <f t="shared" si="2"/>
        <v>#VALUE!</v>
      </c>
      <c r="S118" s="1" t="e">
        <f t="shared" si="3"/>
        <v>#VALUE!</v>
      </c>
      <c r="T118" s="1" t="e">
        <f t="shared" si="4"/>
        <v>#VALUE!</v>
      </c>
      <c r="U118" s="1" t="str">
        <f t="shared" si="5"/>
        <v>高</v>
      </c>
    </row>
    <row r="119" spans="1:21" ht="18" customHeight="1">
      <c r="A119" s="13" t="str" cm="1">
        <f t="array" ref="A119">_xlfn.IFS(高校選手データ貼り付け!B127="","",TRUE,高校選手データ貼り付け!B127)</f>
        <v/>
      </c>
      <c r="B119" s="14" t="str" cm="1">
        <f t="array" ref="B119">_xlfn.IFS(A119="","",COUNTIF(高校選手データ貼り付け!D128," ")&gt;0,LEFT(高校選手データ貼り付け!D128,FIND(" ",高校選手データ貼り付け!D128)-1),TRUE,LEFT(高校選手データ貼り付け!D128,FIND("　",高校選手データ貼り付け!D128)-1))</f>
        <v/>
      </c>
      <c r="C119" s="14" t="str" cm="1">
        <f t="array" ref="C119">_xlfn.IFS(A119="","",COUNTIF(高校選手データ貼り付け!D128," ")&gt;0,RIGHT(高校選手データ貼り付け!D128,LEN(高校選手データ貼り付け!D128)-FIND(" ",高校選手データ貼り付け!D128)),TRUE,RIGHT(高校選手データ貼り付け!D128,LEN(高校選手データ貼り付け!D128)-FIND("　",高校選手データ貼り付け!D128)))</f>
        <v/>
      </c>
      <c r="D119" s="15"/>
      <c r="E119" s="16" t="str" cm="1">
        <f t="array" ref="E119">_xlfn.IFS(A119="","",TRUE,高校選手データ貼り付け!$P$4&amp;"高")</f>
        <v/>
      </c>
      <c r="F119" s="17" t="str" cm="1">
        <f t="array" ref="F119">_xlfn.IFS(A119="","",TRUE,高校選手データ貼り付け!K127)</f>
        <v/>
      </c>
      <c r="G119" s="15"/>
      <c r="H119" s="18"/>
      <c r="I119" s="18"/>
      <c r="J119" s="16" t="str" cm="1">
        <f t="array" ref="J119">_xlfn.IFS(A119="","",COUNTIF(高校選手データ貼り付け!D127," ")&gt;0,ASC(LEFT(高校選手データ貼り付け!D127,FIND(" ",高校選手データ貼り付け!D127)-1)),TRUE,ASC(LEFT(高校選手データ貼り付け!D127,FIND("　",高校選手データ貼り付け!D127)-1)))</f>
        <v/>
      </c>
      <c r="K119" s="18" t="str" cm="1">
        <f t="array" ref="K119">_xlfn.IFS(A119="","",COUNTIF(高校選手データ貼り付け!D127," ")&gt;0,ASC(RIGHT(高校選手データ貼り付け!D127,LEN(高校選手データ貼り付け!D127)-FIND(" ",高校選手データ貼り付け!D127))),TRUE,ASC(RIGHT(高校選手データ貼り付け!D127,LEN(高校選手データ貼り付け!D127)-FIND("　",高校選手データ貼り付け!D127))))</f>
        <v/>
      </c>
      <c r="L119" s="18"/>
      <c r="M119" s="18"/>
      <c r="N119" s="18" t="str" cm="1">
        <f t="array" ref="N119">_xlfn.IFS(A119="","",TRUE,高校選手データ貼り付け!F127&amp;"."&amp;TEXT(高校選手データ貼り付け!H127,"00")&amp;"."&amp;TEXT(高校選手データ貼り付け!J127,"00"))</f>
        <v/>
      </c>
      <c r="O119" s="18" t="str" cm="1">
        <f t="array" ref="O119">_xlfn.IFS(A119="","",TRUE,"JPN")</f>
        <v/>
      </c>
      <c r="P119" s="1" t="e">
        <f t="shared" si="0"/>
        <v>#VALUE!</v>
      </c>
      <c r="Q119" s="1" t="e">
        <f t="shared" si="1"/>
        <v>#VALUE!</v>
      </c>
      <c r="R119" s="1" t="e">
        <f t="shared" si="2"/>
        <v>#VALUE!</v>
      </c>
      <c r="S119" s="1" t="e">
        <f t="shared" si="3"/>
        <v>#VALUE!</v>
      </c>
      <c r="T119" s="1" t="e">
        <f t="shared" si="4"/>
        <v>#VALUE!</v>
      </c>
      <c r="U119" s="1" t="str">
        <f t="shared" si="5"/>
        <v>高</v>
      </c>
    </row>
    <row r="120" spans="1:21" ht="18" customHeight="1">
      <c r="A120" s="13" t="str" cm="1">
        <f t="array" ref="A120">_xlfn.IFS(高校選手データ貼り付け!B128="","",TRUE,高校選手データ貼り付け!B128)</f>
        <v/>
      </c>
      <c r="B120" s="14" t="str" cm="1">
        <f t="array" ref="B120">_xlfn.IFS(A120="","",COUNTIF(高校選手データ貼り付け!D129," ")&gt;0,LEFT(高校選手データ貼り付け!D129,FIND(" ",高校選手データ貼り付け!D129)-1),TRUE,LEFT(高校選手データ貼り付け!D129,FIND("　",高校選手データ貼り付け!D129)-1))</f>
        <v/>
      </c>
      <c r="C120" s="14" t="str" cm="1">
        <f t="array" ref="C120">_xlfn.IFS(A120="","",COUNTIF(高校選手データ貼り付け!D129," ")&gt;0,RIGHT(高校選手データ貼り付け!D129,LEN(高校選手データ貼り付け!D129)-FIND(" ",高校選手データ貼り付け!D129)),TRUE,RIGHT(高校選手データ貼り付け!D129,LEN(高校選手データ貼り付け!D129)-FIND("　",高校選手データ貼り付け!D129)))</f>
        <v/>
      </c>
      <c r="D120" s="15"/>
      <c r="E120" s="16" t="str" cm="1">
        <f t="array" ref="E120">_xlfn.IFS(A120="","",TRUE,高校選手データ貼り付け!$P$4&amp;"高")</f>
        <v/>
      </c>
      <c r="F120" s="17" t="str" cm="1">
        <f t="array" ref="F120">_xlfn.IFS(A120="","",TRUE,高校選手データ貼り付け!K128)</f>
        <v/>
      </c>
      <c r="G120" s="15"/>
      <c r="H120" s="18"/>
      <c r="I120" s="18"/>
      <c r="J120" s="16" t="str" cm="1">
        <f t="array" ref="J120">_xlfn.IFS(A120="","",COUNTIF(高校選手データ貼り付け!D128," ")&gt;0,ASC(LEFT(高校選手データ貼り付け!D128,FIND(" ",高校選手データ貼り付け!D128)-1)),TRUE,ASC(LEFT(高校選手データ貼り付け!D128,FIND("　",高校選手データ貼り付け!D128)-1)))</f>
        <v/>
      </c>
      <c r="K120" s="18" t="str" cm="1">
        <f t="array" ref="K120">_xlfn.IFS(A120="","",COUNTIF(高校選手データ貼り付け!D128," ")&gt;0,ASC(RIGHT(高校選手データ貼り付け!D128,LEN(高校選手データ貼り付け!D128)-FIND(" ",高校選手データ貼り付け!D128))),TRUE,ASC(RIGHT(高校選手データ貼り付け!D128,LEN(高校選手データ貼り付け!D128)-FIND("　",高校選手データ貼り付け!D128))))</f>
        <v/>
      </c>
      <c r="L120" s="18"/>
      <c r="M120" s="18"/>
      <c r="N120" s="18" t="str" cm="1">
        <f t="array" ref="N120">_xlfn.IFS(A120="","",TRUE,高校選手データ貼り付け!F128&amp;"."&amp;TEXT(高校選手データ貼り付け!H128,"00")&amp;"."&amp;TEXT(高校選手データ貼り付け!J128,"00"))</f>
        <v/>
      </c>
      <c r="O120" s="18" t="str" cm="1">
        <f t="array" ref="O120">_xlfn.IFS(A120="","",TRUE,"JPN")</f>
        <v/>
      </c>
      <c r="P120" s="1" t="e">
        <f t="shared" si="0"/>
        <v>#VALUE!</v>
      </c>
      <c r="Q120" s="1" t="e">
        <f t="shared" si="1"/>
        <v>#VALUE!</v>
      </c>
      <c r="R120" s="1" t="e">
        <f t="shared" si="2"/>
        <v>#VALUE!</v>
      </c>
      <c r="S120" s="1" t="e">
        <f t="shared" si="3"/>
        <v>#VALUE!</v>
      </c>
      <c r="T120" s="1" t="e">
        <f t="shared" si="4"/>
        <v>#VALUE!</v>
      </c>
      <c r="U120" s="1" t="str">
        <f t="shared" si="5"/>
        <v>高</v>
      </c>
    </row>
    <row r="121" spans="1:21" ht="18" customHeight="1">
      <c r="A121" s="13" t="str" cm="1">
        <f t="array" ref="A121">_xlfn.IFS(高校選手データ貼り付け!B129="","",TRUE,高校選手データ貼り付け!B129)</f>
        <v/>
      </c>
      <c r="B121" s="14" t="str" cm="1">
        <f t="array" ref="B121">_xlfn.IFS(A121="","",COUNTIF(高校選手データ貼り付け!D130," ")&gt;0,LEFT(高校選手データ貼り付け!D130,FIND(" ",高校選手データ貼り付け!D130)-1),TRUE,LEFT(高校選手データ貼り付け!D130,FIND("　",高校選手データ貼り付け!D130)-1))</f>
        <v/>
      </c>
      <c r="C121" s="14" t="str" cm="1">
        <f t="array" ref="C121">_xlfn.IFS(A121="","",COUNTIF(高校選手データ貼り付け!D130," ")&gt;0,RIGHT(高校選手データ貼り付け!D130,LEN(高校選手データ貼り付け!D130)-FIND(" ",高校選手データ貼り付け!D130)),TRUE,RIGHT(高校選手データ貼り付け!D130,LEN(高校選手データ貼り付け!D130)-FIND("　",高校選手データ貼り付け!D130)))</f>
        <v/>
      </c>
      <c r="D121" s="15"/>
      <c r="E121" s="16" t="str" cm="1">
        <f t="array" ref="E121">_xlfn.IFS(A121="","",TRUE,高校選手データ貼り付け!$P$4&amp;"高")</f>
        <v/>
      </c>
      <c r="F121" s="17" t="str" cm="1">
        <f t="array" ref="F121">_xlfn.IFS(A121="","",TRUE,高校選手データ貼り付け!K129)</f>
        <v/>
      </c>
      <c r="G121" s="15"/>
      <c r="H121" s="18"/>
      <c r="I121" s="18"/>
      <c r="J121" s="16" t="str" cm="1">
        <f t="array" ref="J121">_xlfn.IFS(A121="","",COUNTIF(高校選手データ貼り付け!D129," ")&gt;0,ASC(LEFT(高校選手データ貼り付け!D129,FIND(" ",高校選手データ貼り付け!D129)-1)),TRUE,ASC(LEFT(高校選手データ貼り付け!D129,FIND("　",高校選手データ貼り付け!D129)-1)))</f>
        <v/>
      </c>
      <c r="K121" s="18" t="str" cm="1">
        <f t="array" ref="K121">_xlfn.IFS(A121="","",COUNTIF(高校選手データ貼り付け!D129," ")&gt;0,ASC(RIGHT(高校選手データ貼り付け!D129,LEN(高校選手データ貼り付け!D129)-FIND(" ",高校選手データ貼り付け!D129))),TRUE,ASC(RIGHT(高校選手データ貼り付け!D129,LEN(高校選手データ貼り付け!D129)-FIND("　",高校選手データ貼り付け!D129))))</f>
        <v/>
      </c>
      <c r="L121" s="18"/>
      <c r="M121" s="18"/>
      <c r="N121" s="18" t="str" cm="1">
        <f t="array" ref="N121">_xlfn.IFS(A121="","",TRUE,高校選手データ貼り付け!F129&amp;"."&amp;TEXT(高校選手データ貼り付け!H129,"00")&amp;"."&amp;TEXT(高校選手データ貼り付け!J129,"00"))</f>
        <v/>
      </c>
      <c r="O121" s="18" t="str" cm="1">
        <f t="array" ref="O121">_xlfn.IFS(A121="","",TRUE,"JPN")</f>
        <v/>
      </c>
      <c r="P121" s="1" t="e">
        <f t="shared" si="0"/>
        <v>#VALUE!</v>
      </c>
      <c r="Q121" s="1" t="e">
        <f t="shared" si="1"/>
        <v>#VALUE!</v>
      </c>
      <c r="R121" s="1" t="e">
        <f t="shared" si="2"/>
        <v>#VALUE!</v>
      </c>
      <c r="S121" s="1" t="e">
        <f t="shared" si="3"/>
        <v>#VALUE!</v>
      </c>
      <c r="T121" s="1" t="e">
        <f t="shared" si="4"/>
        <v>#VALUE!</v>
      </c>
      <c r="U121" s="1" t="str">
        <f t="shared" si="5"/>
        <v>高</v>
      </c>
    </row>
    <row r="122" spans="1:21" ht="18" customHeight="1">
      <c r="A122" s="13" t="str" cm="1">
        <f t="array" ref="A122">_xlfn.IFS(高校選手データ貼り付け!B130="","",TRUE,高校選手データ貼り付け!B130)</f>
        <v/>
      </c>
      <c r="B122" s="14" t="str" cm="1">
        <f t="array" ref="B122">_xlfn.IFS(A122="","",COUNTIF(高校選手データ貼り付け!D131," ")&gt;0,LEFT(高校選手データ貼り付け!D131,FIND(" ",高校選手データ貼り付け!D131)-1),TRUE,LEFT(高校選手データ貼り付け!D131,FIND("　",高校選手データ貼り付け!D131)-1))</f>
        <v/>
      </c>
      <c r="C122" s="14" t="str" cm="1">
        <f t="array" ref="C122">_xlfn.IFS(A122="","",COUNTIF(高校選手データ貼り付け!D131," ")&gt;0,RIGHT(高校選手データ貼り付け!D131,LEN(高校選手データ貼り付け!D131)-FIND(" ",高校選手データ貼り付け!D131)),TRUE,RIGHT(高校選手データ貼り付け!D131,LEN(高校選手データ貼り付け!D131)-FIND("　",高校選手データ貼り付け!D131)))</f>
        <v/>
      </c>
      <c r="D122" s="15"/>
      <c r="E122" s="16" t="str" cm="1">
        <f t="array" ref="E122">_xlfn.IFS(A122="","",TRUE,高校選手データ貼り付け!$P$4&amp;"高")</f>
        <v/>
      </c>
      <c r="F122" s="17" t="str" cm="1">
        <f t="array" ref="F122">_xlfn.IFS(A122="","",TRUE,高校選手データ貼り付け!K130)</f>
        <v/>
      </c>
      <c r="G122" s="15"/>
      <c r="H122" s="18"/>
      <c r="I122" s="18"/>
      <c r="J122" s="16" t="str" cm="1">
        <f t="array" ref="J122">_xlfn.IFS(A122="","",COUNTIF(高校選手データ貼り付け!D130," ")&gt;0,ASC(LEFT(高校選手データ貼り付け!D130,FIND(" ",高校選手データ貼り付け!D130)-1)),TRUE,ASC(LEFT(高校選手データ貼り付け!D130,FIND("　",高校選手データ貼り付け!D130)-1)))</f>
        <v/>
      </c>
      <c r="K122" s="18" t="str" cm="1">
        <f t="array" ref="K122">_xlfn.IFS(A122="","",COUNTIF(高校選手データ貼り付け!D130," ")&gt;0,ASC(RIGHT(高校選手データ貼り付け!D130,LEN(高校選手データ貼り付け!D130)-FIND(" ",高校選手データ貼り付け!D130))),TRUE,ASC(RIGHT(高校選手データ貼り付け!D130,LEN(高校選手データ貼り付け!D130)-FIND("　",高校選手データ貼り付け!D130))))</f>
        <v/>
      </c>
      <c r="L122" s="18"/>
      <c r="M122" s="18"/>
      <c r="N122" s="18" t="str" cm="1">
        <f t="array" ref="N122">_xlfn.IFS(A122="","",TRUE,高校選手データ貼り付け!F130&amp;"."&amp;TEXT(高校選手データ貼り付け!H130,"00")&amp;"."&amp;TEXT(高校選手データ貼り付け!J130,"00"))</f>
        <v/>
      </c>
      <c r="O122" s="18" t="str" cm="1">
        <f t="array" ref="O122">_xlfn.IFS(A122="","",TRUE,"JPN")</f>
        <v/>
      </c>
      <c r="P122" s="1" t="e">
        <f t="shared" si="0"/>
        <v>#VALUE!</v>
      </c>
      <c r="Q122" s="1" t="e">
        <f t="shared" si="1"/>
        <v>#VALUE!</v>
      </c>
      <c r="R122" s="1" t="e">
        <f t="shared" si="2"/>
        <v>#VALUE!</v>
      </c>
      <c r="S122" s="1" t="e">
        <f t="shared" si="3"/>
        <v>#VALUE!</v>
      </c>
      <c r="T122" s="1" t="e">
        <f t="shared" si="4"/>
        <v>#VALUE!</v>
      </c>
      <c r="U122" s="1" t="str">
        <f t="shared" si="5"/>
        <v>高</v>
      </c>
    </row>
    <row r="123" spans="1:21" ht="18" customHeight="1">
      <c r="A123" s="13" t="str" cm="1">
        <f t="array" ref="A123">_xlfn.IFS(高校選手データ貼り付け!B131="","",TRUE,高校選手データ貼り付け!B131)</f>
        <v/>
      </c>
      <c r="B123" s="14" t="str" cm="1">
        <f t="array" ref="B123">_xlfn.IFS(A123="","",COUNTIF(高校選手データ貼り付け!D132," ")&gt;0,LEFT(高校選手データ貼り付け!D132,FIND(" ",高校選手データ貼り付け!D132)-1),TRUE,LEFT(高校選手データ貼り付け!D132,FIND("　",高校選手データ貼り付け!D132)-1))</f>
        <v/>
      </c>
      <c r="C123" s="14" t="str" cm="1">
        <f t="array" ref="C123">_xlfn.IFS(A123="","",COUNTIF(高校選手データ貼り付け!D132," ")&gt;0,RIGHT(高校選手データ貼り付け!D132,LEN(高校選手データ貼り付け!D132)-FIND(" ",高校選手データ貼り付け!D132)),TRUE,RIGHT(高校選手データ貼り付け!D132,LEN(高校選手データ貼り付け!D132)-FIND("　",高校選手データ貼り付け!D132)))</f>
        <v/>
      </c>
      <c r="D123" s="15"/>
      <c r="E123" s="16" t="str" cm="1">
        <f t="array" ref="E123">_xlfn.IFS(A123="","",TRUE,高校選手データ貼り付け!$P$4&amp;"高")</f>
        <v/>
      </c>
      <c r="F123" s="17" t="str" cm="1">
        <f t="array" ref="F123">_xlfn.IFS(A123="","",TRUE,高校選手データ貼り付け!K131)</f>
        <v/>
      </c>
      <c r="G123" s="15"/>
      <c r="H123" s="18"/>
      <c r="I123" s="18"/>
      <c r="J123" s="16" t="str" cm="1">
        <f t="array" ref="J123">_xlfn.IFS(A123="","",COUNTIF(高校選手データ貼り付け!D131," ")&gt;0,ASC(LEFT(高校選手データ貼り付け!D131,FIND(" ",高校選手データ貼り付け!D131)-1)),TRUE,ASC(LEFT(高校選手データ貼り付け!D131,FIND("　",高校選手データ貼り付け!D131)-1)))</f>
        <v/>
      </c>
      <c r="K123" s="18" t="str" cm="1">
        <f t="array" ref="K123">_xlfn.IFS(A123="","",COUNTIF(高校選手データ貼り付け!D131," ")&gt;0,ASC(RIGHT(高校選手データ貼り付け!D131,LEN(高校選手データ貼り付け!D131)-FIND(" ",高校選手データ貼り付け!D131))),TRUE,ASC(RIGHT(高校選手データ貼り付け!D131,LEN(高校選手データ貼り付け!D131)-FIND("　",高校選手データ貼り付け!D131))))</f>
        <v/>
      </c>
      <c r="L123" s="18"/>
      <c r="M123" s="18"/>
      <c r="N123" s="18" t="str" cm="1">
        <f t="array" ref="N123">_xlfn.IFS(A123="","",TRUE,高校選手データ貼り付け!F131&amp;"."&amp;TEXT(高校選手データ貼り付け!H131,"00")&amp;"."&amp;TEXT(高校選手データ貼り付け!J131,"00"))</f>
        <v/>
      </c>
      <c r="O123" s="18" t="str" cm="1">
        <f t="array" ref="O123">_xlfn.IFS(A123="","",TRUE,"JPN")</f>
        <v/>
      </c>
      <c r="P123" s="1" t="e">
        <f t="shared" si="0"/>
        <v>#VALUE!</v>
      </c>
      <c r="Q123" s="1" t="e">
        <f t="shared" si="1"/>
        <v>#VALUE!</v>
      </c>
      <c r="R123" s="1" t="e">
        <f t="shared" si="2"/>
        <v>#VALUE!</v>
      </c>
      <c r="S123" s="1" t="e">
        <f t="shared" si="3"/>
        <v>#VALUE!</v>
      </c>
      <c r="T123" s="1" t="e">
        <f t="shared" si="4"/>
        <v>#VALUE!</v>
      </c>
      <c r="U123" s="1" t="str">
        <f t="shared" si="5"/>
        <v>高</v>
      </c>
    </row>
    <row r="124" spans="1:21" ht="18" customHeight="1">
      <c r="A124" s="13" t="str" cm="1">
        <f t="array" ref="A124">_xlfn.IFS(高校選手データ貼り付け!B132="","",TRUE,高校選手データ貼り付け!B132)</f>
        <v/>
      </c>
      <c r="B124" s="14" t="str" cm="1">
        <f t="array" ref="B124">_xlfn.IFS(A124="","",COUNTIF(高校選手データ貼り付け!D133," ")&gt;0,LEFT(高校選手データ貼り付け!D133,FIND(" ",高校選手データ貼り付け!D133)-1),TRUE,LEFT(高校選手データ貼り付け!D133,FIND("　",高校選手データ貼り付け!D133)-1))</f>
        <v/>
      </c>
      <c r="C124" s="14" t="str" cm="1">
        <f t="array" ref="C124">_xlfn.IFS(A124="","",COUNTIF(高校選手データ貼り付け!D133," ")&gt;0,RIGHT(高校選手データ貼り付け!D133,LEN(高校選手データ貼り付け!D133)-FIND(" ",高校選手データ貼り付け!D133)),TRUE,RIGHT(高校選手データ貼り付け!D133,LEN(高校選手データ貼り付け!D133)-FIND("　",高校選手データ貼り付け!D133)))</f>
        <v/>
      </c>
      <c r="D124" s="15"/>
      <c r="E124" s="16" t="str" cm="1">
        <f t="array" ref="E124">_xlfn.IFS(A124="","",TRUE,高校選手データ貼り付け!$P$4&amp;"高")</f>
        <v/>
      </c>
      <c r="F124" s="17" t="str" cm="1">
        <f t="array" ref="F124">_xlfn.IFS(A124="","",TRUE,高校選手データ貼り付け!K132)</f>
        <v/>
      </c>
      <c r="G124" s="15"/>
      <c r="H124" s="18"/>
      <c r="I124" s="18"/>
      <c r="J124" s="16" t="str" cm="1">
        <f t="array" ref="J124">_xlfn.IFS(A124="","",COUNTIF(高校選手データ貼り付け!D132," ")&gt;0,ASC(LEFT(高校選手データ貼り付け!D132,FIND(" ",高校選手データ貼り付け!D132)-1)),TRUE,ASC(LEFT(高校選手データ貼り付け!D132,FIND("　",高校選手データ貼り付け!D132)-1)))</f>
        <v/>
      </c>
      <c r="K124" s="18" t="str" cm="1">
        <f t="array" ref="K124">_xlfn.IFS(A124="","",COUNTIF(高校選手データ貼り付け!D132," ")&gt;0,ASC(RIGHT(高校選手データ貼り付け!D132,LEN(高校選手データ貼り付け!D132)-FIND(" ",高校選手データ貼り付け!D132))),TRUE,ASC(RIGHT(高校選手データ貼り付け!D132,LEN(高校選手データ貼り付け!D132)-FIND("　",高校選手データ貼り付け!D132))))</f>
        <v/>
      </c>
      <c r="L124" s="18"/>
      <c r="M124" s="18"/>
      <c r="N124" s="18" t="str" cm="1">
        <f t="array" ref="N124">_xlfn.IFS(A124="","",TRUE,高校選手データ貼り付け!F132&amp;"."&amp;TEXT(高校選手データ貼り付け!H132,"00")&amp;"."&amp;TEXT(高校選手データ貼り付け!J132,"00"))</f>
        <v/>
      </c>
      <c r="O124" s="18" t="str" cm="1">
        <f t="array" ref="O124">_xlfn.IFS(A124="","",TRUE,"JPN")</f>
        <v/>
      </c>
      <c r="P124" s="1" t="e">
        <f t="shared" si="0"/>
        <v>#VALUE!</v>
      </c>
      <c r="Q124" s="1" t="e">
        <f t="shared" si="1"/>
        <v>#VALUE!</v>
      </c>
      <c r="R124" s="1" t="e">
        <f t="shared" si="2"/>
        <v>#VALUE!</v>
      </c>
      <c r="S124" s="1" t="e">
        <f t="shared" si="3"/>
        <v>#VALUE!</v>
      </c>
      <c r="T124" s="1" t="e">
        <f t="shared" si="4"/>
        <v>#VALUE!</v>
      </c>
      <c r="U124" s="1" t="str">
        <f t="shared" si="5"/>
        <v>高</v>
      </c>
    </row>
    <row r="125" spans="1:21" ht="18" customHeight="1">
      <c r="A125" s="13" t="str" cm="1">
        <f t="array" ref="A125">_xlfn.IFS(高校選手データ貼り付け!B133="","",TRUE,高校選手データ貼り付け!B133)</f>
        <v/>
      </c>
      <c r="B125" s="14" t="str" cm="1">
        <f t="array" ref="B125">_xlfn.IFS(A125="","",COUNTIF(高校選手データ貼り付け!D134," ")&gt;0,LEFT(高校選手データ貼り付け!D134,FIND(" ",高校選手データ貼り付け!D134)-1),TRUE,LEFT(高校選手データ貼り付け!D134,FIND("　",高校選手データ貼り付け!D134)-1))</f>
        <v/>
      </c>
      <c r="C125" s="14" t="str" cm="1">
        <f t="array" ref="C125">_xlfn.IFS(A125="","",COUNTIF(高校選手データ貼り付け!D134," ")&gt;0,RIGHT(高校選手データ貼り付け!D134,LEN(高校選手データ貼り付け!D134)-FIND(" ",高校選手データ貼り付け!D134)),TRUE,RIGHT(高校選手データ貼り付け!D134,LEN(高校選手データ貼り付け!D134)-FIND("　",高校選手データ貼り付け!D134)))</f>
        <v/>
      </c>
      <c r="D125" s="15"/>
      <c r="E125" s="16" t="str" cm="1">
        <f t="array" ref="E125">_xlfn.IFS(A125="","",TRUE,高校選手データ貼り付け!$P$4&amp;"高")</f>
        <v/>
      </c>
      <c r="F125" s="17" t="str" cm="1">
        <f t="array" ref="F125">_xlfn.IFS(A125="","",TRUE,高校選手データ貼り付け!K133)</f>
        <v/>
      </c>
      <c r="G125" s="15"/>
      <c r="H125" s="18"/>
      <c r="I125" s="18"/>
      <c r="J125" s="16" t="str" cm="1">
        <f t="array" ref="J125">_xlfn.IFS(A125="","",COUNTIF(高校選手データ貼り付け!D133," ")&gt;0,ASC(LEFT(高校選手データ貼り付け!D133,FIND(" ",高校選手データ貼り付け!D133)-1)),TRUE,ASC(LEFT(高校選手データ貼り付け!D133,FIND("　",高校選手データ貼り付け!D133)-1)))</f>
        <v/>
      </c>
      <c r="K125" s="18" t="str" cm="1">
        <f t="array" ref="K125">_xlfn.IFS(A125="","",COUNTIF(高校選手データ貼り付け!D133," ")&gt;0,ASC(RIGHT(高校選手データ貼り付け!D133,LEN(高校選手データ貼り付け!D133)-FIND(" ",高校選手データ貼り付け!D133))),TRUE,ASC(RIGHT(高校選手データ貼り付け!D133,LEN(高校選手データ貼り付け!D133)-FIND("　",高校選手データ貼り付け!D133))))</f>
        <v/>
      </c>
      <c r="L125" s="18"/>
      <c r="M125" s="18"/>
      <c r="N125" s="18" t="str" cm="1">
        <f t="array" ref="N125">_xlfn.IFS(A125="","",TRUE,高校選手データ貼り付け!F133&amp;"."&amp;TEXT(高校選手データ貼り付け!H133,"00")&amp;"."&amp;TEXT(高校選手データ貼り付け!J133,"00"))</f>
        <v/>
      </c>
      <c r="O125" s="18" t="str" cm="1">
        <f t="array" ref="O125">_xlfn.IFS(A125="","",TRUE,"JPN")</f>
        <v/>
      </c>
      <c r="P125" s="1" t="e">
        <f t="shared" si="0"/>
        <v>#VALUE!</v>
      </c>
      <c r="Q125" s="1" t="e">
        <f t="shared" si="1"/>
        <v>#VALUE!</v>
      </c>
      <c r="R125" s="1" t="e">
        <f t="shared" si="2"/>
        <v>#VALUE!</v>
      </c>
      <c r="S125" s="1" t="e">
        <f t="shared" si="3"/>
        <v>#VALUE!</v>
      </c>
      <c r="T125" s="1" t="e">
        <f t="shared" si="4"/>
        <v>#VALUE!</v>
      </c>
      <c r="U125" s="1" t="str">
        <f t="shared" si="5"/>
        <v>高</v>
      </c>
    </row>
    <row r="126" spans="1:21" ht="18" customHeight="1">
      <c r="A126" s="13" t="str" cm="1">
        <f t="array" ref="A126">_xlfn.IFS(高校選手データ貼り付け!B134="","",TRUE,高校選手データ貼り付け!B134)</f>
        <v/>
      </c>
      <c r="B126" s="14" t="str" cm="1">
        <f t="array" ref="B126">_xlfn.IFS(A126="","",COUNTIF(高校選手データ貼り付け!D135," ")&gt;0,LEFT(高校選手データ貼り付け!D135,FIND(" ",高校選手データ貼り付け!D135)-1),TRUE,LEFT(高校選手データ貼り付け!D135,FIND("　",高校選手データ貼り付け!D135)-1))</f>
        <v/>
      </c>
      <c r="C126" s="14" t="str" cm="1">
        <f t="array" ref="C126">_xlfn.IFS(A126="","",COUNTIF(高校選手データ貼り付け!D135," ")&gt;0,RIGHT(高校選手データ貼り付け!D135,LEN(高校選手データ貼り付け!D135)-FIND(" ",高校選手データ貼り付け!D135)),TRUE,RIGHT(高校選手データ貼り付け!D135,LEN(高校選手データ貼り付け!D135)-FIND("　",高校選手データ貼り付け!D135)))</f>
        <v/>
      </c>
      <c r="D126" s="15"/>
      <c r="E126" s="16" t="str" cm="1">
        <f t="array" ref="E126">_xlfn.IFS(A126="","",TRUE,高校選手データ貼り付け!$P$4&amp;"高")</f>
        <v/>
      </c>
      <c r="F126" s="17" t="str" cm="1">
        <f t="array" ref="F126">_xlfn.IFS(A126="","",TRUE,高校選手データ貼り付け!K134)</f>
        <v/>
      </c>
      <c r="G126" s="15"/>
      <c r="H126" s="18"/>
      <c r="I126" s="18"/>
      <c r="J126" s="16" t="str" cm="1">
        <f t="array" ref="J126">_xlfn.IFS(A126="","",COUNTIF(高校選手データ貼り付け!D134," ")&gt;0,ASC(LEFT(高校選手データ貼り付け!D134,FIND(" ",高校選手データ貼り付け!D134)-1)),TRUE,ASC(LEFT(高校選手データ貼り付け!D134,FIND("　",高校選手データ貼り付け!D134)-1)))</f>
        <v/>
      </c>
      <c r="K126" s="18" t="str" cm="1">
        <f t="array" ref="K126">_xlfn.IFS(A126="","",COUNTIF(高校選手データ貼り付け!D134," ")&gt;0,ASC(RIGHT(高校選手データ貼り付け!D134,LEN(高校選手データ貼り付け!D134)-FIND(" ",高校選手データ貼り付け!D134))),TRUE,ASC(RIGHT(高校選手データ貼り付け!D134,LEN(高校選手データ貼り付け!D134)-FIND("　",高校選手データ貼り付け!D134))))</f>
        <v/>
      </c>
      <c r="L126" s="18"/>
      <c r="M126" s="18"/>
      <c r="N126" s="18" t="str" cm="1">
        <f t="array" ref="N126">_xlfn.IFS(A126="","",TRUE,高校選手データ貼り付け!F134&amp;"."&amp;TEXT(高校選手データ貼り付け!H134,"00")&amp;"."&amp;TEXT(高校選手データ貼り付け!J134,"00"))</f>
        <v/>
      </c>
      <c r="O126" s="18" t="str" cm="1">
        <f t="array" ref="O126">_xlfn.IFS(A126="","",TRUE,"JPN")</f>
        <v/>
      </c>
      <c r="P126" s="1" t="e">
        <f t="shared" si="0"/>
        <v>#VALUE!</v>
      </c>
      <c r="Q126" s="1" t="e">
        <f t="shared" si="1"/>
        <v>#VALUE!</v>
      </c>
      <c r="R126" s="1" t="e">
        <f t="shared" si="2"/>
        <v>#VALUE!</v>
      </c>
      <c r="S126" s="1" t="e">
        <f t="shared" si="3"/>
        <v>#VALUE!</v>
      </c>
      <c r="T126" s="1" t="e">
        <f t="shared" si="4"/>
        <v>#VALUE!</v>
      </c>
      <c r="U126" s="1" t="str">
        <f t="shared" si="5"/>
        <v>高</v>
      </c>
    </row>
    <row r="127" spans="1:21" ht="18" customHeight="1">
      <c r="A127" s="13" t="str" cm="1">
        <f t="array" ref="A127">_xlfn.IFS(高校選手データ貼り付け!B135="","",TRUE,高校選手データ貼り付け!B135)</f>
        <v/>
      </c>
      <c r="B127" s="14" t="str" cm="1">
        <f t="array" ref="B127">_xlfn.IFS(A127="","",COUNTIF(高校選手データ貼り付け!D136," ")&gt;0,LEFT(高校選手データ貼り付け!D136,FIND(" ",高校選手データ貼り付け!D136)-1),TRUE,LEFT(高校選手データ貼り付け!D136,FIND("　",高校選手データ貼り付け!D136)-1))</f>
        <v/>
      </c>
      <c r="C127" s="14" t="str" cm="1">
        <f t="array" ref="C127">_xlfn.IFS(A127="","",COUNTIF(高校選手データ貼り付け!D136," ")&gt;0,RIGHT(高校選手データ貼り付け!D136,LEN(高校選手データ貼り付け!D136)-FIND(" ",高校選手データ貼り付け!D136)),TRUE,RIGHT(高校選手データ貼り付け!D136,LEN(高校選手データ貼り付け!D136)-FIND("　",高校選手データ貼り付け!D136)))</f>
        <v/>
      </c>
      <c r="D127" s="15"/>
      <c r="E127" s="16" t="str" cm="1">
        <f t="array" ref="E127">_xlfn.IFS(A127="","",TRUE,高校選手データ貼り付け!$P$4&amp;"高")</f>
        <v/>
      </c>
      <c r="F127" s="17" t="str" cm="1">
        <f t="array" ref="F127">_xlfn.IFS(A127="","",TRUE,高校選手データ貼り付け!K135)</f>
        <v/>
      </c>
      <c r="G127" s="15"/>
      <c r="H127" s="18"/>
      <c r="I127" s="18"/>
      <c r="J127" s="16" t="str" cm="1">
        <f t="array" ref="J127">_xlfn.IFS(A127="","",COUNTIF(高校選手データ貼り付け!D135," ")&gt;0,ASC(LEFT(高校選手データ貼り付け!D135,FIND(" ",高校選手データ貼り付け!D135)-1)),TRUE,ASC(LEFT(高校選手データ貼り付け!D135,FIND("　",高校選手データ貼り付け!D135)-1)))</f>
        <v/>
      </c>
      <c r="K127" s="18" t="str" cm="1">
        <f t="array" ref="K127">_xlfn.IFS(A127="","",COUNTIF(高校選手データ貼り付け!D135," ")&gt;0,ASC(RIGHT(高校選手データ貼り付け!D135,LEN(高校選手データ貼り付け!D135)-FIND(" ",高校選手データ貼り付け!D135))),TRUE,ASC(RIGHT(高校選手データ貼り付け!D135,LEN(高校選手データ貼り付け!D135)-FIND("　",高校選手データ貼り付け!D135))))</f>
        <v/>
      </c>
      <c r="L127" s="18"/>
      <c r="M127" s="18"/>
      <c r="N127" s="18" t="str" cm="1">
        <f t="array" ref="N127">_xlfn.IFS(A127="","",TRUE,高校選手データ貼り付け!F135&amp;"."&amp;TEXT(高校選手データ貼り付け!H135,"00")&amp;"."&amp;TEXT(高校選手データ貼り付け!J135,"00"))</f>
        <v/>
      </c>
      <c r="O127" s="18" t="str" cm="1">
        <f t="array" ref="O127">_xlfn.IFS(A127="","",TRUE,"JPN")</f>
        <v/>
      </c>
      <c r="P127" s="1" t="e">
        <f t="shared" si="0"/>
        <v>#VALUE!</v>
      </c>
      <c r="Q127" s="1" t="e">
        <f t="shared" si="1"/>
        <v>#VALUE!</v>
      </c>
      <c r="R127" s="1" t="e">
        <f t="shared" si="2"/>
        <v>#VALUE!</v>
      </c>
      <c r="S127" s="1" t="e">
        <f t="shared" si="3"/>
        <v>#VALUE!</v>
      </c>
      <c r="T127" s="1" t="e">
        <f t="shared" si="4"/>
        <v>#VALUE!</v>
      </c>
      <c r="U127" s="1" t="str">
        <f t="shared" si="5"/>
        <v>高</v>
      </c>
    </row>
    <row r="128" spans="1:21" ht="18" customHeight="1">
      <c r="A128" s="13" t="str" cm="1">
        <f t="array" ref="A128">_xlfn.IFS(高校選手データ貼り付け!B136="","",TRUE,高校選手データ貼り付け!B136)</f>
        <v/>
      </c>
      <c r="B128" s="14" t="str" cm="1">
        <f t="array" ref="B128">_xlfn.IFS(A128="","",COUNTIF(高校選手データ貼り付け!D137," ")&gt;0,LEFT(高校選手データ貼り付け!D137,FIND(" ",高校選手データ貼り付け!D137)-1),TRUE,LEFT(高校選手データ貼り付け!D137,FIND("　",高校選手データ貼り付け!D137)-1))</f>
        <v/>
      </c>
      <c r="C128" s="14" t="str" cm="1">
        <f t="array" ref="C128">_xlfn.IFS(A128="","",COUNTIF(高校選手データ貼り付け!D137," ")&gt;0,RIGHT(高校選手データ貼り付け!D137,LEN(高校選手データ貼り付け!D137)-FIND(" ",高校選手データ貼り付け!D137)),TRUE,RIGHT(高校選手データ貼り付け!D137,LEN(高校選手データ貼り付け!D137)-FIND("　",高校選手データ貼り付け!D137)))</f>
        <v/>
      </c>
      <c r="D128" s="15"/>
      <c r="E128" s="16" t="str" cm="1">
        <f t="array" ref="E128">_xlfn.IFS(A128="","",TRUE,高校選手データ貼り付け!$P$4&amp;"高")</f>
        <v/>
      </c>
      <c r="F128" s="17" t="str" cm="1">
        <f t="array" ref="F128">_xlfn.IFS(A128="","",TRUE,高校選手データ貼り付け!K136)</f>
        <v/>
      </c>
      <c r="G128" s="15"/>
      <c r="H128" s="18"/>
      <c r="I128" s="18"/>
      <c r="J128" s="16" t="str" cm="1">
        <f t="array" ref="J128">_xlfn.IFS(A128="","",COUNTIF(高校選手データ貼り付け!D136," ")&gt;0,ASC(LEFT(高校選手データ貼り付け!D136,FIND(" ",高校選手データ貼り付け!D136)-1)),TRUE,ASC(LEFT(高校選手データ貼り付け!D136,FIND("　",高校選手データ貼り付け!D136)-1)))</f>
        <v/>
      </c>
      <c r="K128" s="18" t="str" cm="1">
        <f t="array" ref="K128">_xlfn.IFS(A128="","",COUNTIF(高校選手データ貼り付け!D136," ")&gt;0,ASC(RIGHT(高校選手データ貼り付け!D136,LEN(高校選手データ貼り付け!D136)-FIND(" ",高校選手データ貼り付け!D136))),TRUE,ASC(RIGHT(高校選手データ貼り付け!D136,LEN(高校選手データ貼り付け!D136)-FIND("　",高校選手データ貼り付け!D136))))</f>
        <v/>
      </c>
      <c r="L128" s="18"/>
      <c r="M128" s="18"/>
      <c r="N128" s="18" t="str" cm="1">
        <f t="array" ref="N128">_xlfn.IFS(A128="","",TRUE,高校選手データ貼り付け!F136&amp;"."&amp;TEXT(高校選手データ貼り付け!H136,"00")&amp;"."&amp;TEXT(高校選手データ貼り付け!J136,"00"))</f>
        <v/>
      </c>
      <c r="O128" s="18" t="str" cm="1">
        <f t="array" ref="O128">_xlfn.IFS(A128="","",TRUE,"JPN")</f>
        <v/>
      </c>
      <c r="P128" s="1" t="e">
        <f t="shared" si="0"/>
        <v>#VALUE!</v>
      </c>
      <c r="Q128" s="1" t="e">
        <f t="shared" si="1"/>
        <v>#VALUE!</v>
      </c>
      <c r="R128" s="1" t="e">
        <f t="shared" si="2"/>
        <v>#VALUE!</v>
      </c>
      <c r="S128" s="1" t="e">
        <f t="shared" si="3"/>
        <v>#VALUE!</v>
      </c>
      <c r="T128" s="1" t="e">
        <f t="shared" si="4"/>
        <v>#VALUE!</v>
      </c>
      <c r="U128" s="1" t="str">
        <f t="shared" si="5"/>
        <v>高</v>
      </c>
    </row>
    <row r="129" spans="1:21" ht="18" customHeight="1">
      <c r="A129" s="13" t="str" cm="1">
        <f t="array" ref="A129">_xlfn.IFS(高校選手データ貼り付け!B137="","",TRUE,高校選手データ貼り付け!B137)</f>
        <v/>
      </c>
      <c r="B129" s="14" t="str" cm="1">
        <f t="array" ref="B129">_xlfn.IFS(A129="","",COUNTIF(高校選手データ貼り付け!D138," ")&gt;0,LEFT(高校選手データ貼り付け!D138,FIND(" ",高校選手データ貼り付け!D138)-1),TRUE,LEFT(高校選手データ貼り付け!D138,FIND("　",高校選手データ貼り付け!D138)-1))</f>
        <v/>
      </c>
      <c r="C129" s="14" t="str" cm="1">
        <f t="array" ref="C129">_xlfn.IFS(A129="","",COUNTIF(高校選手データ貼り付け!D138," ")&gt;0,RIGHT(高校選手データ貼り付け!D138,LEN(高校選手データ貼り付け!D138)-FIND(" ",高校選手データ貼り付け!D138)),TRUE,RIGHT(高校選手データ貼り付け!D138,LEN(高校選手データ貼り付け!D138)-FIND("　",高校選手データ貼り付け!D138)))</f>
        <v/>
      </c>
      <c r="D129" s="15"/>
      <c r="E129" s="16" t="str" cm="1">
        <f t="array" ref="E129">_xlfn.IFS(A129="","",TRUE,高校選手データ貼り付け!$P$4&amp;"高")</f>
        <v/>
      </c>
      <c r="F129" s="17" t="str" cm="1">
        <f t="array" ref="F129">_xlfn.IFS(A129="","",TRUE,高校選手データ貼り付け!K137)</f>
        <v/>
      </c>
      <c r="G129" s="15"/>
      <c r="H129" s="18"/>
      <c r="I129" s="18"/>
      <c r="J129" s="16" t="str" cm="1">
        <f t="array" ref="J129">_xlfn.IFS(A129="","",COUNTIF(高校選手データ貼り付け!D137," ")&gt;0,ASC(LEFT(高校選手データ貼り付け!D137,FIND(" ",高校選手データ貼り付け!D137)-1)),TRUE,ASC(LEFT(高校選手データ貼り付け!D137,FIND("　",高校選手データ貼り付け!D137)-1)))</f>
        <v/>
      </c>
      <c r="K129" s="18" t="str" cm="1">
        <f t="array" ref="K129">_xlfn.IFS(A129="","",COUNTIF(高校選手データ貼り付け!D137," ")&gt;0,ASC(RIGHT(高校選手データ貼り付け!D137,LEN(高校選手データ貼り付け!D137)-FIND(" ",高校選手データ貼り付け!D137))),TRUE,ASC(RIGHT(高校選手データ貼り付け!D137,LEN(高校選手データ貼り付け!D137)-FIND("　",高校選手データ貼り付け!D137))))</f>
        <v/>
      </c>
      <c r="L129" s="18"/>
      <c r="M129" s="18"/>
      <c r="N129" s="18" t="str" cm="1">
        <f t="array" ref="N129">_xlfn.IFS(A129="","",TRUE,高校選手データ貼り付け!F137&amp;"."&amp;TEXT(高校選手データ貼り付け!H137,"00")&amp;"."&amp;TEXT(高校選手データ貼り付け!J137,"00"))</f>
        <v/>
      </c>
      <c r="O129" s="18" t="str" cm="1">
        <f t="array" ref="O129">_xlfn.IFS(A129="","",TRUE,"JPN")</f>
        <v/>
      </c>
      <c r="P129" s="1" t="e">
        <f t="shared" si="0"/>
        <v>#VALUE!</v>
      </c>
      <c r="Q129" s="1" t="e">
        <f t="shared" si="1"/>
        <v>#VALUE!</v>
      </c>
      <c r="R129" s="1" t="e">
        <f t="shared" si="2"/>
        <v>#VALUE!</v>
      </c>
      <c r="S129" s="1" t="e">
        <f t="shared" si="3"/>
        <v>#VALUE!</v>
      </c>
      <c r="T129" s="1" t="e">
        <f t="shared" si="4"/>
        <v>#VALUE!</v>
      </c>
      <c r="U129" s="1" t="str">
        <f t="shared" si="5"/>
        <v>高</v>
      </c>
    </row>
    <row r="130" spans="1:21" ht="18" customHeight="1">
      <c r="A130" s="13" t="str" cm="1">
        <f t="array" ref="A130">_xlfn.IFS(高校選手データ貼り付け!B138="","",TRUE,高校選手データ貼り付け!B138)</f>
        <v/>
      </c>
      <c r="B130" s="14" t="str" cm="1">
        <f t="array" ref="B130">_xlfn.IFS(A130="","",COUNTIF(高校選手データ貼り付け!D139," ")&gt;0,LEFT(高校選手データ貼り付け!D139,FIND(" ",高校選手データ貼り付け!D139)-1),TRUE,LEFT(高校選手データ貼り付け!D139,FIND("　",高校選手データ貼り付け!D139)-1))</f>
        <v/>
      </c>
      <c r="C130" s="14" t="str" cm="1">
        <f t="array" ref="C130">_xlfn.IFS(A130="","",COUNTIF(高校選手データ貼り付け!D139," ")&gt;0,RIGHT(高校選手データ貼り付け!D139,LEN(高校選手データ貼り付け!D139)-FIND(" ",高校選手データ貼り付け!D139)),TRUE,RIGHT(高校選手データ貼り付け!D139,LEN(高校選手データ貼り付け!D139)-FIND("　",高校選手データ貼り付け!D139)))</f>
        <v/>
      </c>
      <c r="D130" s="15"/>
      <c r="E130" s="16" t="str" cm="1">
        <f t="array" ref="E130">_xlfn.IFS(A130="","",TRUE,高校選手データ貼り付け!$P$4&amp;"高")</f>
        <v/>
      </c>
      <c r="F130" s="17" t="str" cm="1">
        <f t="array" ref="F130">_xlfn.IFS(A130="","",TRUE,高校選手データ貼り付け!K138)</f>
        <v/>
      </c>
      <c r="G130" s="15"/>
      <c r="H130" s="18"/>
      <c r="I130" s="18"/>
      <c r="J130" s="16" t="str" cm="1">
        <f t="array" ref="J130">_xlfn.IFS(A130="","",COUNTIF(高校選手データ貼り付け!D138," ")&gt;0,ASC(LEFT(高校選手データ貼り付け!D138,FIND(" ",高校選手データ貼り付け!D138)-1)),TRUE,ASC(LEFT(高校選手データ貼り付け!D138,FIND("　",高校選手データ貼り付け!D138)-1)))</f>
        <v/>
      </c>
      <c r="K130" s="18" t="str" cm="1">
        <f t="array" ref="K130">_xlfn.IFS(A130="","",COUNTIF(高校選手データ貼り付け!D138," ")&gt;0,ASC(RIGHT(高校選手データ貼り付け!D138,LEN(高校選手データ貼り付け!D138)-FIND(" ",高校選手データ貼り付け!D138))),TRUE,ASC(RIGHT(高校選手データ貼り付け!D138,LEN(高校選手データ貼り付け!D138)-FIND("　",高校選手データ貼り付け!D138))))</f>
        <v/>
      </c>
      <c r="L130" s="18"/>
      <c r="M130" s="18"/>
      <c r="N130" s="18" t="str" cm="1">
        <f t="array" ref="N130">_xlfn.IFS(A130="","",TRUE,高校選手データ貼り付け!F138&amp;"."&amp;TEXT(高校選手データ貼り付け!H138,"00")&amp;"."&amp;TEXT(高校選手データ貼り付け!J138,"00"))</f>
        <v/>
      </c>
      <c r="O130" s="18" t="str" cm="1">
        <f t="array" ref="O130">_xlfn.IFS(A130="","",TRUE,"JPN")</f>
        <v/>
      </c>
      <c r="P130" s="1" t="e">
        <f t="shared" si="0"/>
        <v>#VALUE!</v>
      </c>
      <c r="Q130" s="1" t="e">
        <f t="shared" si="1"/>
        <v>#VALUE!</v>
      </c>
      <c r="R130" s="1" t="e">
        <f t="shared" si="2"/>
        <v>#VALUE!</v>
      </c>
      <c r="S130" s="1" t="e">
        <f t="shared" si="3"/>
        <v>#VALUE!</v>
      </c>
      <c r="T130" s="1" t="e">
        <f t="shared" si="4"/>
        <v>#VALUE!</v>
      </c>
      <c r="U130" s="1" t="str">
        <f t="shared" si="5"/>
        <v>高</v>
      </c>
    </row>
    <row r="131" spans="1:21" ht="18" customHeight="1">
      <c r="A131" s="13" t="str" cm="1">
        <f t="array" ref="A131">_xlfn.IFS(高校選手データ貼り付け!B139="","",TRUE,高校選手データ貼り付け!B139)</f>
        <v/>
      </c>
      <c r="B131" s="14" t="str" cm="1">
        <f t="array" ref="B131">_xlfn.IFS(A131="","",COUNTIF(高校選手データ貼り付け!D140," ")&gt;0,LEFT(高校選手データ貼り付け!D140,FIND(" ",高校選手データ貼り付け!D140)-1),TRUE,LEFT(高校選手データ貼り付け!D140,FIND("　",高校選手データ貼り付け!D140)-1))</f>
        <v/>
      </c>
      <c r="C131" s="14" t="str" cm="1">
        <f t="array" ref="C131">_xlfn.IFS(A131="","",COUNTIF(高校選手データ貼り付け!D140," ")&gt;0,RIGHT(高校選手データ貼り付け!D140,LEN(高校選手データ貼り付け!D140)-FIND(" ",高校選手データ貼り付け!D140)),TRUE,RIGHT(高校選手データ貼り付け!D140,LEN(高校選手データ貼り付け!D140)-FIND("　",高校選手データ貼り付け!D140)))</f>
        <v/>
      </c>
      <c r="D131" s="15"/>
      <c r="E131" s="16" t="str" cm="1">
        <f t="array" ref="E131">_xlfn.IFS(A131="","",TRUE,高校選手データ貼り付け!$P$4&amp;"高")</f>
        <v/>
      </c>
      <c r="F131" s="17" t="str" cm="1">
        <f t="array" ref="F131">_xlfn.IFS(A131="","",TRUE,高校選手データ貼り付け!K139)</f>
        <v/>
      </c>
      <c r="G131" s="15"/>
      <c r="H131" s="18"/>
      <c r="I131" s="18"/>
      <c r="J131" s="16" t="str" cm="1">
        <f t="array" ref="J131">_xlfn.IFS(A131="","",COUNTIF(高校選手データ貼り付け!D139," ")&gt;0,ASC(LEFT(高校選手データ貼り付け!D139,FIND(" ",高校選手データ貼り付け!D139)-1)),TRUE,ASC(LEFT(高校選手データ貼り付け!D139,FIND("　",高校選手データ貼り付け!D139)-1)))</f>
        <v/>
      </c>
      <c r="K131" s="18" t="str" cm="1">
        <f t="array" ref="K131">_xlfn.IFS(A131="","",COUNTIF(高校選手データ貼り付け!D139," ")&gt;0,ASC(RIGHT(高校選手データ貼り付け!D139,LEN(高校選手データ貼り付け!D139)-FIND(" ",高校選手データ貼り付け!D139))),TRUE,ASC(RIGHT(高校選手データ貼り付け!D139,LEN(高校選手データ貼り付け!D139)-FIND("　",高校選手データ貼り付け!D139))))</f>
        <v/>
      </c>
      <c r="L131" s="18"/>
      <c r="M131" s="18"/>
      <c r="N131" s="18" t="str" cm="1">
        <f t="array" ref="N131">_xlfn.IFS(A131="","",TRUE,高校選手データ貼り付け!F139&amp;"."&amp;TEXT(高校選手データ貼り付け!H139,"00")&amp;"."&amp;TEXT(高校選手データ貼り付け!J139,"00"))</f>
        <v/>
      </c>
      <c r="O131" s="18" t="str" cm="1">
        <f t="array" ref="O131">_xlfn.IFS(A131="","",TRUE,"JPN")</f>
        <v/>
      </c>
      <c r="P131" s="1" t="e">
        <f t="shared" si="0"/>
        <v>#VALUE!</v>
      </c>
      <c r="Q131" s="1" t="e">
        <f t="shared" si="1"/>
        <v>#VALUE!</v>
      </c>
      <c r="R131" s="1" t="e">
        <f t="shared" si="2"/>
        <v>#VALUE!</v>
      </c>
      <c r="S131" s="1" t="e">
        <f t="shared" si="3"/>
        <v>#VALUE!</v>
      </c>
      <c r="T131" s="1" t="e">
        <f t="shared" si="4"/>
        <v>#VALUE!</v>
      </c>
      <c r="U131" s="1" t="str">
        <f t="shared" si="5"/>
        <v>高</v>
      </c>
    </row>
    <row r="132" spans="1:21" ht="18" customHeight="1">
      <c r="A132" s="13" t="str" cm="1">
        <f t="array" ref="A132">_xlfn.IFS(高校選手データ貼り付け!B140="","",TRUE,高校選手データ貼り付け!B140)</f>
        <v/>
      </c>
      <c r="B132" s="14" t="str" cm="1">
        <f t="array" ref="B132">_xlfn.IFS(A132="","",COUNTIF(高校選手データ貼り付け!D141," ")&gt;0,LEFT(高校選手データ貼り付け!D141,FIND(" ",高校選手データ貼り付け!D141)-1),TRUE,LEFT(高校選手データ貼り付け!D141,FIND("　",高校選手データ貼り付け!D141)-1))</f>
        <v/>
      </c>
      <c r="C132" s="14" t="str" cm="1">
        <f t="array" ref="C132">_xlfn.IFS(A132="","",COUNTIF(高校選手データ貼り付け!D141," ")&gt;0,RIGHT(高校選手データ貼り付け!D141,LEN(高校選手データ貼り付け!D141)-FIND(" ",高校選手データ貼り付け!D141)),TRUE,RIGHT(高校選手データ貼り付け!D141,LEN(高校選手データ貼り付け!D141)-FIND("　",高校選手データ貼り付け!D141)))</f>
        <v/>
      </c>
      <c r="D132" s="15"/>
      <c r="E132" s="16" t="str" cm="1">
        <f t="array" ref="E132">_xlfn.IFS(A132="","",TRUE,高校選手データ貼り付け!$P$4&amp;"高")</f>
        <v/>
      </c>
      <c r="F132" s="17" t="str" cm="1">
        <f t="array" ref="F132">_xlfn.IFS(A132="","",TRUE,高校選手データ貼り付け!K140)</f>
        <v/>
      </c>
      <c r="G132" s="15"/>
      <c r="H132" s="18"/>
      <c r="I132" s="18"/>
      <c r="J132" s="16" t="str" cm="1">
        <f t="array" ref="J132">_xlfn.IFS(A132="","",COUNTIF(高校選手データ貼り付け!D140," ")&gt;0,ASC(LEFT(高校選手データ貼り付け!D140,FIND(" ",高校選手データ貼り付け!D140)-1)),TRUE,ASC(LEFT(高校選手データ貼り付け!D140,FIND("　",高校選手データ貼り付け!D140)-1)))</f>
        <v/>
      </c>
      <c r="K132" s="18" t="str" cm="1">
        <f t="array" ref="K132">_xlfn.IFS(A132="","",COUNTIF(高校選手データ貼り付け!D140," ")&gt;0,ASC(RIGHT(高校選手データ貼り付け!D140,LEN(高校選手データ貼り付け!D140)-FIND(" ",高校選手データ貼り付け!D140))),TRUE,ASC(RIGHT(高校選手データ貼り付け!D140,LEN(高校選手データ貼り付け!D140)-FIND("　",高校選手データ貼り付け!D140))))</f>
        <v/>
      </c>
      <c r="L132" s="18"/>
      <c r="M132" s="18"/>
      <c r="N132" s="18" t="str" cm="1">
        <f t="array" ref="N132">_xlfn.IFS(A132="","",TRUE,高校選手データ貼り付け!F140&amp;"."&amp;TEXT(高校選手データ貼り付け!H140,"00")&amp;"."&amp;TEXT(高校選手データ貼り付け!J140,"00"))</f>
        <v/>
      </c>
      <c r="O132" s="18" t="str" cm="1">
        <f t="array" ref="O132">_xlfn.IFS(A132="","",TRUE,"JPN")</f>
        <v/>
      </c>
      <c r="P132" s="1" t="e">
        <f t="shared" si="0"/>
        <v>#VALUE!</v>
      </c>
      <c r="Q132" s="1" t="e">
        <f t="shared" si="1"/>
        <v>#VALUE!</v>
      </c>
      <c r="R132" s="1" t="e">
        <f t="shared" si="2"/>
        <v>#VALUE!</v>
      </c>
      <c r="S132" s="1" t="e">
        <f t="shared" si="3"/>
        <v>#VALUE!</v>
      </c>
      <c r="T132" s="1" t="e">
        <f t="shared" si="4"/>
        <v>#VALUE!</v>
      </c>
      <c r="U132" s="1" t="str">
        <f t="shared" si="5"/>
        <v>高</v>
      </c>
    </row>
    <row r="133" spans="1:21" ht="18" customHeight="1">
      <c r="A133" s="13" t="str" cm="1">
        <f t="array" ref="A133">_xlfn.IFS(高校選手データ貼り付け!B141="","",TRUE,高校選手データ貼り付け!B141)</f>
        <v/>
      </c>
      <c r="B133" s="14" t="str" cm="1">
        <f t="array" ref="B133">_xlfn.IFS(A133="","",COUNTIF(高校選手データ貼り付け!D142," ")&gt;0,LEFT(高校選手データ貼り付け!D142,FIND(" ",高校選手データ貼り付け!D142)-1),TRUE,LEFT(高校選手データ貼り付け!D142,FIND("　",高校選手データ貼り付け!D142)-1))</f>
        <v/>
      </c>
      <c r="C133" s="14" t="str" cm="1">
        <f t="array" ref="C133">_xlfn.IFS(A133="","",COUNTIF(高校選手データ貼り付け!D142," ")&gt;0,RIGHT(高校選手データ貼り付け!D142,LEN(高校選手データ貼り付け!D142)-FIND(" ",高校選手データ貼り付け!D142)),TRUE,RIGHT(高校選手データ貼り付け!D142,LEN(高校選手データ貼り付け!D142)-FIND("　",高校選手データ貼り付け!D142)))</f>
        <v/>
      </c>
      <c r="D133" s="15"/>
      <c r="E133" s="16" t="str" cm="1">
        <f t="array" ref="E133">_xlfn.IFS(A133="","",TRUE,高校選手データ貼り付け!$P$4&amp;"高")</f>
        <v/>
      </c>
      <c r="F133" s="17" t="str" cm="1">
        <f t="array" ref="F133">_xlfn.IFS(A133="","",TRUE,高校選手データ貼り付け!K141)</f>
        <v/>
      </c>
      <c r="G133" s="15"/>
      <c r="H133" s="18"/>
      <c r="I133" s="18"/>
      <c r="J133" s="16" t="str" cm="1">
        <f t="array" ref="J133">_xlfn.IFS(A133="","",COUNTIF(高校選手データ貼り付け!D141," ")&gt;0,ASC(LEFT(高校選手データ貼り付け!D141,FIND(" ",高校選手データ貼り付け!D141)-1)),TRUE,ASC(LEFT(高校選手データ貼り付け!D141,FIND("　",高校選手データ貼り付け!D141)-1)))</f>
        <v/>
      </c>
      <c r="K133" s="18" t="str" cm="1">
        <f t="array" ref="K133">_xlfn.IFS(A133="","",COUNTIF(高校選手データ貼り付け!D141," ")&gt;0,ASC(RIGHT(高校選手データ貼り付け!D141,LEN(高校選手データ貼り付け!D141)-FIND(" ",高校選手データ貼り付け!D141))),TRUE,ASC(RIGHT(高校選手データ貼り付け!D141,LEN(高校選手データ貼り付け!D141)-FIND("　",高校選手データ貼り付け!D141))))</f>
        <v/>
      </c>
      <c r="L133" s="18"/>
      <c r="M133" s="18"/>
      <c r="N133" s="18" t="str" cm="1">
        <f t="array" ref="N133">_xlfn.IFS(A133="","",TRUE,高校選手データ貼り付け!F141&amp;"."&amp;TEXT(高校選手データ貼り付け!H141,"00")&amp;"."&amp;TEXT(高校選手データ貼り付け!J141,"00"))</f>
        <v/>
      </c>
      <c r="O133" s="18" t="str" cm="1">
        <f t="array" ref="O133">_xlfn.IFS(A133="","",TRUE,"JPN")</f>
        <v/>
      </c>
      <c r="P133" s="1" t="e">
        <f t="shared" si="0"/>
        <v>#VALUE!</v>
      </c>
      <c r="Q133" s="1" t="e">
        <f t="shared" si="1"/>
        <v>#VALUE!</v>
      </c>
      <c r="R133" s="1" t="e">
        <f t="shared" si="2"/>
        <v>#VALUE!</v>
      </c>
      <c r="S133" s="1" t="e">
        <f t="shared" si="3"/>
        <v>#VALUE!</v>
      </c>
      <c r="T133" s="1" t="e">
        <f t="shared" si="4"/>
        <v>#VALUE!</v>
      </c>
      <c r="U133" s="1" t="str">
        <f t="shared" si="5"/>
        <v>高</v>
      </c>
    </row>
    <row r="134" spans="1:21" ht="18" customHeight="1">
      <c r="A134" s="13" t="str" cm="1">
        <f t="array" ref="A134">_xlfn.IFS(高校選手データ貼り付け!B142="","",TRUE,高校選手データ貼り付け!B142)</f>
        <v/>
      </c>
      <c r="B134" s="14" t="str" cm="1">
        <f t="array" ref="B134">_xlfn.IFS(A134="","",COUNTIF(高校選手データ貼り付け!D143," ")&gt;0,LEFT(高校選手データ貼り付け!D143,FIND(" ",高校選手データ貼り付け!D143)-1),TRUE,LEFT(高校選手データ貼り付け!D143,FIND("　",高校選手データ貼り付け!D143)-1))</f>
        <v/>
      </c>
      <c r="C134" s="14" t="str" cm="1">
        <f t="array" ref="C134">_xlfn.IFS(A134="","",COUNTIF(高校選手データ貼り付け!D143," ")&gt;0,RIGHT(高校選手データ貼り付け!D143,LEN(高校選手データ貼り付け!D143)-FIND(" ",高校選手データ貼り付け!D143)),TRUE,RIGHT(高校選手データ貼り付け!D143,LEN(高校選手データ貼り付け!D143)-FIND("　",高校選手データ貼り付け!D143)))</f>
        <v/>
      </c>
      <c r="D134" s="15"/>
      <c r="E134" s="16" t="str" cm="1">
        <f t="array" ref="E134">_xlfn.IFS(A134="","",TRUE,高校選手データ貼り付け!$P$4&amp;"高")</f>
        <v/>
      </c>
      <c r="F134" s="17" t="str" cm="1">
        <f t="array" ref="F134">_xlfn.IFS(A134="","",TRUE,高校選手データ貼り付け!K142)</f>
        <v/>
      </c>
      <c r="G134" s="15"/>
      <c r="H134" s="18"/>
      <c r="I134" s="18"/>
      <c r="J134" s="16" t="str" cm="1">
        <f t="array" ref="J134">_xlfn.IFS(A134="","",COUNTIF(高校選手データ貼り付け!D142," ")&gt;0,ASC(LEFT(高校選手データ貼り付け!D142,FIND(" ",高校選手データ貼り付け!D142)-1)),TRUE,ASC(LEFT(高校選手データ貼り付け!D142,FIND("　",高校選手データ貼り付け!D142)-1)))</f>
        <v/>
      </c>
      <c r="K134" s="18" t="str" cm="1">
        <f t="array" ref="K134">_xlfn.IFS(A134="","",COUNTIF(高校選手データ貼り付け!D142," ")&gt;0,ASC(RIGHT(高校選手データ貼り付け!D142,LEN(高校選手データ貼り付け!D142)-FIND(" ",高校選手データ貼り付け!D142))),TRUE,ASC(RIGHT(高校選手データ貼り付け!D142,LEN(高校選手データ貼り付け!D142)-FIND("　",高校選手データ貼り付け!D142))))</f>
        <v/>
      </c>
      <c r="L134" s="18"/>
      <c r="M134" s="18"/>
      <c r="N134" s="18" t="str" cm="1">
        <f t="array" ref="N134">_xlfn.IFS(A134="","",TRUE,高校選手データ貼り付け!F142&amp;"."&amp;TEXT(高校選手データ貼り付け!H142,"00")&amp;"."&amp;TEXT(高校選手データ貼り付け!J142,"00"))</f>
        <v/>
      </c>
      <c r="O134" s="18" t="str" cm="1">
        <f t="array" ref="O134">_xlfn.IFS(A134="","",TRUE,"JPN")</f>
        <v/>
      </c>
      <c r="P134" s="1" t="e">
        <f t="shared" si="0"/>
        <v>#VALUE!</v>
      </c>
      <c r="Q134" s="1" t="e">
        <f t="shared" si="1"/>
        <v>#VALUE!</v>
      </c>
      <c r="R134" s="1" t="e">
        <f t="shared" si="2"/>
        <v>#VALUE!</v>
      </c>
      <c r="S134" s="1" t="e">
        <f t="shared" si="3"/>
        <v>#VALUE!</v>
      </c>
      <c r="T134" s="1" t="e">
        <f t="shared" si="4"/>
        <v>#VALUE!</v>
      </c>
      <c r="U134" s="1" t="str">
        <f t="shared" si="5"/>
        <v>高</v>
      </c>
    </row>
    <row r="135" spans="1:21" ht="18" customHeight="1">
      <c r="A135" s="13" t="str" cm="1">
        <f t="array" ref="A135">_xlfn.IFS(高校選手データ貼り付け!B143="","",TRUE,高校選手データ貼り付け!B143)</f>
        <v/>
      </c>
      <c r="B135" s="14" t="str" cm="1">
        <f t="array" ref="B135">_xlfn.IFS(A135="","",COUNTIF(高校選手データ貼り付け!D144," ")&gt;0,LEFT(高校選手データ貼り付け!D144,FIND(" ",高校選手データ貼り付け!D144)-1),TRUE,LEFT(高校選手データ貼り付け!D144,FIND("　",高校選手データ貼り付け!D144)-1))</f>
        <v/>
      </c>
      <c r="C135" s="14" t="str" cm="1">
        <f t="array" ref="C135">_xlfn.IFS(A135="","",COUNTIF(高校選手データ貼り付け!D144," ")&gt;0,RIGHT(高校選手データ貼り付け!D144,LEN(高校選手データ貼り付け!D144)-FIND(" ",高校選手データ貼り付け!D144)),TRUE,RIGHT(高校選手データ貼り付け!D144,LEN(高校選手データ貼り付け!D144)-FIND("　",高校選手データ貼り付け!D144)))</f>
        <v/>
      </c>
      <c r="D135" s="15"/>
      <c r="E135" s="16" t="str" cm="1">
        <f t="array" ref="E135">_xlfn.IFS(A135="","",TRUE,高校選手データ貼り付け!$P$4&amp;"高")</f>
        <v/>
      </c>
      <c r="F135" s="17" t="str" cm="1">
        <f t="array" ref="F135">_xlfn.IFS(A135="","",TRUE,高校選手データ貼り付け!K143)</f>
        <v/>
      </c>
      <c r="G135" s="15"/>
      <c r="H135" s="18"/>
      <c r="I135" s="18"/>
      <c r="J135" s="16" t="str" cm="1">
        <f t="array" ref="J135">_xlfn.IFS(A135="","",COUNTIF(高校選手データ貼り付け!D143," ")&gt;0,ASC(LEFT(高校選手データ貼り付け!D143,FIND(" ",高校選手データ貼り付け!D143)-1)),TRUE,ASC(LEFT(高校選手データ貼り付け!D143,FIND("　",高校選手データ貼り付け!D143)-1)))</f>
        <v/>
      </c>
      <c r="K135" s="18" t="str" cm="1">
        <f t="array" ref="K135">_xlfn.IFS(A135="","",COUNTIF(高校選手データ貼り付け!D143," ")&gt;0,ASC(RIGHT(高校選手データ貼り付け!D143,LEN(高校選手データ貼り付け!D143)-FIND(" ",高校選手データ貼り付け!D143))),TRUE,ASC(RIGHT(高校選手データ貼り付け!D143,LEN(高校選手データ貼り付け!D143)-FIND("　",高校選手データ貼り付け!D143))))</f>
        <v/>
      </c>
      <c r="L135" s="18"/>
      <c r="M135" s="18"/>
      <c r="N135" s="18" t="str" cm="1">
        <f t="array" ref="N135">_xlfn.IFS(A135="","",TRUE,高校選手データ貼り付け!F143&amp;"."&amp;TEXT(高校選手データ貼り付け!H143,"00")&amp;"."&amp;TEXT(高校選手データ貼り付け!J143,"00"))</f>
        <v/>
      </c>
      <c r="O135" s="18" t="str" cm="1">
        <f t="array" ref="O135">_xlfn.IFS(A135="","",TRUE,"JPN")</f>
        <v/>
      </c>
      <c r="P135" s="1" t="e">
        <f t="shared" si="0"/>
        <v>#VALUE!</v>
      </c>
      <c r="Q135" s="1" t="e">
        <f t="shared" si="1"/>
        <v>#VALUE!</v>
      </c>
      <c r="R135" s="1" t="e">
        <f t="shared" si="2"/>
        <v>#VALUE!</v>
      </c>
      <c r="S135" s="1" t="e">
        <f t="shared" si="3"/>
        <v>#VALUE!</v>
      </c>
      <c r="T135" s="1" t="e">
        <f t="shared" si="4"/>
        <v>#VALUE!</v>
      </c>
      <c r="U135" s="1" t="str">
        <f t="shared" si="5"/>
        <v>高</v>
      </c>
    </row>
    <row r="136" spans="1:21" ht="18" customHeight="1">
      <c r="A136" s="13" t="str" cm="1">
        <f t="array" ref="A136">_xlfn.IFS(高校選手データ貼り付け!B144="","",TRUE,高校選手データ貼り付け!B144)</f>
        <v/>
      </c>
      <c r="B136" s="14" t="str" cm="1">
        <f t="array" ref="B136">_xlfn.IFS(A136="","",COUNTIF(高校選手データ貼り付け!D145," ")&gt;0,LEFT(高校選手データ貼り付け!D145,FIND(" ",高校選手データ貼り付け!D145)-1),TRUE,LEFT(高校選手データ貼り付け!D145,FIND("　",高校選手データ貼り付け!D145)-1))</f>
        <v/>
      </c>
      <c r="C136" s="14" t="str" cm="1">
        <f t="array" ref="C136">_xlfn.IFS(A136="","",COUNTIF(高校選手データ貼り付け!D145," ")&gt;0,RIGHT(高校選手データ貼り付け!D145,LEN(高校選手データ貼り付け!D145)-FIND(" ",高校選手データ貼り付け!D145)),TRUE,RIGHT(高校選手データ貼り付け!D145,LEN(高校選手データ貼り付け!D145)-FIND("　",高校選手データ貼り付け!D145)))</f>
        <v/>
      </c>
      <c r="D136" s="15"/>
      <c r="E136" s="16" t="str" cm="1">
        <f t="array" ref="E136">_xlfn.IFS(A136="","",TRUE,高校選手データ貼り付け!$P$4&amp;"高")</f>
        <v/>
      </c>
      <c r="F136" s="17" t="str" cm="1">
        <f t="array" ref="F136">_xlfn.IFS(A136="","",TRUE,高校選手データ貼り付け!K144)</f>
        <v/>
      </c>
      <c r="G136" s="15"/>
      <c r="H136" s="18"/>
      <c r="I136" s="18"/>
      <c r="J136" s="16" t="str" cm="1">
        <f t="array" ref="J136">_xlfn.IFS(A136="","",COUNTIF(高校選手データ貼り付け!D144," ")&gt;0,ASC(LEFT(高校選手データ貼り付け!D144,FIND(" ",高校選手データ貼り付け!D144)-1)),TRUE,ASC(LEFT(高校選手データ貼り付け!D144,FIND("　",高校選手データ貼り付け!D144)-1)))</f>
        <v/>
      </c>
      <c r="K136" s="18" t="str" cm="1">
        <f t="array" ref="K136">_xlfn.IFS(A136="","",COUNTIF(高校選手データ貼り付け!D144," ")&gt;0,ASC(RIGHT(高校選手データ貼り付け!D144,LEN(高校選手データ貼り付け!D144)-FIND(" ",高校選手データ貼り付け!D144))),TRUE,ASC(RIGHT(高校選手データ貼り付け!D144,LEN(高校選手データ貼り付け!D144)-FIND("　",高校選手データ貼り付け!D144))))</f>
        <v/>
      </c>
      <c r="L136" s="18"/>
      <c r="M136" s="18"/>
      <c r="N136" s="18" t="str" cm="1">
        <f t="array" ref="N136">_xlfn.IFS(A136="","",TRUE,高校選手データ貼り付け!F144&amp;"."&amp;TEXT(高校選手データ貼り付け!H144,"00")&amp;"."&amp;TEXT(高校選手データ貼り付け!J144,"00"))</f>
        <v/>
      </c>
      <c r="O136" s="18" t="str" cm="1">
        <f t="array" ref="O136">_xlfn.IFS(A136="","",TRUE,"JPN")</f>
        <v/>
      </c>
      <c r="P136" s="1" t="e">
        <f t="shared" si="0"/>
        <v>#VALUE!</v>
      </c>
      <c r="Q136" s="1" t="e">
        <f t="shared" si="1"/>
        <v>#VALUE!</v>
      </c>
      <c r="R136" s="1" t="e">
        <f t="shared" si="2"/>
        <v>#VALUE!</v>
      </c>
      <c r="S136" s="1" t="e">
        <f t="shared" si="3"/>
        <v>#VALUE!</v>
      </c>
      <c r="T136" s="1" t="e">
        <f t="shared" si="4"/>
        <v>#VALUE!</v>
      </c>
      <c r="U136" s="1" t="str">
        <f t="shared" si="5"/>
        <v>高</v>
      </c>
    </row>
    <row r="137" spans="1:21" ht="18" customHeight="1">
      <c r="A137" s="13" t="str" cm="1">
        <f t="array" ref="A137">_xlfn.IFS(高校選手データ貼り付け!B145="","",TRUE,高校選手データ貼り付け!B145)</f>
        <v/>
      </c>
      <c r="B137" s="14" t="str" cm="1">
        <f t="array" ref="B137">_xlfn.IFS(A137="","",COUNTIF(高校選手データ貼り付け!D146," ")&gt;0,LEFT(高校選手データ貼り付け!D146,FIND(" ",高校選手データ貼り付け!D146)-1),TRUE,LEFT(高校選手データ貼り付け!D146,FIND("　",高校選手データ貼り付け!D146)-1))</f>
        <v/>
      </c>
      <c r="C137" s="14" t="str" cm="1">
        <f t="array" ref="C137">_xlfn.IFS(A137="","",COUNTIF(高校選手データ貼り付け!D146," ")&gt;0,RIGHT(高校選手データ貼り付け!D146,LEN(高校選手データ貼り付け!D146)-FIND(" ",高校選手データ貼り付け!D146)),TRUE,RIGHT(高校選手データ貼り付け!D146,LEN(高校選手データ貼り付け!D146)-FIND("　",高校選手データ貼り付け!D146)))</f>
        <v/>
      </c>
      <c r="D137" s="15"/>
      <c r="E137" s="16" t="str" cm="1">
        <f t="array" ref="E137">_xlfn.IFS(A137="","",TRUE,高校選手データ貼り付け!$P$4&amp;"高")</f>
        <v/>
      </c>
      <c r="F137" s="17" t="str" cm="1">
        <f t="array" ref="F137">_xlfn.IFS(A137="","",TRUE,高校選手データ貼り付け!K145)</f>
        <v/>
      </c>
      <c r="G137" s="15"/>
      <c r="H137" s="18"/>
      <c r="I137" s="18"/>
      <c r="J137" s="16" t="str" cm="1">
        <f t="array" ref="J137">_xlfn.IFS(A137="","",COUNTIF(高校選手データ貼り付け!D145," ")&gt;0,ASC(LEFT(高校選手データ貼り付け!D145,FIND(" ",高校選手データ貼り付け!D145)-1)),TRUE,ASC(LEFT(高校選手データ貼り付け!D145,FIND("　",高校選手データ貼り付け!D145)-1)))</f>
        <v/>
      </c>
      <c r="K137" s="18" t="str" cm="1">
        <f t="array" ref="K137">_xlfn.IFS(A137="","",COUNTIF(高校選手データ貼り付け!D145," ")&gt;0,ASC(RIGHT(高校選手データ貼り付け!D145,LEN(高校選手データ貼り付け!D145)-FIND(" ",高校選手データ貼り付け!D145))),TRUE,ASC(RIGHT(高校選手データ貼り付け!D145,LEN(高校選手データ貼り付け!D145)-FIND("　",高校選手データ貼り付け!D145))))</f>
        <v/>
      </c>
      <c r="L137" s="18"/>
      <c r="M137" s="18"/>
      <c r="N137" s="18" t="str" cm="1">
        <f t="array" ref="N137">_xlfn.IFS(A137="","",TRUE,高校選手データ貼り付け!F145&amp;"."&amp;TEXT(高校選手データ貼り付け!H145,"00")&amp;"."&amp;TEXT(高校選手データ貼り付け!J145,"00"))</f>
        <v/>
      </c>
      <c r="O137" s="18" t="str" cm="1">
        <f t="array" ref="O137">_xlfn.IFS(A137="","",TRUE,"JPN")</f>
        <v/>
      </c>
      <c r="P137" s="1" t="e">
        <f t="shared" si="0"/>
        <v>#VALUE!</v>
      </c>
      <c r="Q137" s="1" t="e">
        <f t="shared" si="1"/>
        <v>#VALUE!</v>
      </c>
      <c r="R137" s="1" t="e">
        <f t="shared" si="2"/>
        <v>#VALUE!</v>
      </c>
      <c r="S137" s="1" t="e">
        <f t="shared" si="3"/>
        <v>#VALUE!</v>
      </c>
      <c r="T137" s="1" t="e">
        <f t="shared" si="4"/>
        <v>#VALUE!</v>
      </c>
      <c r="U137" s="1" t="str">
        <f t="shared" si="5"/>
        <v>高</v>
      </c>
    </row>
    <row r="138" spans="1:21" ht="18" customHeight="1">
      <c r="A138" s="13" t="str" cm="1">
        <f t="array" ref="A138">_xlfn.IFS(高校選手データ貼り付け!B146="","",TRUE,高校選手データ貼り付け!B146)</f>
        <v/>
      </c>
      <c r="B138" s="14" t="str" cm="1">
        <f t="array" ref="B138">_xlfn.IFS(A138="","",COUNTIF(高校選手データ貼り付け!D147," ")&gt;0,LEFT(高校選手データ貼り付け!D147,FIND(" ",高校選手データ貼り付け!D147)-1),TRUE,LEFT(高校選手データ貼り付け!D147,FIND("　",高校選手データ貼り付け!D147)-1))</f>
        <v/>
      </c>
      <c r="C138" s="14" t="str" cm="1">
        <f t="array" ref="C138">_xlfn.IFS(A138="","",COUNTIF(高校選手データ貼り付け!D147," ")&gt;0,RIGHT(高校選手データ貼り付け!D147,LEN(高校選手データ貼り付け!D147)-FIND(" ",高校選手データ貼り付け!D147)),TRUE,RIGHT(高校選手データ貼り付け!D147,LEN(高校選手データ貼り付け!D147)-FIND("　",高校選手データ貼り付け!D147)))</f>
        <v/>
      </c>
      <c r="D138" s="15"/>
      <c r="E138" s="16" t="str" cm="1">
        <f t="array" ref="E138">_xlfn.IFS(A138="","",TRUE,高校選手データ貼り付け!$P$4&amp;"高")</f>
        <v/>
      </c>
      <c r="F138" s="17" t="str" cm="1">
        <f t="array" ref="F138">_xlfn.IFS(A138="","",TRUE,高校選手データ貼り付け!K146)</f>
        <v/>
      </c>
      <c r="G138" s="15"/>
      <c r="H138" s="18"/>
      <c r="I138" s="18"/>
      <c r="J138" s="16" t="str" cm="1">
        <f t="array" ref="J138">_xlfn.IFS(A138="","",COUNTIF(高校選手データ貼り付け!D146," ")&gt;0,ASC(LEFT(高校選手データ貼り付け!D146,FIND(" ",高校選手データ貼り付け!D146)-1)),TRUE,ASC(LEFT(高校選手データ貼り付け!D146,FIND("　",高校選手データ貼り付け!D146)-1)))</f>
        <v/>
      </c>
      <c r="K138" s="18" t="str" cm="1">
        <f t="array" ref="K138">_xlfn.IFS(A138="","",COUNTIF(高校選手データ貼り付け!D146," ")&gt;0,ASC(RIGHT(高校選手データ貼り付け!D146,LEN(高校選手データ貼り付け!D146)-FIND(" ",高校選手データ貼り付け!D146))),TRUE,ASC(RIGHT(高校選手データ貼り付け!D146,LEN(高校選手データ貼り付け!D146)-FIND("　",高校選手データ貼り付け!D146))))</f>
        <v/>
      </c>
      <c r="L138" s="18"/>
      <c r="M138" s="18"/>
      <c r="N138" s="18" t="str" cm="1">
        <f t="array" ref="N138">_xlfn.IFS(A138="","",TRUE,高校選手データ貼り付け!F146&amp;"."&amp;TEXT(高校選手データ貼り付け!H146,"00")&amp;"."&amp;TEXT(高校選手データ貼り付け!J146,"00"))</f>
        <v/>
      </c>
      <c r="O138" s="18" t="str" cm="1">
        <f t="array" ref="O138">_xlfn.IFS(A138="","",TRUE,"JPN")</f>
        <v/>
      </c>
      <c r="P138" s="1" t="e">
        <f t="shared" si="0"/>
        <v>#VALUE!</v>
      </c>
      <c r="Q138" s="1" t="e">
        <f t="shared" si="1"/>
        <v>#VALUE!</v>
      </c>
      <c r="R138" s="1" t="e">
        <f t="shared" si="2"/>
        <v>#VALUE!</v>
      </c>
      <c r="S138" s="1" t="e">
        <f t="shared" si="3"/>
        <v>#VALUE!</v>
      </c>
      <c r="T138" s="1" t="e">
        <f t="shared" si="4"/>
        <v>#VALUE!</v>
      </c>
      <c r="U138" s="1" t="str">
        <f t="shared" si="5"/>
        <v>高</v>
      </c>
    </row>
    <row r="139" spans="1:21" ht="18" customHeight="1">
      <c r="A139" s="13" t="str" cm="1">
        <f t="array" ref="A139">_xlfn.IFS(高校選手データ貼り付け!B147="","",TRUE,高校選手データ貼り付け!B147)</f>
        <v/>
      </c>
      <c r="B139" s="14" t="str" cm="1">
        <f t="array" ref="B139">_xlfn.IFS(A139="","",COUNTIF(高校選手データ貼り付け!D148," ")&gt;0,LEFT(高校選手データ貼り付け!D148,FIND(" ",高校選手データ貼り付け!D148)-1),TRUE,LEFT(高校選手データ貼り付け!D148,FIND("　",高校選手データ貼り付け!D148)-1))</f>
        <v/>
      </c>
      <c r="C139" s="14" t="str" cm="1">
        <f t="array" ref="C139">_xlfn.IFS(A139="","",COUNTIF(高校選手データ貼り付け!D148," ")&gt;0,RIGHT(高校選手データ貼り付け!D148,LEN(高校選手データ貼り付け!D148)-FIND(" ",高校選手データ貼り付け!D148)),TRUE,RIGHT(高校選手データ貼り付け!D148,LEN(高校選手データ貼り付け!D148)-FIND("　",高校選手データ貼り付け!D148)))</f>
        <v/>
      </c>
      <c r="D139" s="15"/>
      <c r="E139" s="16" t="str" cm="1">
        <f t="array" ref="E139">_xlfn.IFS(A139="","",TRUE,高校選手データ貼り付け!$P$4&amp;"高")</f>
        <v/>
      </c>
      <c r="F139" s="17" t="str" cm="1">
        <f t="array" ref="F139">_xlfn.IFS(A139="","",TRUE,高校選手データ貼り付け!K147)</f>
        <v/>
      </c>
      <c r="G139" s="15"/>
      <c r="H139" s="18"/>
      <c r="I139" s="18"/>
      <c r="J139" s="16" t="str" cm="1">
        <f t="array" ref="J139">_xlfn.IFS(A139="","",COUNTIF(高校選手データ貼り付け!D147," ")&gt;0,ASC(LEFT(高校選手データ貼り付け!D147,FIND(" ",高校選手データ貼り付け!D147)-1)),TRUE,ASC(LEFT(高校選手データ貼り付け!D147,FIND("　",高校選手データ貼り付け!D147)-1)))</f>
        <v/>
      </c>
      <c r="K139" s="18" t="str" cm="1">
        <f t="array" ref="K139">_xlfn.IFS(A139="","",COUNTIF(高校選手データ貼り付け!D147," ")&gt;0,ASC(RIGHT(高校選手データ貼り付け!D147,LEN(高校選手データ貼り付け!D147)-FIND(" ",高校選手データ貼り付け!D147))),TRUE,ASC(RIGHT(高校選手データ貼り付け!D147,LEN(高校選手データ貼り付け!D147)-FIND("　",高校選手データ貼り付け!D147))))</f>
        <v/>
      </c>
      <c r="L139" s="18"/>
      <c r="M139" s="18"/>
      <c r="N139" s="18" t="str" cm="1">
        <f t="array" ref="N139">_xlfn.IFS(A139="","",TRUE,高校選手データ貼り付け!F147&amp;"."&amp;TEXT(高校選手データ貼り付け!H147,"00")&amp;"."&amp;TEXT(高校選手データ貼り付け!J147,"00"))</f>
        <v/>
      </c>
      <c r="O139" s="18" t="str" cm="1">
        <f t="array" ref="O139">_xlfn.IFS(A139="","",TRUE,"JPN")</f>
        <v/>
      </c>
      <c r="P139" s="1" t="e">
        <f t="shared" si="0"/>
        <v>#VALUE!</v>
      </c>
      <c r="Q139" s="1" t="e">
        <f t="shared" si="1"/>
        <v>#VALUE!</v>
      </c>
      <c r="R139" s="1" t="e">
        <f t="shared" si="2"/>
        <v>#VALUE!</v>
      </c>
      <c r="S139" s="1" t="e">
        <f t="shared" si="3"/>
        <v>#VALUE!</v>
      </c>
      <c r="T139" s="1" t="e">
        <f t="shared" si="4"/>
        <v>#VALUE!</v>
      </c>
      <c r="U139" s="1" t="str">
        <f t="shared" si="5"/>
        <v>高</v>
      </c>
    </row>
    <row r="140" spans="1:21" ht="18" customHeight="1">
      <c r="A140" s="13" t="str" cm="1">
        <f t="array" ref="A140">_xlfn.IFS(高校選手データ貼り付け!B148="","",TRUE,高校選手データ貼り付け!B148)</f>
        <v/>
      </c>
      <c r="B140" s="14" t="str" cm="1">
        <f t="array" ref="B140">_xlfn.IFS(A140="","",COUNTIF(高校選手データ貼り付け!D149," ")&gt;0,LEFT(高校選手データ貼り付け!D149,FIND(" ",高校選手データ貼り付け!D149)-1),TRUE,LEFT(高校選手データ貼り付け!D149,FIND("　",高校選手データ貼り付け!D149)-1))</f>
        <v/>
      </c>
      <c r="C140" s="14" t="str" cm="1">
        <f t="array" ref="C140">_xlfn.IFS(A140="","",COUNTIF(高校選手データ貼り付け!D149," ")&gt;0,RIGHT(高校選手データ貼り付け!D149,LEN(高校選手データ貼り付け!D149)-FIND(" ",高校選手データ貼り付け!D149)),TRUE,RIGHT(高校選手データ貼り付け!D149,LEN(高校選手データ貼り付け!D149)-FIND("　",高校選手データ貼り付け!D149)))</f>
        <v/>
      </c>
      <c r="D140" s="15"/>
      <c r="E140" s="16" t="str" cm="1">
        <f t="array" ref="E140">_xlfn.IFS(A140="","",TRUE,高校選手データ貼り付け!$P$4&amp;"高")</f>
        <v/>
      </c>
      <c r="F140" s="17" t="str" cm="1">
        <f t="array" ref="F140">_xlfn.IFS(A140="","",TRUE,高校選手データ貼り付け!K148)</f>
        <v/>
      </c>
      <c r="G140" s="15"/>
      <c r="H140" s="18"/>
      <c r="I140" s="18"/>
      <c r="J140" s="16" t="str" cm="1">
        <f t="array" ref="J140">_xlfn.IFS(A140="","",COUNTIF(高校選手データ貼り付け!D148," ")&gt;0,ASC(LEFT(高校選手データ貼り付け!D148,FIND(" ",高校選手データ貼り付け!D148)-1)),TRUE,ASC(LEFT(高校選手データ貼り付け!D148,FIND("　",高校選手データ貼り付け!D148)-1)))</f>
        <v/>
      </c>
      <c r="K140" s="18" t="str" cm="1">
        <f t="array" ref="K140">_xlfn.IFS(A140="","",COUNTIF(高校選手データ貼り付け!D148," ")&gt;0,ASC(RIGHT(高校選手データ貼り付け!D148,LEN(高校選手データ貼り付け!D148)-FIND(" ",高校選手データ貼り付け!D148))),TRUE,ASC(RIGHT(高校選手データ貼り付け!D148,LEN(高校選手データ貼り付け!D148)-FIND("　",高校選手データ貼り付け!D148))))</f>
        <v/>
      </c>
      <c r="L140" s="18"/>
      <c r="M140" s="18"/>
      <c r="N140" s="18" t="str" cm="1">
        <f t="array" ref="N140">_xlfn.IFS(A140="","",TRUE,高校選手データ貼り付け!F148&amp;"."&amp;TEXT(高校選手データ貼り付け!H148,"00")&amp;"."&amp;TEXT(高校選手データ貼り付け!J148,"00"))</f>
        <v/>
      </c>
      <c r="O140" s="18" t="str" cm="1">
        <f t="array" ref="O140">_xlfn.IFS(A140="","",TRUE,"JPN")</f>
        <v/>
      </c>
      <c r="P140" s="1" t="e">
        <f t="shared" si="0"/>
        <v>#VALUE!</v>
      </c>
      <c r="Q140" s="1" t="e">
        <f t="shared" si="1"/>
        <v>#VALUE!</v>
      </c>
      <c r="R140" s="1" t="e">
        <f t="shared" si="2"/>
        <v>#VALUE!</v>
      </c>
      <c r="S140" s="1" t="e">
        <f t="shared" si="3"/>
        <v>#VALUE!</v>
      </c>
      <c r="T140" s="1" t="e">
        <f t="shared" si="4"/>
        <v>#VALUE!</v>
      </c>
      <c r="U140" s="1" t="str">
        <f t="shared" si="5"/>
        <v>高</v>
      </c>
    </row>
    <row r="141" spans="1:21" ht="18" customHeight="1">
      <c r="A141" s="13" t="str" cm="1">
        <f t="array" ref="A141">_xlfn.IFS(高校選手データ貼り付け!B149="","",TRUE,高校選手データ貼り付け!B149)</f>
        <v/>
      </c>
      <c r="B141" s="14" t="str" cm="1">
        <f t="array" ref="B141">_xlfn.IFS(A141="","",COUNTIF(高校選手データ貼り付け!D150," ")&gt;0,LEFT(高校選手データ貼り付け!D150,FIND(" ",高校選手データ貼り付け!D150)-1),TRUE,LEFT(高校選手データ貼り付け!D150,FIND("　",高校選手データ貼り付け!D150)-1))</f>
        <v/>
      </c>
      <c r="C141" s="14" t="str" cm="1">
        <f t="array" ref="C141">_xlfn.IFS(A141="","",COUNTIF(高校選手データ貼り付け!D150," ")&gt;0,RIGHT(高校選手データ貼り付け!D150,LEN(高校選手データ貼り付け!D150)-FIND(" ",高校選手データ貼り付け!D150)),TRUE,RIGHT(高校選手データ貼り付け!D150,LEN(高校選手データ貼り付け!D150)-FIND("　",高校選手データ貼り付け!D150)))</f>
        <v/>
      </c>
      <c r="D141" s="15"/>
      <c r="E141" s="16" t="str" cm="1">
        <f t="array" ref="E141">_xlfn.IFS(A141="","",TRUE,高校選手データ貼り付け!$P$4&amp;"高")</f>
        <v/>
      </c>
      <c r="F141" s="17" t="str" cm="1">
        <f t="array" ref="F141">_xlfn.IFS(A141="","",TRUE,高校選手データ貼り付け!K149)</f>
        <v/>
      </c>
      <c r="G141" s="15"/>
      <c r="H141" s="18"/>
      <c r="I141" s="18"/>
      <c r="J141" s="16" t="str" cm="1">
        <f t="array" ref="J141">_xlfn.IFS(A141="","",COUNTIF(高校選手データ貼り付け!D149," ")&gt;0,ASC(LEFT(高校選手データ貼り付け!D149,FIND(" ",高校選手データ貼り付け!D149)-1)),TRUE,ASC(LEFT(高校選手データ貼り付け!D149,FIND("　",高校選手データ貼り付け!D149)-1)))</f>
        <v/>
      </c>
      <c r="K141" s="18" t="str" cm="1">
        <f t="array" ref="K141">_xlfn.IFS(A141="","",COUNTIF(高校選手データ貼り付け!D149," ")&gt;0,ASC(RIGHT(高校選手データ貼り付け!D149,LEN(高校選手データ貼り付け!D149)-FIND(" ",高校選手データ貼り付け!D149))),TRUE,ASC(RIGHT(高校選手データ貼り付け!D149,LEN(高校選手データ貼り付け!D149)-FIND("　",高校選手データ貼り付け!D149))))</f>
        <v/>
      </c>
      <c r="L141" s="18"/>
      <c r="M141" s="18"/>
      <c r="N141" s="18" t="str" cm="1">
        <f t="array" ref="N141">_xlfn.IFS(A141="","",TRUE,高校選手データ貼り付け!F149&amp;"."&amp;TEXT(高校選手データ貼り付け!H149,"00")&amp;"."&amp;TEXT(高校選手データ貼り付け!J149,"00"))</f>
        <v/>
      </c>
      <c r="O141" s="18" t="str" cm="1">
        <f t="array" ref="O141">_xlfn.IFS(A141="","",TRUE,"JPN")</f>
        <v/>
      </c>
      <c r="P141" s="1" t="e">
        <f t="shared" si="0"/>
        <v>#VALUE!</v>
      </c>
      <c r="Q141" s="1" t="e">
        <f t="shared" si="1"/>
        <v>#VALUE!</v>
      </c>
      <c r="R141" s="1" t="e">
        <f t="shared" si="2"/>
        <v>#VALUE!</v>
      </c>
      <c r="S141" s="1" t="e">
        <f t="shared" si="3"/>
        <v>#VALUE!</v>
      </c>
      <c r="T141" s="1" t="e">
        <f t="shared" si="4"/>
        <v>#VALUE!</v>
      </c>
      <c r="U141" s="1" t="str">
        <f t="shared" si="5"/>
        <v>高</v>
      </c>
    </row>
    <row r="142" spans="1:21" ht="18" customHeight="1">
      <c r="A142" s="13" t="str" cm="1">
        <f t="array" ref="A142">_xlfn.IFS(高校選手データ貼り付け!B150="","",TRUE,高校選手データ貼り付け!B150)</f>
        <v/>
      </c>
      <c r="B142" s="14" t="str" cm="1">
        <f t="array" ref="B142">_xlfn.IFS(A142="","",COUNTIF(高校選手データ貼り付け!D151," ")&gt;0,LEFT(高校選手データ貼り付け!D151,FIND(" ",高校選手データ貼り付け!D151)-1),TRUE,LEFT(高校選手データ貼り付け!D151,FIND("　",高校選手データ貼り付け!D151)-1))</f>
        <v/>
      </c>
      <c r="C142" s="14" t="str" cm="1">
        <f t="array" ref="C142">_xlfn.IFS(A142="","",COUNTIF(高校選手データ貼り付け!D151," ")&gt;0,RIGHT(高校選手データ貼り付け!D151,LEN(高校選手データ貼り付け!D151)-FIND(" ",高校選手データ貼り付け!D151)),TRUE,RIGHT(高校選手データ貼り付け!D151,LEN(高校選手データ貼り付け!D151)-FIND("　",高校選手データ貼り付け!D151)))</f>
        <v/>
      </c>
      <c r="D142" s="15"/>
      <c r="E142" s="16" t="str" cm="1">
        <f t="array" ref="E142">_xlfn.IFS(A142="","",TRUE,高校選手データ貼り付け!$P$4&amp;"高")</f>
        <v/>
      </c>
      <c r="F142" s="17" t="str" cm="1">
        <f t="array" ref="F142">_xlfn.IFS(A142="","",TRUE,高校選手データ貼り付け!K150)</f>
        <v/>
      </c>
      <c r="G142" s="15"/>
      <c r="H142" s="18"/>
      <c r="I142" s="18"/>
      <c r="J142" s="16" t="str" cm="1">
        <f t="array" ref="J142">_xlfn.IFS(A142="","",COUNTIF(高校選手データ貼り付け!D150," ")&gt;0,ASC(LEFT(高校選手データ貼り付け!D150,FIND(" ",高校選手データ貼り付け!D150)-1)),TRUE,ASC(LEFT(高校選手データ貼り付け!D150,FIND("　",高校選手データ貼り付け!D150)-1)))</f>
        <v/>
      </c>
      <c r="K142" s="18" t="str" cm="1">
        <f t="array" ref="K142">_xlfn.IFS(A142="","",COUNTIF(高校選手データ貼り付け!D150," ")&gt;0,ASC(RIGHT(高校選手データ貼り付け!D150,LEN(高校選手データ貼り付け!D150)-FIND(" ",高校選手データ貼り付け!D150))),TRUE,ASC(RIGHT(高校選手データ貼り付け!D150,LEN(高校選手データ貼り付け!D150)-FIND("　",高校選手データ貼り付け!D150))))</f>
        <v/>
      </c>
      <c r="L142" s="18"/>
      <c r="M142" s="18"/>
      <c r="N142" s="18" t="str" cm="1">
        <f t="array" ref="N142">_xlfn.IFS(A142="","",TRUE,高校選手データ貼り付け!F150&amp;"."&amp;TEXT(高校選手データ貼り付け!H150,"00")&amp;"."&amp;TEXT(高校選手データ貼り付け!J150,"00"))</f>
        <v/>
      </c>
      <c r="O142" s="18" t="str" cm="1">
        <f t="array" ref="O142">_xlfn.IFS(A142="","",TRUE,"JPN")</f>
        <v/>
      </c>
      <c r="P142" s="1" t="e">
        <f t="shared" si="0"/>
        <v>#VALUE!</v>
      </c>
      <c r="Q142" s="1" t="e">
        <f t="shared" si="1"/>
        <v>#VALUE!</v>
      </c>
      <c r="R142" s="1" t="e">
        <f t="shared" si="2"/>
        <v>#VALUE!</v>
      </c>
      <c r="S142" s="1" t="e">
        <f t="shared" si="3"/>
        <v>#VALUE!</v>
      </c>
      <c r="T142" s="1" t="e">
        <f t="shared" si="4"/>
        <v>#VALUE!</v>
      </c>
      <c r="U142" s="1" t="str">
        <f t="shared" si="5"/>
        <v>高</v>
      </c>
    </row>
    <row r="143" spans="1:21" ht="18" customHeight="1">
      <c r="A143" s="13" t="str" cm="1">
        <f t="array" ref="A143">_xlfn.IFS(高校選手データ貼り付け!B151="","",TRUE,高校選手データ貼り付け!B151)</f>
        <v/>
      </c>
      <c r="B143" s="14" t="str" cm="1">
        <f t="array" ref="B143">_xlfn.IFS(A143="","",COUNTIF(高校選手データ貼り付け!D152," ")&gt;0,LEFT(高校選手データ貼り付け!D152,FIND(" ",高校選手データ貼り付け!D152)-1),TRUE,LEFT(高校選手データ貼り付け!D152,FIND("　",高校選手データ貼り付け!D152)-1))</f>
        <v/>
      </c>
      <c r="C143" s="14" t="str" cm="1">
        <f t="array" ref="C143">_xlfn.IFS(A143="","",COUNTIF(高校選手データ貼り付け!D152," ")&gt;0,RIGHT(高校選手データ貼り付け!D152,LEN(高校選手データ貼り付け!D152)-FIND(" ",高校選手データ貼り付け!D152)),TRUE,RIGHT(高校選手データ貼り付け!D152,LEN(高校選手データ貼り付け!D152)-FIND("　",高校選手データ貼り付け!D152)))</f>
        <v/>
      </c>
      <c r="D143" s="15"/>
      <c r="E143" s="16" t="str" cm="1">
        <f t="array" ref="E143">_xlfn.IFS(A143="","",TRUE,高校選手データ貼り付け!$P$4&amp;"高")</f>
        <v/>
      </c>
      <c r="F143" s="17" t="str" cm="1">
        <f t="array" ref="F143">_xlfn.IFS(A143="","",TRUE,高校選手データ貼り付け!K151)</f>
        <v/>
      </c>
      <c r="G143" s="15"/>
      <c r="H143" s="18"/>
      <c r="I143" s="18"/>
      <c r="J143" s="16" t="str" cm="1">
        <f t="array" ref="J143">_xlfn.IFS(A143="","",COUNTIF(高校選手データ貼り付け!D151," ")&gt;0,ASC(LEFT(高校選手データ貼り付け!D151,FIND(" ",高校選手データ貼り付け!D151)-1)),TRUE,ASC(LEFT(高校選手データ貼り付け!D151,FIND("　",高校選手データ貼り付け!D151)-1)))</f>
        <v/>
      </c>
      <c r="K143" s="18" t="str" cm="1">
        <f t="array" ref="K143">_xlfn.IFS(A143="","",COUNTIF(高校選手データ貼り付け!D151," ")&gt;0,ASC(RIGHT(高校選手データ貼り付け!D151,LEN(高校選手データ貼り付け!D151)-FIND(" ",高校選手データ貼り付け!D151))),TRUE,ASC(RIGHT(高校選手データ貼り付け!D151,LEN(高校選手データ貼り付け!D151)-FIND("　",高校選手データ貼り付け!D151))))</f>
        <v/>
      </c>
      <c r="L143" s="18"/>
      <c r="M143" s="18"/>
      <c r="N143" s="18" t="str" cm="1">
        <f t="array" ref="N143">_xlfn.IFS(A143="","",TRUE,高校選手データ貼り付け!F151&amp;"."&amp;TEXT(高校選手データ貼り付け!H151,"00")&amp;"."&amp;TEXT(高校選手データ貼り付け!J151,"00"))</f>
        <v/>
      </c>
      <c r="O143" s="18" t="str" cm="1">
        <f t="array" ref="O143">_xlfn.IFS(A143="","",TRUE,"JPN")</f>
        <v/>
      </c>
      <c r="P143" s="1" t="e">
        <f t="shared" si="0"/>
        <v>#VALUE!</v>
      </c>
      <c r="Q143" s="1" t="e">
        <f t="shared" si="1"/>
        <v>#VALUE!</v>
      </c>
      <c r="R143" s="1" t="e">
        <f t="shared" si="2"/>
        <v>#VALUE!</v>
      </c>
      <c r="S143" s="1" t="e">
        <f t="shared" si="3"/>
        <v>#VALUE!</v>
      </c>
      <c r="T143" s="1" t="e">
        <f t="shared" si="4"/>
        <v>#VALUE!</v>
      </c>
      <c r="U143" s="1" t="str">
        <f t="shared" si="5"/>
        <v>高</v>
      </c>
    </row>
    <row r="144" spans="1:21" ht="18" customHeight="1">
      <c r="A144" s="13" t="str" cm="1">
        <f t="array" ref="A144">_xlfn.IFS(高校選手データ貼り付け!B152="","",TRUE,高校選手データ貼り付け!B152)</f>
        <v/>
      </c>
      <c r="B144" s="14" t="str" cm="1">
        <f t="array" ref="B144">_xlfn.IFS(A144="","",COUNTIF(高校選手データ貼り付け!D153," ")&gt;0,LEFT(高校選手データ貼り付け!D153,FIND(" ",高校選手データ貼り付け!D153)-1),TRUE,LEFT(高校選手データ貼り付け!D153,FIND("　",高校選手データ貼り付け!D153)-1))</f>
        <v/>
      </c>
      <c r="C144" s="14" t="str" cm="1">
        <f t="array" ref="C144">_xlfn.IFS(A144="","",COUNTIF(高校選手データ貼り付け!D153," ")&gt;0,RIGHT(高校選手データ貼り付け!D153,LEN(高校選手データ貼り付け!D153)-FIND(" ",高校選手データ貼り付け!D153)),TRUE,RIGHT(高校選手データ貼り付け!D153,LEN(高校選手データ貼り付け!D153)-FIND("　",高校選手データ貼り付け!D153)))</f>
        <v/>
      </c>
      <c r="D144" s="15"/>
      <c r="E144" s="16" t="str" cm="1">
        <f t="array" ref="E144">_xlfn.IFS(A144="","",TRUE,高校選手データ貼り付け!$P$4&amp;"高")</f>
        <v/>
      </c>
      <c r="F144" s="17" t="str" cm="1">
        <f t="array" ref="F144">_xlfn.IFS(A144="","",TRUE,高校選手データ貼り付け!K152)</f>
        <v/>
      </c>
      <c r="G144" s="15"/>
      <c r="H144" s="18"/>
      <c r="I144" s="18"/>
      <c r="J144" s="16" t="str" cm="1">
        <f t="array" ref="J144">_xlfn.IFS(A144="","",COUNTIF(高校選手データ貼り付け!D152," ")&gt;0,ASC(LEFT(高校選手データ貼り付け!D152,FIND(" ",高校選手データ貼り付け!D152)-1)),TRUE,ASC(LEFT(高校選手データ貼り付け!D152,FIND("　",高校選手データ貼り付け!D152)-1)))</f>
        <v/>
      </c>
      <c r="K144" s="18" t="str" cm="1">
        <f t="array" ref="K144">_xlfn.IFS(A144="","",COUNTIF(高校選手データ貼り付け!D152," ")&gt;0,ASC(RIGHT(高校選手データ貼り付け!D152,LEN(高校選手データ貼り付け!D152)-FIND(" ",高校選手データ貼り付け!D152))),TRUE,ASC(RIGHT(高校選手データ貼り付け!D152,LEN(高校選手データ貼り付け!D152)-FIND("　",高校選手データ貼り付け!D152))))</f>
        <v/>
      </c>
      <c r="L144" s="18"/>
      <c r="M144" s="18"/>
      <c r="N144" s="18" t="str" cm="1">
        <f t="array" ref="N144">_xlfn.IFS(A144="","",TRUE,高校選手データ貼り付け!F152&amp;"."&amp;TEXT(高校選手データ貼り付け!H152,"00")&amp;"."&amp;TEXT(高校選手データ貼り付け!J152,"00"))</f>
        <v/>
      </c>
      <c r="O144" s="18" t="str" cm="1">
        <f t="array" ref="O144">_xlfn.IFS(A144="","",TRUE,"JPN")</f>
        <v/>
      </c>
      <c r="P144" s="1" t="e">
        <f t="shared" si="0"/>
        <v>#VALUE!</v>
      </c>
      <c r="Q144" s="1" t="e">
        <f t="shared" si="1"/>
        <v>#VALUE!</v>
      </c>
      <c r="R144" s="1" t="e">
        <f t="shared" si="2"/>
        <v>#VALUE!</v>
      </c>
      <c r="S144" s="1" t="e">
        <f t="shared" si="3"/>
        <v>#VALUE!</v>
      </c>
      <c r="T144" s="1" t="e">
        <f t="shared" si="4"/>
        <v>#VALUE!</v>
      </c>
      <c r="U144" s="1" t="str">
        <f t="shared" si="5"/>
        <v>高</v>
      </c>
    </row>
    <row r="145" spans="1:21" ht="18" customHeight="1">
      <c r="A145" s="13" t="str" cm="1">
        <f t="array" ref="A145">_xlfn.IFS(高校選手データ貼り付け!B153="","",TRUE,高校選手データ貼り付け!B153)</f>
        <v/>
      </c>
      <c r="B145" s="14" t="str" cm="1">
        <f t="array" ref="B145">_xlfn.IFS(A145="","",COUNTIF(高校選手データ貼り付け!D154," ")&gt;0,LEFT(高校選手データ貼り付け!D154,FIND(" ",高校選手データ貼り付け!D154)-1),TRUE,LEFT(高校選手データ貼り付け!D154,FIND("　",高校選手データ貼り付け!D154)-1))</f>
        <v/>
      </c>
      <c r="C145" s="14" t="str" cm="1">
        <f t="array" ref="C145">_xlfn.IFS(A145="","",COUNTIF(高校選手データ貼り付け!D154," ")&gt;0,RIGHT(高校選手データ貼り付け!D154,LEN(高校選手データ貼り付け!D154)-FIND(" ",高校選手データ貼り付け!D154)),TRUE,RIGHT(高校選手データ貼り付け!D154,LEN(高校選手データ貼り付け!D154)-FIND("　",高校選手データ貼り付け!D154)))</f>
        <v/>
      </c>
      <c r="D145" s="15"/>
      <c r="E145" s="16" t="str" cm="1">
        <f t="array" ref="E145">_xlfn.IFS(A145="","",TRUE,高校選手データ貼り付け!$P$4&amp;"高")</f>
        <v/>
      </c>
      <c r="F145" s="17" t="str" cm="1">
        <f t="array" ref="F145">_xlfn.IFS(A145="","",TRUE,高校選手データ貼り付け!K153)</f>
        <v/>
      </c>
      <c r="G145" s="15"/>
      <c r="H145" s="18"/>
      <c r="I145" s="18"/>
      <c r="J145" s="16" t="str" cm="1">
        <f t="array" ref="J145">_xlfn.IFS(A145="","",COUNTIF(高校選手データ貼り付け!D153," ")&gt;0,ASC(LEFT(高校選手データ貼り付け!D153,FIND(" ",高校選手データ貼り付け!D153)-1)),TRUE,ASC(LEFT(高校選手データ貼り付け!D153,FIND("　",高校選手データ貼り付け!D153)-1)))</f>
        <v/>
      </c>
      <c r="K145" s="18" t="str" cm="1">
        <f t="array" ref="K145">_xlfn.IFS(A145="","",COUNTIF(高校選手データ貼り付け!D153," ")&gt;0,ASC(RIGHT(高校選手データ貼り付け!D153,LEN(高校選手データ貼り付け!D153)-FIND(" ",高校選手データ貼り付け!D153))),TRUE,ASC(RIGHT(高校選手データ貼り付け!D153,LEN(高校選手データ貼り付け!D153)-FIND("　",高校選手データ貼り付け!D153))))</f>
        <v/>
      </c>
      <c r="L145" s="18"/>
      <c r="M145" s="18"/>
      <c r="N145" s="18" t="str" cm="1">
        <f t="array" ref="N145">_xlfn.IFS(A145="","",TRUE,高校選手データ貼り付け!F153&amp;"."&amp;TEXT(高校選手データ貼り付け!H153,"00")&amp;"."&amp;TEXT(高校選手データ貼り付け!J153,"00"))</f>
        <v/>
      </c>
      <c r="O145" s="18" t="str" cm="1">
        <f t="array" ref="O145">_xlfn.IFS(A145="","",TRUE,"JPN")</f>
        <v/>
      </c>
      <c r="P145" s="1" t="e">
        <f t="shared" si="0"/>
        <v>#VALUE!</v>
      </c>
      <c r="Q145" s="1" t="e">
        <f t="shared" si="1"/>
        <v>#VALUE!</v>
      </c>
      <c r="R145" s="1" t="e">
        <f t="shared" si="2"/>
        <v>#VALUE!</v>
      </c>
      <c r="S145" s="1" t="e">
        <f t="shared" si="3"/>
        <v>#VALUE!</v>
      </c>
      <c r="T145" s="1" t="e">
        <f t="shared" si="4"/>
        <v>#VALUE!</v>
      </c>
      <c r="U145" s="1" t="str">
        <f t="shared" si="5"/>
        <v>高</v>
      </c>
    </row>
    <row r="146" spans="1:21" ht="18" customHeight="1">
      <c r="A146" s="13" t="str" cm="1">
        <f t="array" ref="A146">_xlfn.IFS(高校選手データ貼り付け!B154="","",TRUE,高校選手データ貼り付け!B154)</f>
        <v/>
      </c>
      <c r="B146" s="14" t="str" cm="1">
        <f t="array" ref="B146">_xlfn.IFS(A146="","",COUNTIF(高校選手データ貼り付け!D155," ")&gt;0,LEFT(高校選手データ貼り付け!D155,FIND(" ",高校選手データ貼り付け!D155)-1),TRUE,LEFT(高校選手データ貼り付け!D155,FIND("　",高校選手データ貼り付け!D155)-1))</f>
        <v/>
      </c>
      <c r="C146" s="14" t="str" cm="1">
        <f t="array" ref="C146">_xlfn.IFS(A146="","",COUNTIF(高校選手データ貼り付け!D155," ")&gt;0,RIGHT(高校選手データ貼り付け!D155,LEN(高校選手データ貼り付け!D155)-FIND(" ",高校選手データ貼り付け!D155)),TRUE,RIGHT(高校選手データ貼り付け!D155,LEN(高校選手データ貼り付け!D155)-FIND("　",高校選手データ貼り付け!D155)))</f>
        <v/>
      </c>
      <c r="D146" s="15"/>
      <c r="E146" s="16" t="str" cm="1">
        <f t="array" ref="E146">_xlfn.IFS(A146="","",TRUE,高校選手データ貼り付け!$P$4&amp;"高")</f>
        <v/>
      </c>
      <c r="F146" s="17" t="str" cm="1">
        <f t="array" ref="F146">_xlfn.IFS(A146="","",TRUE,高校選手データ貼り付け!K154)</f>
        <v/>
      </c>
      <c r="G146" s="15"/>
      <c r="H146" s="18"/>
      <c r="I146" s="18"/>
      <c r="J146" s="16" t="str" cm="1">
        <f t="array" ref="J146">_xlfn.IFS(A146="","",COUNTIF(高校選手データ貼り付け!D154," ")&gt;0,ASC(LEFT(高校選手データ貼り付け!D154,FIND(" ",高校選手データ貼り付け!D154)-1)),TRUE,ASC(LEFT(高校選手データ貼り付け!D154,FIND("　",高校選手データ貼り付け!D154)-1)))</f>
        <v/>
      </c>
      <c r="K146" s="18" t="str" cm="1">
        <f t="array" ref="K146">_xlfn.IFS(A146="","",COUNTIF(高校選手データ貼り付け!D154," ")&gt;0,ASC(RIGHT(高校選手データ貼り付け!D154,LEN(高校選手データ貼り付け!D154)-FIND(" ",高校選手データ貼り付け!D154))),TRUE,ASC(RIGHT(高校選手データ貼り付け!D154,LEN(高校選手データ貼り付け!D154)-FIND("　",高校選手データ貼り付け!D154))))</f>
        <v/>
      </c>
      <c r="L146" s="18"/>
      <c r="M146" s="18"/>
      <c r="N146" s="18" t="str" cm="1">
        <f t="array" ref="N146">_xlfn.IFS(A146="","",TRUE,高校選手データ貼り付け!F154&amp;"."&amp;TEXT(高校選手データ貼り付け!H154,"00")&amp;"."&amp;TEXT(高校選手データ貼り付け!J154,"00"))</f>
        <v/>
      </c>
      <c r="O146" s="18" t="str" cm="1">
        <f t="array" ref="O146">_xlfn.IFS(A146="","",TRUE,"JPN")</f>
        <v/>
      </c>
      <c r="P146" s="1" t="e">
        <f t="shared" si="0"/>
        <v>#VALUE!</v>
      </c>
      <c r="Q146" s="1" t="e">
        <f t="shared" si="1"/>
        <v>#VALUE!</v>
      </c>
      <c r="R146" s="1" t="e">
        <f t="shared" si="2"/>
        <v>#VALUE!</v>
      </c>
      <c r="S146" s="1" t="e">
        <f t="shared" si="3"/>
        <v>#VALUE!</v>
      </c>
      <c r="T146" s="1" t="e">
        <f t="shared" si="4"/>
        <v>#VALUE!</v>
      </c>
      <c r="U146" s="1" t="str">
        <f t="shared" si="5"/>
        <v>高</v>
      </c>
    </row>
    <row r="147" spans="1:21" ht="18" customHeight="1">
      <c r="A147" s="13" t="str" cm="1">
        <f t="array" ref="A147">_xlfn.IFS(高校選手データ貼り付け!B155="","",TRUE,高校選手データ貼り付け!B155)</f>
        <v/>
      </c>
      <c r="B147" s="14" t="str" cm="1">
        <f t="array" ref="B147">_xlfn.IFS(A147="","",COUNTIF(高校選手データ貼り付け!D156," ")&gt;0,LEFT(高校選手データ貼り付け!D156,FIND(" ",高校選手データ貼り付け!D156)-1),TRUE,LEFT(高校選手データ貼り付け!D156,FIND("　",高校選手データ貼り付け!D156)-1))</f>
        <v/>
      </c>
      <c r="C147" s="14" t="str" cm="1">
        <f t="array" ref="C147">_xlfn.IFS(A147="","",COUNTIF(高校選手データ貼り付け!D156," ")&gt;0,RIGHT(高校選手データ貼り付け!D156,LEN(高校選手データ貼り付け!D156)-FIND(" ",高校選手データ貼り付け!D156)),TRUE,RIGHT(高校選手データ貼り付け!D156,LEN(高校選手データ貼り付け!D156)-FIND("　",高校選手データ貼り付け!D156)))</f>
        <v/>
      </c>
      <c r="D147" s="15"/>
      <c r="E147" s="16" t="str" cm="1">
        <f t="array" ref="E147">_xlfn.IFS(A147="","",TRUE,高校選手データ貼り付け!$P$4&amp;"高")</f>
        <v/>
      </c>
      <c r="F147" s="17" t="str" cm="1">
        <f t="array" ref="F147">_xlfn.IFS(A147="","",TRUE,高校選手データ貼り付け!K155)</f>
        <v/>
      </c>
      <c r="G147" s="15"/>
      <c r="H147" s="18"/>
      <c r="I147" s="18"/>
      <c r="J147" s="16" t="str" cm="1">
        <f t="array" ref="J147">_xlfn.IFS(A147="","",COUNTIF(高校選手データ貼り付け!D155," ")&gt;0,ASC(LEFT(高校選手データ貼り付け!D155,FIND(" ",高校選手データ貼り付け!D155)-1)),TRUE,ASC(LEFT(高校選手データ貼り付け!D155,FIND("　",高校選手データ貼り付け!D155)-1)))</f>
        <v/>
      </c>
      <c r="K147" s="18" t="str" cm="1">
        <f t="array" ref="K147">_xlfn.IFS(A147="","",COUNTIF(高校選手データ貼り付け!D155," ")&gt;0,ASC(RIGHT(高校選手データ貼り付け!D155,LEN(高校選手データ貼り付け!D155)-FIND(" ",高校選手データ貼り付け!D155))),TRUE,ASC(RIGHT(高校選手データ貼り付け!D155,LEN(高校選手データ貼り付け!D155)-FIND("　",高校選手データ貼り付け!D155))))</f>
        <v/>
      </c>
      <c r="L147" s="18"/>
      <c r="M147" s="18"/>
      <c r="N147" s="18" t="str" cm="1">
        <f t="array" ref="N147">_xlfn.IFS(A147="","",TRUE,高校選手データ貼り付け!F155&amp;"."&amp;TEXT(高校選手データ貼り付け!H155,"00")&amp;"."&amp;TEXT(高校選手データ貼り付け!J155,"00"))</f>
        <v/>
      </c>
      <c r="O147" s="18" t="str" cm="1">
        <f t="array" ref="O147">_xlfn.IFS(A147="","",TRUE,"JPN")</f>
        <v/>
      </c>
      <c r="P147" s="1" t="e">
        <f t="shared" si="0"/>
        <v>#VALUE!</v>
      </c>
      <c r="Q147" s="1" t="e">
        <f t="shared" si="1"/>
        <v>#VALUE!</v>
      </c>
      <c r="R147" s="1" t="e">
        <f t="shared" si="2"/>
        <v>#VALUE!</v>
      </c>
      <c r="S147" s="1" t="e">
        <f t="shared" si="3"/>
        <v>#VALUE!</v>
      </c>
      <c r="T147" s="1" t="e">
        <f t="shared" si="4"/>
        <v>#VALUE!</v>
      </c>
      <c r="U147" s="1" t="str">
        <f t="shared" si="5"/>
        <v>高</v>
      </c>
    </row>
    <row r="148" spans="1:21" ht="18" customHeight="1">
      <c r="A148" s="13" t="str" cm="1">
        <f t="array" ref="A148">_xlfn.IFS(高校選手データ貼り付け!B156="","",TRUE,高校選手データ貼り付け!B156)</f>
        <v/>
      </c>
      <c r="B148" s="14" t="str" cm="1">
        <f t="array" ref="B148">_xlfn.IFS(A148="","",COUNTIF(高校選手データ貼り付け!D157," ")&gt;0,LEFT(高校選手データ貼り付け!D157,FIND(" ",高校選手データ貼り付け!D157)-1),TRUE,LEFT(高校選手データ貼り付け!D157,FIND("　",高校選手データ貼り付け!D157)-1))</f>
        <v/>
      </c>
      <c r="C148" s="14" t="str" cm="1">
        <f t="array" ref="C148">_xlfn.IFS(A148="","",COUNTIF(高校選手データ貼り付け!D157," ")&gt;0,RIGHT(高校選手データ貼り付け!D157,LEN(高校選手データ貼り付け!D157)-FIND(" ",高校選手データ貼り付け!D157)),TRUE,RIGHT(高校選手データ貼り付け!D157,LEN(高校選手データ貼り付け!D157)-FIND("　",高校選手データ貼り付け!D157)))</f>
        <v/>
      </c>
      <c r="D148" s="15"/>
      <c r="E148" s="16" t="str" cm="1">
        <f t="array" ref="E148">_xlfn.IFS(A148="","",TRUE,高校選手データ貼り付け!$P$4&amp;"高")</f>
        <v/>
      </c>
      <c r="F148" s="17" t="str" cm="1">
        <f t="array" ref="F148">_xlfn.IFS(A148="","",TRUE,高校選手データ貼り付け!K156)</f>
        <v/>
      </c>
      <c r="G148" s="15"/>
      <c r="H148" s="18"/>
      <c r="I148" s="18"/>
      <c r="J148" s="16" t="str" cm="1">
        <f t="array" ref="J148">_xlfn.IFS(A148="","",COUNTIF(高校選手データ貼り付け!D156," ")&gt;0,ASC(LEFT(高校選手データ貼り付け!D156,FIND(" ",高校選手データ貼り付け!D156)-1)),TRUE,ASC(LEFT(高校選手データ貼り付け!D156,FIND("　",高校選手データ貼り付け!D156)-1)))</f>
        <v/>
      </c>
      <c r="K148" s="18" t="str" cm="1">
        <f t="array" ref="K148">_xlfn.IFS(A148="","",COUNTIF(高校選手データ貼り付け!D156," ")&gt;0,ASC(RIGHT(高校選手データ貼り付け!D156,LEN(高校選手データ貼り付け!D156)-FIND(" ",高校選手データ貼り付け!D156))),TRUE,ASC(RIGHT(高校選手データ貼り付け!D156,LEN(高校選手データ貼り付け!D156)-FIND("　",高校選手データ貼り付け!D156))))</f>
        <v/>
      </c>
      <c r="L148" s="18"/>
      <c r="M148" s="18"/>
      <c r="N148" s="18" t="str" cm="1">
        <f t="array" ref="N148">_xlfn.IFS(A148="","",TRUE,高校選手データ貼り付け!F156&amp;"."&amp;TEXT(高校選手データ貼り付け!H156,"00")&amp;"."&amp;TEXT(高校選手データ貼り付け!J156,"00"))</f>
        <v/>
      </c>
      <c r="O148" s="18" t="str" cm="1">
        <f t="array" ref="O148">_xlfn.IFS(A148="","",TRUE,"JPN")</f>
        <v/>
      </c>
      <c r="P148" s="1" t="e">
        <f t="shared" si="0"/>
        <v>#VALUE!</v>
      </c>
      <c r="Q148" s="1" t="e">
        <f t="shared" si="1"/>
        <v>#VALUE!</v>
      </c>
      <c r="R148" s="1" t="e">
        <f t="shared" si="2"/>
        <v>#VALUE!</v>
      </c>
      <c r="S148" s="1" t="e">
        <f t="shared" si="3"/>
        <v>#VALUE!</v>
      </c>
      <c r="T148" s="1" t="e">
        <f t="shared" si="4"/>
        <v>#VALUE!</v>
      </c>
      <c r="U148" s="1" t="str">
        <f t="shared" si="5"/>
        <v>高</v>
      </c>
    </row>
    <row r="149" spans="1:21" ht="18" customHeight="1">
      <c r="A149" s="13" t="str" cm="1">
        <f t="array" ref="A149">_xlfn.IFS(高校選手データ貼り付け!B157="","",TRUE,高校選手データ貼り付け!B157)</f>
        <v/>
      </c>
      <c r="B149" s="14" t="str" cm="1">
        <f t="array" ref="B149">_xlfn.IFS(A149="","",COUNTIF(高校選手データ貼り付け!D158," ")&gt;0,LEFT(高校選手データ貼り付け!D158,FIND(" ",高校選手データ貼り付け!D158)-1),TRUE,LEFT(高校選手データ貼り付け!D158,FIND("　",高校選手データ貼り付け!D158)-1))</f>
        <v/>
      </c>
      <c r="C149" s="14" t="str" cm="1">
        <f t="array" ref="C149">_xlfn.IFS(A149="","",COUNTIF(高校選手データ貼り付け!D158," ")&gt;0,RIGHT(高校選手データ貼り付け!D158,LEN(高校選手データ貼り付け!D158)-FIND(" ",高校選手データ貼り付け!D158)),TRUE,RIGHT(高校選手データ貼り付け!D158,LEN(高校選手データ貼り付け!D158)-FIND("　",高校選手データ貼り付け!D158)))</f>
        <v/>
      </c>
      <c r="D149" s="15"/>
      <c r="E149" s="16" t="str" cm="1">
        <f t="array" ref="E149">_xlfn.IFS(A149="","",TRUE,高校選手データ貼り付け!$P$4&amp;"高")</f>
        <v/>
      </c>
      <c r="F149" s="17" t="str" cm="1">
        <f t="array" ref="F149">_xlfn.IFS(A149="","",TRUE,高校選手データ貼り付け!K157)</f>
        <v/>
      </c>
      <c r="G149" s="15"/>
      <c r="H149" s="18"/>
      <c r="I149" s="18"/>
      <c r="J149" s="16" t="str" cm="1">
        <f t="array" ref="J149">_xlfn.IFS(A149="","",COUNTIF(高校選手データ貼り付け!D157," ")&gt;0,ASC(LEFT(高校選手データ貼り付け!D157,FIND(" ",高校選手データ貼り付け!D157)-1)),TRUE,ASC(LEFT(高校選手データ貼り付け!D157,FIND("　",高校選手データ貼り付け!D157)-1)))</f>
        <v/>
      </c>
      <c r="K149" s="18" t="str" cm="1">
        <f t="array" ref="K149">_xlfn.IFS(A149="","",COUNTIF(高校選手データ貼り付け!D157," ")&gt;0,ASC(RIGHT(高校選手データ貼り付け!D157,LEN(高校選手データ貼り付け!D157)-FIND(" ",高校選手データ貼り付け!D157))),TRUE,ASC(RIGHT(高校選手データ貼り付け!D157,LEN(高校選手データ貼り付け!D157)-FIND("　",高校選手データ貼り付け!D157))))</f>
        <v/>
      </c>
      <c r="L149" s="18"/>
      <c r="M149" s="18"/>
      <c r="N149" s="18" t="str" cm="1">
        <f t="array" ref="N149">_xlfn.IFS(A149="","",TRUE,高校選手データ貼り付け!F157&amp;"."&amp;TEXT(高校選手データ貼り付け!H157,"00")&amp;"."&amp;TEXT(高校選手データ貼り付け!J157,"00"))</f>
        <v/>
      </c>
      <c r="O149" s="18" t="str" cm="1">
        <f t="array" ref="O149">_xlfn.IFS(A149="","",TRUE,"JPN")</f>
        <v/>
      </c>
      <c r="P149" s="1" t="e">
        <f t="shared" si="0"/>
        <v>#VALUE!</v>
      </c>
      <c r="Q149" s="1" t="e">
        <f t="shared" si="1"/>
        <v>#VALUE!</v>
      </c>
      <c r="R149" s="1" t="e">
        <f t="shared" si="2"/>
        <v>#VALUE!</v>
      </c>
      <c r="S149" s="1" t="e">
        <f t="shared" si="3"/>
        <v>#VALUE!</v>
      </c>
      <c r="T149" s="1" t="e">
        <f t="shared" si="4"/>
        <v>#VALUE!</v>
      </c>
      <c r="U149" s="1" t="str">
        <f t="shared" si="5"/>
        <v>高</v>
      </c>
    </row>
    <row r="150" spans="1:21" ht="18" customHeight="1">
      <c r="A150" s="13" t="str" cm="1">
        <f t="array" ref="A150">_xlfn.IFS(高校選手データ貼り付け!B158="","",TRUE,高校選手データ貼り付け!B158)</f>
        <v/>
      </c>
      <c r="B150" s="14" t="str" cm="1">
        <f t="array" ref="B150">_xlfn.IFS(A150="","",COUNTIF(高校選手データ貼り付け!D159," ")&gt;0,LEFT(高校選手データ貼り付け!D159,FIND(" ",高校選手データ貼り付け!D159)-1),TRUE,LEFT(高校選手データ貼り付け!D159,FIND("　",高校選手データ貼り付け!D159)-1))</f>
        <v/>
      </c>
      <c r="C150" s="14" t="str" cm="1">
        <f t="array" ref="C150">_xlfn.IFS(A150="","",COUNTIF(高校選手データ貼り付け!D159," ")&gt;0,RIGHT(高校選手データ貼り付け!D159,LEN(高校選手データ貼り付け!D159)-FIND(" ",高校選手データ貼り付け!D159)),TRUE,RIGHT(高校選手データ貼り付け!D159,LEN(高校選手データ貼り付け!D159)-FIND("　",高校選手データ貼り付け!D159)))</f>
        <v/>
      </c>
      <c r="D150" s="15"/>
      <c r="E150" s="16" t="str" cm="1">
        <f t="array" ref="E150">_xlfn.IFS(A150="","",TRUE,高校選手データ貼り付け!$P$4&amp;"高")</f>
        <v/>
      </c>
      <c r="F150" s="17" t="str" cm="1">
        <f t="array" ref="F150">_xlfn.IFS(A150="","",TRUE,高校選手データ貼り付け!K158)</f>
        <v/>
      </c>
      <c r="G150" s="15"/>
      <c r="H150" s="18"/>
      <c r="I150" s="18"/>
      <c r="J150" s="16" t="str" cm="1">
        <f t="array" ref="J150">_xlfn.IFS(A150="","",COUNTIF(高校選手データ貼り付け!D158," ")&gt;0,ASC(LEFT(高校選手データ貼り付け!D158,FIND(" ",高校選手データ貼り付け!D158)-1)),TRUE,ASC(LEFT(高校選手データ貼り付け!D158,FIND("　",高校選手データ貼り付け!D158)-1)))</f>
        <v/>
      </c>
      <c r="K150" s="18" t="str" cm="1">
        <f t="array" ref="K150">_xlfn.IFS(A150="","",COUNTIF(高校選手データ貼り付け!D158," ")&gt;0,ASC(RIGHT(高校選手データ貼り付け!D158,LEN(高校選手データ貼り付け!D158)-FIND(" ",高校選手データ貼り付け!D158))),TRUE,ASC(RIGHT(高校選手データ貼り付け!D158,LEN(高校選手データ貼り付け!D158)-FIND("　",高校選手データ貼り付け!D158))))</f>
        <v/>
      </c>
      <c r="L150" s="18"/>
      <c r="M150" s="18"/>
      <c r="N150" s="18" t="str" cm="1">
        <f t="array" ref="N150">_xlfn.IFS(A150="","",TRUE,高校選手データ貼り付け!F158&amp;"."&amp;TEXT(高校選手データ貼り付け!H158,"00")&amp;"."&amp;TEXT(高校選手データ貼り付け!J158,"00"))</f>
        <v/>
      </c>
      <c r="O150" s="18" t="str" cm="1">
        <f t="array" ref="O150">_xlfn.IFS(A150="","",TRUE,"JPN")</f>
        <v/>
      </c>
      <c r="P150" s="1" t="e">
        <f t="shared" si="0"/>
        <v>#VALUE!</v>
      </c>
      <c r="Q150" s="1" t="e">
        <f t="shared" si="1"/>
        <v>#VALUE!</v>
      </c>
      <c r="R150" s="1" t="e">
        <f t="shared" si="2"/>
        <v>#VALUE!</v>
      </c>
      <c r="S150" s="1" t="e">
        <f t="shared" si="3"/>
        <v>#VALUE!</v>
      </c>
      <c r="T150" s="1" t="e">
        <f t="shared" si="4"/>
        <v>#VALUE!</v>
      </c>
      <c r="U150" s="1" t="str">
        <f t="shared" si="5"/>
        <v>高</v>
      </c>
    </row>
    <row r="151" spans="1:21" ht="18" customHeight="1">
      <c r="A151" s="13" t="str" cm="1">
        <f t="array" ref="A151">_xlfn.IFS(高校選手データ貼り付け!B159="","",TRUE,高校選手データ貼り付け!B159)</f>
        <v/>
      </c>
      <c r="B151" s="14" t="str" cm="1">
        <f t="array" ref="B151">_xlfn.IFS(A151="","",COUNTIF(高校選手データ貼り付け!D160," ")&gt;0,LEFT(高校選手データ貼り付け!D160,FIND(" ",高校選手データ貼り付け!D160)-1),TRUE,LEFT(高校選手データ貼り付け!D160,FIND("　",高校選手データ貼り付け!D160)-1))</f>
        <v/>
      </c>
      <c r="C151" s="14" t="str" cm="1">
        <f t="array" ref="C151">_xlfn.IFS(A151="","",COUNTIF(高校選手データ貼り付け!D160," ")&gt;0,RIGHT(高校選手データ貼り付け!D160,LEN(高校選手データ貼り付け!D160)-FIND(" ",高校選手データ貼り付け!D160)),TRUE,RIGHT(高校選手データ貼り付け!D160,LEN(高校選手データ貼り付け!D160)-FIND("　",高校選手データ貼り付け!D160)))</f>
        <v/>
      </c>
      <c r="D151" s="15"/>
      <c r="E151" s="16" t="str" cm="1">
        <f t="array" ref="E151">_xlfn.IFS(A151="","",TRUE,高校選手データ貼り付け!$P$4&amp;"高")</f>
        <v/>
      </c>
      <c r="F151" s="17" t="str" cm="1">
        <f t="array" ref="F151">_xlfn.IFS(A151="","",TRUE,高校選手データ貼り付け!K159)</f>
        <v/>
      </c>
      <c r="G151" s="15"/>
      <c r="H151" s="18"/>
      <c r="I151" s="18"/>
      <c r="J151" s="16" t="str" cm="1">
        <f t="array" ref="J151">_xlfn.IFS(A151="","",COUNTIF(高校選手データ貼り付け!D159," ")&gt;0,ASC(LEFT(高校選手データ貼り付け!D159,FIND(" ",高校選手データ貼り付け!D159)-1)),TRUE,ASC(LEFT(高校選手データ貼り付け!D159,FIND("　",高校選手データ貼り付け!D159)-1)))</f>
        <v/>
      </c>
      <c r="K151" s="18" t="str" cm="1">
        <f t="array" ref="K151">_xlfn.IFS(A151="","",COUNTIF(高校選手データ貼り付け!D159," ")&gt;0,ASC(RIGHT(高校選手データ貼り付け!D159,LEN(高校選手データ貼り付け!D159)-FIND(" ",高校選手データ貼り付け!D159))),TRUE,ASC(RIGHT(高校選手データ貼り付け!D159,LEN(高校選手データ貼り付け!D159)-FIND("　",高校選手データ貼り付け!D159))))</f>
        <v/>
      </c>
      <c r="L151" s="18"/>
      <c r="M151" s="18"/>
      <c r="N151" s="18" t="str" cm="1">
        <f t="array" ref="N151">_xlfn.IFS(A151="","",TRUE,高校選手データ貼り付け!F159&amp;"."&amp;TEXT(高校選手データ貼り付け!H159,"00")&amp;"."&amp;TEXT(高校選手データ貼り付け!J159,"00"))</f>
        <v/>
      </c>
      <c r="O151" s="18" t="str" cm="1">
        <f t="array" ref="O151">_xlfn.IFS(A151="","",TRUE,"JPN")</f>
        <v/>
      </c>
      <c r="P151" s="1" t="e">
        <f t="shared" si="0"/>
        <v>#VALUE!</v>
      </c>
      <c r="Q151" s="1" t="e">
        <f t="shared" si="1"/>
        <v>#VALUE!</v>
      </c>
      <c r="R151" s="1" t="e">
        <f t="shared" si="2"/>
        <v>#VALUE!</v>
      </c>
      <c r="S151" s="1" t="e">
        <f t="shared" si="3"/>
        <v>#VALUE!</v>
      </c>
      <c r="T151" s="1" t="e">
        <f t="shared" si="4"/>
        <v>#VALUE!</v>
      </c>
      <c r="U151" s="1" t="str">
        <f t="shared" si="5"/>
        <v>高</v>
      </c>
    </row>
    <row r="152" spans="1:21" ht="18" customHeight="1">
      <c r="A152" s="13" t="str" cm="1">
        <f t="array" ref="A152">_xlfn.IFS(高校選手データ貼り付け!B160="","",TRUE,高校選手データ貼り付け!B160)</f>
        <v/>
      </c>
      <c r="B152" s="14" t="str" cm="1">
        <f t="array" ref="B152">_xlfn.IFS(A152="","",COUNTIF(高校選手データ貼り付け!D161," ")&gt;0,LEFT(高校選手データ貼り付け!D161,FIND(" ",高校選手データ貼り付け!D161)-1),TRUE,LEFT(高校選手データ貼り付け!D161,FIND("　",高校選手データ貼り付け!D161)-1))</f>
        <v/>
      </c>
      <c r="C152" s="14" t="str" cm="1">
        <f t="array" ref="C152">_xlfn.IFS(A152="","",COUNTIF(高校選手データ貼り付け!D161," ")&gt;0,RIGHT(高校選手データ貼り付け!D161,LEN(高校選手データ貼り付け!D161)-FIND(" ",高校選手データ貼り付け!D161)),TRUE,RIGHT(高校選手データ貼り付け!D161,LEN(高校選手データ貼り付け!D161)-FIND("　",高校選手データ貼り付け!D161)))</f>
        <v/>
      </c>
      <c r="D152" s="15"/>
      <c r="E152" s="16" t="str" cm="1">
        <f t="array" ref="E152">_xlfn.IFS(A152="","",TRUE,高校選手データ貼り付け!$P$4&amp;"高")</f>
        <v/>
      </c>
      <c r="F152" s="17" t="str" cm="1">
        <f t="array" ref="F152">_xlfn.IFS(A152="","",TRUE,高校選手データ貼り付け!K160)</f>
        <v/>
      </c>
      <c r="G152" s="15"/>
      <c r="H152" s="18"/>
      <c r="I152" s="18"/>
      <c r="J152" s="16" t="str" cm="1">
        <f t="array" ref="J152">_xlfn.IFS(A152="","",COUNTIF(高校選手データ貼り付け!D160," ")&gt;0,ASC(LEFT(高校選手データ貼り付け!D160,FIND(" ",高校選手データ貼り付け!D160)-1)),TRUE,ASC(LEFT(高校選手データ貼り付け!D160,FIND("　",高校選手データ貼り付け!D160)-1)))</f>
        <v/>
      </c>
      <c r="K152" s="18" t="str" cm="1">
        <f t="array" ref="K152">_xlfn.IFS(A152="","",COUNTIF(高校選手データ貼り付け!D160," ")&gt;0,ASC(RIGHT(高校選手データ貼り付け!D160,LEN(高校選手データ貼り付け!D160)-FIND(" ",高校選手データ貼り付け!D160))),TRUE,ASC(RIGHT(高校選手データ貼り付け!D160,LEN(高校選手データ貼り付け!D160)-FIND("　",高校選手データ貼り付け!D160))))</f>
        <v/>
      </c>
      <c r="L152" s="18"/>
      <c r="M152" s="18"/>
      <c r="N152" s="18" t="str" cm="1">
        <f t="array" ref="N152">_xlfn.IFS(A152="","",TRUE,高校選手データ貼り付け!F160&amp;"."&amp;TEXT(高校選手データ貼り付け!H160,"00")&amp;"."&amp;TEXT(高校選手データ貼り付け!J160,"00"))</f>
        <v/>
      </c>
      <c r="O152" s="18" t="str" cm="1">
        <f t="array" ref="O152">_xlfn.IFS(A152="","",TRUE,"JPN")</f>
        <v/>
      </c>
      <c r="P152" s="1" t="e">
        <f t="shared" si="0"/>
        <v>#VALUE!</v>
      </c>
      <c r="Q152" s="1" t="e">
        <f t="shared" si="1"/>
        <v>#VALUE!</v>
      </c>
      <c r="R152" s="1" t="e">
        <f t="shared" si="2"/>
        <v>#VALUE!</v>
      </c>
      <c r="S152" s="1" t="e">
        <f t="shared" si="3"/>
        <v>#VALUE!</v>
      </c>
      <c r="T152" s="1" t="e">
        <f t="shared" si="4"/>
        <v>#VALUE!</v>
      </c>
      <c r="U152" s="1" t="str">
        <f t="shared" si="5"/>
        <v>高</v>
      </c>
    </row>
    <row r="153" spans="1:21" ht="18" customHeight="1">
      <c r="A153" s="13" t="str" cm="1">
        <f t="array" ref="A153">_xlfn.IFS(高校選手データ貼り付け!B161="","",TRUE,高校選手データ貼り付け!B161)</f>
        <v/>
      </c>
      <c r="B153" s="14" t="str" cm="1">
        <f t="array" ref="B153">_xlfn.IFS(A153="","",COUNTIF(高校選手データ貼り付け!D162," ")&gt;0,LEFT(高校選手データ貼り付け!D162,FIND(" ",高校選手データ貼り付け!D162)-1),TRUE,LEFT(高校選手データ貼り付け!D162,FIND("　",高校選手データ貼り付け!D162)-1))</f>
        <v/>
      </c>
      <c r="C153" s="14" t="str" cm="1">
        <f t="array" ref="C153">_xlfn.IFS(A153="","",COUNTIF(高校選手データ貼り付け!D162," ")&gt;0,RIGHT(高校選手データ貼り付け!D162,LEN(高校選手データ貼り付け!D162)-FIND(" ",高校選手データ貼り付け!D162)),TRUE,RIGHT(高校選手データ貼り付け!D162,LEN(高校選手データ貼り付け!D162)-FIND("　",高校選手データ貼り付け!D162)))</f>
        <v/>
      </c>
      <c r="D153" s="15"/>
      <c r="E153" s="16" t="str" cm="1">
        <f t="array" ref="E153">_xlfn.IFS(A153="","",TRUE,高校選手データ貼り付け!$P$4&amp;"高")</f>
        <v/>
      </c>
      <c r="F153" s="17" t="str" cm="1">
        <f t="array" ref="F153">_xlfn.IFS(A153="","",TRUE,高校選手データ貼り付け!K161)</f>
        <v/>
      </c>
      <c r="G153" s="15"/>
      <c r="H153" s="18"/>
      <c r="I153" s="18"/>
      <c r="J153" s="16" t="str" cm="1">
        <f t="array" ref="J153">_xlfn.IFS(A153="","",COUNTIF(高校選手データ貼り付け!D161," ")&gt;0,ASC(LEFT(高校選手データ貼り付け!D161,FIND(" ",高校選手データ貼り付け!D161)-1)),TRUE,ASC(LEFT(高校選手データ貼り付け!D161,FIND("　",高校選手データ貼り付け!D161)-1)))</f>
        <v/>
      </c>
      <c r="K153" s="18" t="str" cm="1">
        <f t="array" ref="K153">_xlfn.IFS(A153="","",COUNTIF(高校選手データ貼り付け!D161," ")&gt;0,ASC(RIGHT(高校選手データ貼り付け!D161,LEN(高校選手データ貼り付け!D161)-FIND(" ",高校選手データ貼り付け!D161))),TRUE,ASC(RIGHT(高校選手データ貼り付け!D161,LEN(高校選手データ貼り付け!D161)-FIND("　",高校選手データ貼り付け!D161))))</f>
        <v/>
      </c>
      <c r="L153" s="18"/>
      <c r="M153" s="18"/>
      <c r="N153" s="18" t="str" cm="1">
        <f t="array" ref="N153">_xlfn.IFS(A153="","",TRUE,高校選手データ貼り付け!F161&amp;"."&amp;TEXT(高校選手データ貼り付け!H161,"00")&amp;"."&amp;TEXT(高校選手データ貼り付け!J161,"00"))</f>
        <v/>
      </c>
      <c r="O153" s="18" t="str" cm="1">
        <f t="array" ref="O153">_xlfn.IFS(A153="","",TRUE,"JPN")</f>
        <v/>
      </c>
      <c r="P153" s="1" t="e">
        <f t="shared" si="0"/>
        <v>#VALUE!</v>
      </c>
      <c r="Q153" s="1" t="e">
        <f t="shared" si="1"/>
        <v>#VALUE!</v>
      </c>
      <c r="R153" s="1" t="e">
        <f t="shared" si="2"/>
        <v>#VALUE!</v>
      </c>
      <c r="S153" s="1" t="e">
        <f t="shared" si="3"/>
        <v>#VALUE!</v>
      </c>
      <c r="T153" s="1" t="e">
        <f t="shared" si="4"/>
        <v>#VALUE!</v>
      </c>
      <c r="U153" s="1" t="str">
        <f t="shared" si="5"/>
        <v>高</v>
      </c>
    </row>
    <row r="154" spans="1:21" ht="18" customHeight="1">
      <c r="A154" s="13" t="str" cm="1">
        <f t="array" ref="A154">_xlfn.IFS(高校選手データ貼り付け!B162="","",TRUE,高校選手データ貼り付け!B162)</f>
        <v/>
      </c>
      <c r="B154" s="14" t="str" cm="1">
        <f t="array" ref="B154">_xlfn.IFS(A154="","",COUNTIF(高校選手データ貼り付け!D163," ")&gt;0,LEFT(高校選手データ貼り付け!D163,FIND(" ",高校選手データ貼り付け!D163)-1),TRUE,LEFT(高校選手データ貼り付け!D163,FIND("　",高校選手データ貼り付け!D163)-1))</f>
        <v/>
      </c>
      <c r="C154" s="14" t="str" cm="1">
        <f t="array" ref="C154">_xlfn.IFS(A154="","",COUNTIF(高校選手データ貼り付け!D163," ")&gt;0,RIGHT(高校選手データ貼り付け!D163,LEN(高校選手データ貼り付け!D163)-FIND(" ",高校選手データ貼り付け!D163)),TRUE,RIGHT(高校選手データ貼り付け!D163,LEN(高校選手データ貼り付け!D163)-FIND("　",高校選手データ貼り付け!D163)))</f>
        <v/>
      </c>
      <c r="D154" s="15"/>
      <c r="E154" s="16" t="str" cm="1">
        <f t="array" ref="E154">_xlfn.IFS(A154="","",TRUE,高校選手データ貼り付け!$P$4&amp;"高")</f>
        <v/>
      </c>
      <c r="F154" s="17" t="str" cm="1">
        <f t="array" ref="F154">_xlfn.IFS(A154="","",TRUE,高校選手データ貼り付け!K162)</f>
        <v/>
      </c>
      <c r="G154" s="15"/>
      <c r="H154" s="18"/>
      <c r="I154" s="18"/>
      <c r="J154" s="16" t="str" cm="1">
        <f t="array" ref="J154">_xlfn.IFS(A154="","",COUNTIF(高校選手データ貼り付け!D162," ")&gt;0,ASC(LEFT(高校選手データ貼り付け!D162,FIND(" ",高校選手データ貼り付け!D162)-1)),TRUE,ASC(LEFT(高校選手データ貼り付け!D162,FIND("　",高校選手データ貼り付け!D162)-1)))</f>
        <v/>
      </c>
      <c r="K154" s="18" t="str" cm="1">
        <f t="array" ref="K154">_xlfn.IFS(A154="","",COUNTIF(高校選手データ貼り付け!D162," ")&gt;0,ASC(RIGHT(高校選手データ貼り付け!D162,LEN(高校選手データ貼り付け!D162)-FIND(" ",高校選手データ貼り付け!D162))),TRUE,ASC(RIGHT(高校選手データ貼り付け!D162,LEN(高校選手データ貼り付け!D162)-FIND("　",高校選手データ貼り付け!D162))))</f>
        <v/>
      </c>
      <c r="L154" s="18"/>
      <c r="M154" s="18"/>
      <c r="N154" s="18" t="str" cm="1">
        <f t="array" ref="N154">_xlfn.IFS(A154="","",TRUE,高校選手データ貼り付け!F162&amp;"."&amp;TEXT(高校選手データ貼り付け!H162,"00")&amp;"."&amp;TEXT(高校選手データ貼り付け!J162,"00"))</f>
        <v/>
      </c>
      <c r="O154" s="18" t="str" cm="1">
        <f t="array" ref="O154">_xlfn.IFS(A154="","",TRUE,"JPN")</f>
        <v/>
      </c>
      <c r="P154" s="1" t="e">
        <f t="shared" si="0"/>
        <v>#VALUE!</v>
      </c>
      <c r="Q154" s="1" t="e">
        <f t="shared" si="1"/>
        <v>#VALUE!</v>
      </c>
      <c r="R154" s="1" t="e">
        <f t="shared" si="2"/>
        <v>#VALUE!</v>
      </c>
      <c r="S154" s="1" t="e">
        <f t="shared" si="3"/>
        <v>#VALUE!</v>
      </c>
      <c r="T154" s="1" t="e">
        <f t="shared" si="4"/>
        <v>#VALUE!</v>
      </c>
      <c r="U154" s="1" t="str">
        <f t="shared" si="5"/>
        <v>高</v>
      </c>
    </row>
    <row r="155" spans="1:21" ht="18" customHeight="1">
      <c r="A155" s="13" t="str" cm="1">
        <f t="array" ref="A155">_xlfn.IFS(高校選手データ貼り付け!B163="","",TRUE,高校選手データ貼り付け!B163)</f>
        <v/>
      </c>
      <c r="B155" s="14" t="str" cm="1">
        <f t="array" ref="B155">_xlfn.IFS(A155="","",COUNTIF(高校選手データ貼り付け!D164," ")&gt;0,LEFT(高校選手データ貼り付け!D164,FIND(" ",高校選手データ貼り付け!D164)-1),TRUE,LEFT(高校選手データ貼り付け!D164,FIND("　",高校選手データ貼り付け!D164)-1))</f>
        <v/>
      </c>
      <c r="C155" s="14" t="str" cm="1">
        <f t="array" ref="C155">_xlfn.IFS(A155="","",COUNTIF(高校選手データ貼り付け!D164," ")&gt;0,RIGHT(高校選手データ貼り付け!D164,LEN(高校選手データ貼り付け!D164)-FIND(" ",高校選手データ貼り付け!D164)),TRUE,RIGHT(高校選手データ貼り付け!D164,LEN(高校選手データ貼り付け!D164)-FIND("　",高校選手データ貼り付け!D164)))</f>
        <v/>
      </c>
      <c r="D155" s="15"/>
      <c r="E155" s="16" t="str" cm="1">
        <f t="array" ref="E155">_xlfn.IFS(A155="","",TRUE,高校選手データ貼り付け!$P$4&amp;"高")</f>
        <v/>
      </c>
      <c r="F155" s="17" t="str" cm="1">
        <f t="array" ref="F155">_xlfn.IFS(A155="","",TRUE,高校選手データ貼り付け!K163)</f>
        <v/>
      </c>
      <c r="G155" s="15"/>
      <c r="H155" s="18"/>
      <c r="I155" s="18"/>
      <c r="J155" s="16" t="str" cm="1">
        <f t="array" ref="J155">_xlfn.IFS(A155="","",COUNTIF(高校選手データ貼り付け!D163," ")&gt;0,ASC(LEFT(高校選手データ貼り付け!D163,FIND(" ",高校選手データ貼り付け!D163)-1)),TRUE,ASC(LEFT(高校選手データ貼り付け!D163,FIND("　",高校選手データ貼り付け!D163)-1)))</f>
        <v/>
      </c>
      <c r="K155" s="18" t="str" cm="1">
        <f t="array" ref="K155">_xlfn.IFS(A155="","",COUNTIF(高校選手データ貼り付け!D163," ")&gt;0,ASC(RIGHT(高校選手データ貼り付け!D163,LEN(高校選手データ貼り付け!D163)-FIND(" ",高校選手データ貼り付け!D163))),TRUE,ASC(RIGHT(高校選手データ貼り付け!D163,LEN(高校選手データ貼り付け!D163)-FIND("　",高校選手データ貼り付け!D163))))</f>
        <v/>
      </c>
      <c r="L155" s="18"/>
      <c r="M155" s="18"/>
      <c r="N155" s="18" t="str" cm="1">
        <f t="array" ref="N155">_xlfn.IFS(A155="","",TRUE,高校選手データ貼り付け!F163&amp;"."&amp;TEXT(高校選手データ貼り付け!H163,"00")&amp;"."&amp;TEXT(高校選手データ貼り付け!J163,"00"))</f>
        <v/>
      </c>
      <c r="O155" s="18" t="str" cm="1">
        <f t="array" ref="O155">_xlfn.IFS(A155="","",TRUE,"JPN")</f>
        <v/>
      </c>
      <c r="P155" s="1" t="e">
        <f t="shared" si="0"/>
        <v>#VALUE!</v>
      </c>
      <c r="Q155" s="1" t="e">
        <f t="shared" si="1"/>
        <v>#VALUE!</v>
      </c>
      <c r="R155" s="1" t="e">
        <f t="shared" si="2"/>
        <v>#VALUE!</v>
      </c>
      <c r="S155" s="1" t="e">
        <f t="shared" si="3"/>
        <v>#VALUE!</v>
      </c>
      <c r="T155" s="1" t="e">
        <f t="shared" si="4"/>
        <v>#VALUE!</v>
      </c>
      <c r="U155" s="1" t="str">
        <f t="shared" si="5"/>
        <v>高</v>
      </c>
    </row>
    <row r="156" spans="1:21" ht="18" customHeight="1">
      <c r="A156" s="13" t="str" cm="1">
        <f t="array" ref="A156">_xlfn.IFS(高校選手データ貼り付け!B164="","",TRUE,高校選手データ貼り付け!B164)</f>
        <v/>
      </c>
      <c r="B156" s="14" t="str" cm="1">
        <f t="array" ref="B156">_xlfn.IFS(A156="","",COUNTIF(高校選手データ貼り付け!D165," ")&gt;0,LEFT(高校選手データ貼り付け!D165,FIND(" ",高校選手データ貼り付け!D165)-1),TRUE,LEFT(高校選手データ貼り付け!D165,FIND("　",高校選手データ貼り付け!D165)-1))</f>
        <v/>
      </c>
      <c r="C156" s="14" t="str" cm="1">
        <f t="array" ref="C156">_xlfn.IFS(A156="","",COUNTIF(高校選手データ貼り付け!D165," ")&gt;0,RIGHT(高校選手データ貼り付け!D165,LEN(高校選手データ貼り付け!D165)-FIND(" ",高校選手データ貼り付け!D165)),TRUE,RIGHT(高校選手データ貼り付け!D165,LEN(高校選手データ貼り付け!D165)-FIND("　",高校選手データ貼り付け!D165)))</f>
        <v/>
      </c>
      <c r="D156" s="15"/>
      <c r="E156" s="16" t="str" cm="1">
        <f t="array" ref="E156">_xlfn.IFS(A156="","",TRUE,高校選手データ貼り付け!$P$4&amp;"高")</f>
        <v/>
      </c>
      <c r="F156" s="17" t="str" cm="1">
        <f t="array" ref="F156">_xlfn.IFS(A156="","",TRUE,高校選手データ貼り付け!K164)</f>
        <v/>
      </c>
      <c r="G156" s="15"/>
      <c r="H156" s="18"/>
      <c r="I156" s="18"/>
      <c r="J156" s="16" t="str" cm="1">
        <f t="array" ref="J156">_xlfn.IFS(A156="","",COUNTIF(高校選手データ貼り付け!D164," ")&gt;0,ASC(LEFT(高校選手データ貼り付け!D164,FIND(" ",高校選手データ貼り付け!D164)-1)),TRUE,ASC(LEFT(高校選手データ貼り付け!D164,FIND("　",高校選手データ貼り付け!D164)-1)))</f>
        <v/>
      </c>
      <c r="K156" s="18" t="str" cm="1">
        <f t="array" ref="K156">_xlfn.IFS(A156="","",COUNTIF(高校選手データ貼り付け!D164," ")&gt;0,ASC(RIGHT(高校選手データ貼り付け!D164,LEN(高校選手データ貼り付け!D164)-FIND(" ",高校選手データ貼り付け!D164))),TRUE,ASC(RIGHT(高校選手データ貼り付け!D164,LEN(高校選手データ貼り付け!D164)-FIND("　",高校選手データ貼り付け!D164))))</f>
        <v/>
      </c>
      <c r="L156" s="18"/>
      <c r="M156" s="18"/>
      <c r="N156" s="18" t="str" cm="1">
        <f t="array" ref="N156">_xlfn.IFS(A156="","",TRUE,高校選手データ貼り付け!F164&amp;"."&amp;TEXT(高校選手データ貼り付け!H164,"00")&amp;"."&amp;TEXT(高校選手データ貼り付け!J164,"00"))</f>
        <v/>
      </c>
      <c r="O156" s="18" t="str" cm="1">
        <f t="array" ref="O156">_xlfn.IFS(A156="","",TRUE,"JPN")</f>
        <v/>
      </c>
      <c r="P156" s="1" t="e">
        <f t="shared" si="0"/>
        <v>#VALUE!</v>
      </c>
      <c r="Q156" s="1" t="e">
        <f t="shared" si="1"/>
        <v>#VALUE!</v>
      </c>
      <c r="R156" s="1" t="e">
        <f t="shared" si="2"/>
        <v>#VALUE!</v>
      </c>
      <c r="S156" s="1" t="e">
        <f t="shared" si="3"/>
        <v>#VALUE!</v>
      </c>
      <c r="T156" s="1" t="e">
        <f t="shared" si="4"/>
        <v>#VALUE!</v>
      </c>
      <c r="U156" s="1" t="str">
        <f t="shared" si="5"/>
        <v>高</v>
      </c>
    </row>
    <row r="157" spans="1:21" ht="18" customHeight="1">
      <c r="A157" s="13" t="str" cm="1">
        <f t="array" ref="A157">_xlfn.IFS(高校選手データ貼り付け!B165="","",TRUE,高校選手データ貼り付け!B165)</f>
        <v/>
      </c>
      <c r="B157" s="14" t="str" cm="1">
        <f t="array" ref="B157">_xlfn.IFS(A157="","",COUNTIF(高校選手データ貼り付け!D166," ")&gt;0,LEFT(高校選手データ貼り付け!D166,FIND(" ",高校選手データ貼り付け!D166)-1),TRUE,LEFT(高校選手データ貼り付け!D166,FIND("　",高校選手データ貼り付け!D166)-1))</f>
        <v/>
      </c>
      <c r="C157" s="14" t="str" cm="1">
        <f t="array" ref="C157">_xlfn.IFS(A157="","",COUNTIF(高校選手データ貼り付け!D166," ")&gt;0,RIGHT(高校選手データ貼り付け!D166,LEN(高校選手データ貼り付け!D166)-FIND(" ",高校選手データ貼り付け!D166)),TRUE,RIGHT(高校選手データ貼り付け!D166,LEN(高校選手データ貼り付け!D166)-FIND("　",高校選手データ貼り付け!D166)))</f>
        <v/>
      </c>
      <c r="D157" s="15"/>
      <c r="E157" s="16" t="str" cm="1">
        <f t="array" ref="E157">_xlfn.IFS(A157="","",TRUE,高校選手データ貼り付け!$P$4&amp;"高")</f>
        <v/>
      </c>
      <c r="F157" s="17" t="str" cm="1">
        <f t="array" ref="F157">_xlfn.IFS(A157="","",TRUE,高校選手データ貼り付け!K165)</f>
        <v/>
      </c>
      <c r="G157" s="15"/>
      <c r="H157" s="18"/>
      <c r="I157" s="18"/>
      <c r="J157" s="16" t="str" cm="1">
        <f t="array" ref="J157">_xlfn.IFS(A157="","",COUNTIF(高校選手データ貼り付け!D165," ")&gt;0,ASC(LEFT(高校選手データ貼り付け!D165,FIND(" ",高校選手データ貼り付け!D165)-1)),TRUE,ASC(LEFT(高校選手データ貼り付け!D165,FIND("　",高校選手データ貼り付け!D165)-1)))</f>
        <v/>
      </c>
      <c r="K157" s="18" t="str" cm="1">
        <f t="array" ref="K157">_xlfn.IFS(A157="","",COUNTIF(高校選手データ貼り付け!D165," ")&gt;0,ASC(RIGHT(高校選手データ貼り付け!D165,LEN(高校選手データ貼り付け!D165)-FIND(" ",高校選手データ貼り付け!D165))),TRUE,ASC(RIGHT(高校選手データ貼り付け!D165,LEN(高校選手データ貼り付け!D165)-FIND("　",高校選手データ貼り付け!D165))))</f>
        <v/>
      </c>
      <c r="L157" s="18"/>
      <c r="M157" s="18"/>
      <c r="N157" s="18" t="str" cm="1">
        <f t="array" ref="N157">_xlfn.IFS(A157="","",TRUE,高校選手データ貼り付け!F165&amp;"."&amp;TEXT(高校選手データ貼り付け!H165,"00")&amp;"."&amp;TEXT(高校選手データ貼り付け!J165,"00"))</f>
        <v/>
      </c>
      <c r="O157" s="18" t="str" cm="1">
        <f t="array" ref="O157">_xlfn.IFS(A157="","",TRUE,"JPN")</f>
        <v/>
      </c>
      <c r="P157" s="1" t="e">
        <f t="shared" si="0"/>
        <v>#VALUE!</v>
      </c>
      <c r="Q157" s="1" t="e">
        <f t="shared" si="1"/>
        <v>#VALUE!</v>
      </c>
      <c r="R157" s="1" t="e">
        <f t="shared" si="2"/>
        <v>#VALUE!</v>
      </c>
      <c r="S157" s="1" t="e">
        <f t="shared" si="3"/>
        <v>#VALUE!</v>
      </c>
      <c r="T157" s="1" t="e">
        <f t="shared" si="4"/>
        <v>#VALUE!</v>
      </c>
      <c r="U157" s="1" t="str">
        <f t="shared" si="5"/>
        <v>高</v>
      </c>
    </row>
    <row r="158" spans="1:21" ht="18" customHeight="1">
      <c r="A158" s="13" t="str" cm="1">
        <f t="array" ref="A158">_xlfn.IFS(高校選手データ貼り付け!B166="","",TRUE,高校選手データ貼り付け!B166)</f>
        <v/>
      </c>
      <c r="B158" s="14" t="str" cm="1">
        <f t="array" ref="B158">_xlfn.IFS(A158="","",COUNTIF(高校選手データ貼り付け!D167," ")&gt;0,LEFT(高校選手データ貼り付け!D167,FIND(" ",高校選手データ貼り付け!D167)-1),TRUE,LEFT(高校選手データ貼り付け!D167,FIND("　",高校選手データ貼り付け!D167)-1))</f>
        <v/>
      </c>
      <c r="C158" s="14" t="str" cm="1">
        <f t="array" ref="C158">_xlfn.IFS(A158="","",COUNTIF(高校選手データ貼り付け!D167," ")&gt;0,RIGHT(高校選手データ貼り付け!D167,LEN(高校選手データ貼り付け!D167)-FIND(" ",高校選手データ貼り付け!D167)),TRUE,RIGHT(高校選手データ貼り付け!D167,LEN(高校選手データ貼り付け!D167)-FIND("　",高校選手データ貼り付け!D167)))</f>
        <v/>
      </c>
      <c r="D158" s="15"/>
      <c r="E158" s="16" t="str" cm="1">
        <f t="array" ref="E158">_xlfn.IFS(A158="","",TRUE,高校選手データ貼り付け!$P$4&amp;"高")</f>
        <v/>
      </c>
      <c r="F158" s="17" t="str" cm="1">
        <f t="array" ref="F158">_xlfn.IFS(A158="","",TRUE,高校選手データ貼り付け!K166)</f>
        <v/>
      </c>
      <c r="G158" s="15"/>
      <c r="H158" s="18"/>
      <c r="I158" s="18"/>
      <c r="J158" s="16" t="str" cm="1">
        <f t="array" ref="J158">_xlfn.IFS(A158="","",COUNTIF(高校選手データ貼り付け!D166," ")&gt;0,ASC(LEFT(高校選手データ貼り付け!D166,FIND(" ",高校選手データ貼り付け!D166)-1)),TRUE,ASC(LEFT(高校選手データ貼り付け!D166,FIND("　",高校選手データ貼り付け!D166)-1)))</f>
        <v/>
      </c>
      <c r="K158" s="18" t="str" cm="1">
        <f t="array" ref="K158">_xlfn.IFS(A158="","",COUNTIF(高校選手データ貼り付け!D166," ")&gt;0,ASC(RIGHT(高校選手データ貼り付け!D166,LEN(高校選手データ貼り付け!D166)-FIND(" ",高校選手データ貼り付け!D166))),TRUE,ASC(RIGHT(高校選手データ貼り付け!D166,LEN(高校選手データ貼り付け!D166)-FIND("　",高校選手データ貼り付け!D166))))</f>
        <v/>
      </c>
      <c r="L158" s="18"/>
      <c r="M158" s="18"/>
      <c r="N158" s="18" t="str" cm="1">
        <f t="array" ref="N158">_xlfn.IFS(A158="","",TRUE,高校選手データ貼り付け!F166&amp;"."&amp;TEXT(高校選手データ貼り付け!H166,"00")&amp;"."&amp;TEXT(高校選手データ貼り付け!J166,"00"))</f>
        <v/>
      </c>
      <c r="O158" s="18" t="str" cm="1">
        <f t="array" ref="O158">_xlfn.IFS(A158="","",TRUE,"JPN")</f>
        <v/>
      </c>
      <c r="P158" s="1" t="e">
        <f t="shared" si="0"/>
        <v>#VALUE!</v>
      </c>
      <c r="Q158" s="1" t="e">
        <f t="shared" si="1"/>
        <v>#VALUE!</v>
      </c>
      <c r="R158" s="1" t="e">
        <f t="shared" si="2"/>
        <v>#VALUE!</v>
      </c>
      <c r="S158" s="1" t="e">
        <f t="shared" si="3"/>
        <v>#VALUE!</v>
      </c>
      <c r="T158" s="1" t="e">
        <f t="shared" si="4"/>
        <v>#VALUE!</v>
      </c>
      <c r="U158" s="1" t="str">
        <f t="shared" si="5"/>
        <v>高</v>
      </c>
    </row>
    <row r="159" spans="1:21" ht="18" customHeight="1">
      <c r="A159" s="13" t="str" cm="1">
        <f t="array" ref="A159">_xlfn.IFS(高校選手データ貼り付け!B167="","",TRUE,高校選手データ貼り付け!B167)</f>
        <v/>
      </c>
      <c r="B159" s="14" t="str" cm="1">
        <f t="array" ref="B159">_xlfn.IFS(A159="","",COUNTIF(高校選手データ貼り付け!D168," ")&gt;0,LEFT(高校選手データ貼り付け!D168,FIND(" ",高校選手データ貼り付け!D168)-1),TRUE,LEFT(高校選手データ貼り付け!D168,FIND("　",高校選手データ貼り付け!D168)-1))</f>
        <v/>
      </c>
      <c r="C159" s="14" t="str" cm="1">
        <f t="array" ref="C159">_xlfn.IFS(A159="","",COUNTIF(高校選手データ貼り付け!D168," ")&gt;0,RIGHT(高校選手データ貼り付け!D168,LEN(高校選手データ貼り付け!D168)-FIND(" ",高校選手データ貼り付け!D168)),TRUE,RIGHT(高校選手データ貼り付け!D168,LEN(高校選手データ貼り付け!D168)-FIND("　",高校選手データ貼り付け!D168)))</f>
        <v/>
      </c>
      <c r="D159" s="15"/>
      <c r="E159" s="16" t="str" cm="1">
        <f t="array" ref="E159">_xlfn.IFS(A159="","",TRUE,高校選手データ貼り付け!$P$4&amp;"高")</f>
        <v/>
      </c>
      <c r="F159" s="17" t="str" cm="1">
        <f t="array" ref="F159">_xlfn.IFS(A159="","",TRUE,高校選手データ貼り付け!K167)</f>
        <v/>
      </c>
      <c r="G159" s="15"/>
      <c r="H159" s="18"/>
      <c r="I159" s="18"/>
      <c r="J159" s="16" t="str" cm="1">
        <f t="array" ref="J159">_xlfn.IFS(A159="","",COUNTIF(高校選手データ貼り付け!D167," ")&gt;0,ASC(LEFT(高校選手データ貼り付け!D167,FIND(" ",高校選手データ貼り付け!D167)-1)),TRUE,ASC(LEFT(高校選手データ貼り付け!D167,FIND("　",高校選手データ貼り付け!D167)-1)))</f>
        <v/>
      </c>
      <c r="K159" s="18" t="str" cm="1">
        <f t="array" ref="K159">_xlfn.IFS(A159="","",COUNTIF(高校選手データ貼り付け!D167," ")&gt;0,ASC(RIGHT(高校選手データ貼り付け!D167,LEN(高校選手データ貼り付け!D167)-FIND(" ",高校選手データ貼り付け!D167))),TRUE,ASC(RIGHT(高校選手データ貼り付け!D167,LEN(高校選手データ貼り付け!D167)-FIND("　",高校選手データ貼り付け!D167))))</f>
        <v/>
      </c>
      <c r="L159" s="18"/>
      <c r="M159" s="18"/>
      <c r="N159" s="18" t="str" cm="1">
        <f t="array" ref="N159">_xlfn.IFS(A159="","",TRUE,高校選手データ貼り付け!F167&amp;"."&amp;TEXT(高校選手データ貼り付け!H167,"00")&amp;"."&amp;TEXT(高校選手データ貼り付け!J167,"00"))</f>
        <v/>
      </c>
      <c r="O159" s="18" t="str" cm="1">
        <f t="array" ref="O159">_xlfn.IFS(A159="","",TRUE,"JPN")</f>
        <v/>
      </c>
      <c r="P159" s="1" t="e">
        <f t="shared" si="0"/>
        <v>#VALUE!</v>
      </c>
      <c r="Q159" s="1" t="e">
        <f t="shared" si="1"/>
        <v>#VALUE!</v>
      </c>
      <c r="R159" s="1" t="e">
        <f t="shared" si="2"/>
        <v>#VALUE!</v>
      </c>
      <c r="S159" s="1" t="e">
        <f t="shared" si="3"/>
        <v>#VALUE!</v>
      </c>
      <c r="T159" s="1" t="e">
        <f t="shared" si="4"/>
        <v>#VALUE!</v>
      </c>
      <c r="U159" s="1" t="str">
        <f t="shared" si="5"/>
        <v>高</v>
      </c>
    </row>
    <row r="160" spans="1:21" ht="18" customHeight="1">
      <c r="A160" s="13" t="str" cm="1">
        <f t="array" ref="A160">_xlfn.IFS(高校選手データ貼り付け!B168="","",TRUE,高校選手データ貼り付け!B168)</f>
        <v/>
      </c>
      <c r="B160" s="14" t="str" cm="1">
        <f t="array" ref="B160">_xlfn.IFS(A160="","",COUNTIF(高校選手データ貼り付け!D169," ")&gt;0,LEFT(高校選手データ貼り付け!D169,FIND(" ",高校選手データ貼り付け!D169)-1),TRUE,LEFT(高校選手データ貼り付け!D169,FIND("　",高校選手データ貼り付け!D169)-1))</f>
        <v/>
      </c>
      <c r="C160" s="14" t="str" cm="1">
        <f t="array" ref="C160">_xlfn.IFS(A160="","",COUNTIF(高校選手データ貼り付け!D169," ")&gt;0,RIGHT(高校選手データ貼り付け!D169,LEN(高校選手データ貼り付け!D169)-FIND(" ",高校選手データ貼り付け!D169)),TRUE,RIGHT(高校選手データ貼り付け!D169,LEN(高校選手データ貼り付け!D169)-FIND("　",高校選手データ貼り付け!D169)))</f>
        <v/>
      </c>
      <c r="D160" s="15"/>
      <c r="E160" s="16" t="str" cm="1">
        <f t="array" ref="E160">_xlfn.IFS(A160="","",TRUE,高校選手データ貼り付け!$P$4&amp;"高")</f>
        <v/>
      </c>
      <c r="F160" s="17" t="str" cm="1">
        <f t="array" ref="F160">_xlfn.IFS(A160="","",TRUE,高校選手データ貼り付け!K168)</f>
        <v/>
      </c>
      <c r="G160" s="15"/>
      <c r="H160" s="18"/>
      <c r="I160" s="18"/>
      <c r="J160" s="16" t="str" cm="1">
        <f t="array" ref="J160">_xlfn.IFS(A160="","",COUNTIF(高校選手データ貼り付け!D168," ")&gt;0,ASC(LEFT(高校選手データ貼り付け!D168,FIND(" ",高校選手データ貼り付け!D168)-1)),TRUE,ASC(LEFT(高校選手データ貼り付け!D168,FIND("　",高校選手データ貼り付け!D168)-1)))</f>
        <v/>
      </c>
      <c r="K160" s="18" t="str" cm="1">
        <f t="array" ref="K160">_xlfn.IFS(A160="","",COUNTIF(高校選手データ貼り付け!D168," ")&gt;0,ASC(RIGHT(高校選手データ貼り付け!D168,LEN(高校選手データ貼り付け!D168)-FIND(" ",高校選手データ貼り付け!D168))),TRUE,ASC(RIGHT(高校選手データ貼り付け!D168,LEN(高校選手データ貼り付け!D168)-FIND("　",高校選手データ貼り付け!D168))))</f>
        <v/>
      </c>
      <c r="L160" s="18"/>
      <c r="M160" s="18"/>
      <c r="N160" s="18" t="str" cm="1">
        <f t="array" ref="N160">_xlfn.IFS(A160="","",TRUE,高校選手データ貼り付け!F168&amp;"."&amp;TEXT(高校選手データ貼り付け!H168,"00")&amp;"."&amp;TEXT(高校選手データ貼り付け!J168,"00"))</f>
        <v/>
      </c>
      <c r="O160" s="18" t="str" cm="1">
        <f t="array" ref="O160">_xlfn.IFS(A160="","",TRUE,"JPN")</f>
        <v/>
      </c>
      <c r="P160" s="1" t="e">
        <f t="shared" si="0"/>
        <v>#VALUE!</v>
      </c>
      <c r="Q160" s="1" t="e">
        <f t="shared" si="1"/>
        <v>#VALUE!</v>
      </c>
      <c r="R160" s="1" t="e">
        <f t="shared" si="2"/>
        <v>#VALUE!</v>
      </c>
      <c r="S160" s="1" t="e">
        <f t="shared" si="3"/>
        <v>#VALUE!</v>
      </c>
      <c r="T160" s="1" t="e">
        <f t="shared" si="4"/>
        <v>#VALUE!</v>
      </c>
      <c r="U160" s="1" t="str">
        <f t="shared" si="5"/>
        <v>高</v>
      </c>
    </row>
    <row r="161" spans="1:21" ht="18" customHeight="1">
      <c r="A161" s="13" t="str" cm="1">
        <f t="array" ref="A161">_xlfn.IFS(高校選手データ貼り付け!B169="","",TRUE,高校選手データ貼り付け!B169)</f>
        <v/>
      </c>
      <c r="B161" s="14" t="str" cm="1">
        <f t="array" ref="B161">_xlfn.IFS(A161="","",COUNTIF(高校選手データ貼り付け!D170," ")&gt;0,LEFT(高校選手データ貼り付け!D170,FIND(" ",高校選手データ貼り付け!D170)-1),TRUE,LEFT(高校選手データ貼り付け!D170,FIND("　",高校選手データ貼り付け!D170)-1))</f>
        <v/>
      </c>
      <c r="C161" s="14" t="str" cm="1">
        <f t="array" ref="C161">_xlfn.IFS(A161="","",COUNTIF(高校選手データ貼り付け!D170," ")&gt;0,RIGHT(高校選手データ貼り付け!D170,LEN(高校選手データ貼り付け!D170)-FIND(" ",高校選手データ貼り付け!D170)),TRUE,RIGHT(高校選手データ貼り付け!D170,LEN(高校選手データ貼り付け!D170)-FIND("　",高校選手データ貼り付け!D170)))</f>
        <v/>
      </c>
      <c r="D161" s="15"/>
      <c r="E161" s="16" t="str" cm="1">
        <f t="array" ref="E161">_xlfn.IFS(A161="","",TRUE,高校選手データ貼り付け!$P$4&amp;"高")</f>
        <v/>
      </c>
      <c r="F161" s="17" t="str" cm="1">
        <f t="array" ref="F161">_xlfn.IFS(A161="","",TRUE,高校選手データ貼り付け!K169)</f>
        <v/>
      </c>
      <c r="G161" s="15"/>
      <c r="H161" s="18"/>
      <c r="I161" s="18"/>
      <c r="J161" s="16" t="str" cm="1">
        <f t="array" ref="J161">_xlfn.IFS(A161="","",COUNTIF(高校選手データ貼り付け!D169," ")&gt;0,ASC(LEFT(高校選手データ貼り付け!D169,FIND(" ",高校選手データ貼り付け!D169)-1)),TRUE,ASC(LEFT(高校選手データ貼り付け!D169,FIND("　",高校選手データ貼り付け!D169)-1)))</f>
        <v/>
      </c>
      <c r="K161" s="18" t="str" cm="1">
        <f t="array" ref="K161">_xlfn.IFS(A161="","",COUNTIF(高校選手データ貼り付け!D169," ")&gt;0,ASC(RIGHT(高校選手データ貼り付け!D169,LEN(高校選手データ貼り付け!D169)-FIND(" ",高校選手データ貼り付け!D169))),TRUE,ASC(RIGHT(高校選手データ貼り付け!D169,LEN(高校選手データ貼り付け!D169)-FIND("　",高校選手データ貼り付け!D169))))</f>
        <v/>
      </c>
      <c r="L161" s="18"/>
      <c r="M161" s="18"/>
      <c r="N161" s="18" t="str" cm="1">
        <f t="array" ref="N161">_xlfn.IFS(A161="","",TRUE,高校選手データ貼り付け!F169&amp;"."&amp;TEXT(高校選手データ貼り付け!H169,"00")&amp;"."&amp;TEXT(高校選手データ貼り付け!J169,"00"))</f>
        <v/>
      </c>
      <c r="O161" s="18" t="str" cm="1">
        <f t="array" ref="O161">_xlfn.IFS(A161="","",TRUE,"JPN")</f>
        <v/>
      </c>
      <c r="P161" s="1" t="e">
        <f t="shared" si="0"/>
        <v>#VALUE!</v>
      </c>
      <c r="Q161" s="1" t="e">
        <f t="shared" si="1"/>
        <v>#VALUE!</v>
      </c>
      <c r="R161" s="1" t="e">
        <f t="shared" si="2"/>
        <v>#VALUE!</v>
      </c>
      <c r="S161" s="1" t="e">
        <f t="shared" si="3"/>
        <v>#VALUE!</v>
      </c>
      <c r="T161" s="1" t="e">
        <f t="shared" si="4"/>
        <v>#VALUE!</v>
      </c>
      <c r="U161" s="1" t="str">
        <f t="shared" si="5"/>
        <v>高</v>
      </c>
    </row>
    <row r="162" spans="1:21" ht="18" customHeight="1">
      <c r="A162" s="13" t="str" cm="1">
        <f t="array" ref="A162">_xlfn.IFS(高校選手データ貼り付け!B170="","",TRUE,高校選手データ貼り付け!B170)</f>
        <v/>
      </c>
      <c r="B162" s="14" t="str" cm="1">
        <f t="array" ref="B162">_xlfn.IFS(A162="","",COUNTIF(高校選手データ貼り付け!D171," ")&gt;0,LEFT(高校選手データ貼り付け!D171,FIND(" ",高校選手データ貼り付け!D171)-1),TRUE,LEFT(高校選手データ貼り付け!D171,FIND("　",高校選手データ貼り付け!D171)-1))</f>
        <v/>
      </c>
      <c r="C162" s="14" t="str" cm="1">
        <f t="array" ref="C162">_xlfn.IFS(A162="","",COUNTIF(高校選手データ貼り付け!D171," ")&gt;0,RIGHT(高校選手データ貼り付け!D171,LEN(高校選手データ貼り付け!D171)-FIND(" ",高校選手データ貼り付け!D171)),TRUE,RIGHT(高校選手データ貼り付け!D171,LEN(高校選手データ貼り付け!D171)-FIND("　",高校選手データ貼り付け!D171)))</f>
        <v/>
      </c>
      <c r="D162" s="15"/>
      <c r="E162" s="16" t="str" cm="1">
        <f t="array" ref="E162">_xlfn.IFS(A162="","",TRUE,高校選手データ貼り付け!$P$4&amp;"高")</f>
        <v/>
      </c>
      <c r="F162" s="17" t="str" cm="1">
        <f t="array" ref="F162">_xlfn.IFS(A162="","",TRUE,高校選手データ貼り付け!K170)</f>
        <v/>
      </c>
      <c r="G162" s="15"/>
      <c r="H162" s="18"/>
      <c r="I162" s="18"/>
      <c r="J162" s="16" t="str" cm="1">
        <f t="array" ref="J162">_xlfn.IFS(A162="","",COUNTIF(高校選手データ貼り付け!D170," ")&gt;0,ASC(LEFT(高校選手データ貼り付け!D170,FIND(" ",高校選手データ貼り付け!D170)-1)),TRUE,ASC(LEFT(高校選手データ貼り付け!D170,FIND("　",高校選手データ貼り付け!D170)-1)))</f>
        <v/>
      </c>
      <c r="K162" s="18" t="str" cm="1">
        <f t="array" ref="K162">_xlfn.IFS(A162="","",COUNTIF(高校選手データ貼り付け!D170," ")&gt;0,ASC(RIGHT(高校選手データ貼り付け!D170,LEN(高校選手データ貼り付け!D170)-FIND(" ",高校選手データ貼り付け!D170))),TRUE,ASC(RIGHT(高校選手データ貼り付け!D170,LEN(高校選手データ貼り付け!D170)-FIND("　",高校選手データ貼り付け!D170))))</f>
        <v/>
      </c>
      <c r="L162" s="18"/>
      <c r="M162" s="18"/>
      <c r="N162" s="18" t="str" cm="1">
        <f t="array" ref="N162">_xlfn.IFS(A162="","",TRUE,高校選手データ貼り付け!F170&amp;"."&amp;TEXT(高校選手データ貼り付け!H170,"00")&amp;"."&amp;TEXT(高校選手データ貼り付け!J170,"00"))</f>
        <v/>
      </c>
      <c r="O162" s="18" t="str" cm="1">
        <f t="array" ref="O162">_xlfn.IFS(A162="","",TRUE,"JPN")</f>
        <v/>
      </c>
      <c r="P162" s="1" t="e">
        <f t="shared" si="0"/>
        <v>#VALUE!</v>
      </c>
      <c r="Q162" s="1" t="e">
        <f t="shared" si="1"/>
        <v>#VALUE!</v>
      </c>
      <c r="R162" s="1" t="e">
        <f t="shared" si="2"/>
        <v>#VALUE!</v>
      </c>
      <c r="S162" s="1" t="e">
        <f t="shared" si="3"/>
        <v>#VALUE!</v>
      </c>
      <c r="T162" s="1" t="e">
        <f t="shared" si="4"/>
        <v>#VALUE!</v>
      </c>
      <c r="U162" s="1" t="str">
        <f t="shared" si="5"/>
        <v>高</v>
      </c>
    </row>
    <row r="163" spans="1:21" ht="18" customHeight="1">
      <c r="A163" s="13" t="str" cm="1">
        <f t="array" ref="A163">_xlfn.IFS(高校選手データ貼り付け!B171="","",TRUE,高校選手データ貼り付け!B171)</f>
        <v/>
      </c>
      <c r="B163" s="14" t="str" cm="1">
        <f t="array" ref="B163">_xlfn.IFS(A163="","",COUNTIF(高校選手データ貼り付け!D172," ")&gt;0,LEFT(高校選手データ貼り付け!D172,FIND(" ",高校選手データ貼り付け!D172)-1),TRUE,LEFT(高校選手データ貼り付け!D172,FIND("　",高校選手データ貼り付け!D172)-1))</f>
        <v/>
      </c>
      <c r="C163" s="14" t="str" cm="1">
        <f t="array" ref="C163">_xlfn.IFS(A163="","",COUNTIF(高校選手データ貼り付け!D172," ")&gt;0,RIGHT(高校選手データ貼り付け!D172,LEN(高校選手データ貼り付け!D172)-FIND(" ",高校選手データ貼り付け!D172)),TRUE,RIGHT(高校選手データ貼り付け!D172,LEN(高校選手データ貼り付け!D172)-FIND("　",高校選手データ貼り付け!D172)))</f>
        <v/>
      </c>
      <c r="D163" s="15"/>
      <c r="E163" s="16" t="str" cm="1">
        <f t="array" ref="E163">_xlfn.IFS(A163="","",TRUE,高校選手データ貼り付け!$P$4&amp;"高")</f>
        <v/>
      </c>
      <c r="F163" s="17" t="str" cm="1">
        <f t="array" ref="F163">_xlfn.IFS(A163="","",TRUE,高校選手データ貼り付け!K171)</f>
        <v/>
      </c>
      <c r="G163" s="15"/>
      <c r="H163" s="18"/>
      <c r="I163" s="18"/>
      <c r="J163" s="16" t="str" cm="1">
        <f t="array" ref="J163">_xlfn.IFS(A163="","",COUNTIF(高校選手データ貼り付け!D171," ")&gt;0,ASC(LEFT(高校選手データ貼り付け!D171,FIND(" ",高校選手データ貼り付け!D171)-1)),TRUE,ASC(LEFT(高校選手データ貼り付け!D171,FIND("　",高校選手データ貼り付け!D171)-1)))</f>
        <v/>
      </c>
      <c r="K163" s="18" t="str" cm="1">
        <f t="array" ref="K163">_xlfn.IFS(A163="","",COUNTIF(高校選手データ貼り付け!D171," ")&gt;0,ASC(RIGHT(高校選手データ貼り付け!D171,LEN(高校選手データ貼り付け!D171)-FIND(" ",高校選手データ貼り付け!D171))),TRUE,ASC(RIGHT(高校選手データ貼り付け!D171,LEN(高校選手データ貼り付け!D171)-FIND("　",高校選手データ貼り付け!D171))))</f>
        <v/>
      </c>
      <c r="L163" s="18"/>
      <c r="M163" s="18"/>
      <c r="N163" s="18" t="str" cm="1">
        <f t="array" ref="N163">_xlfn.IFS(A163="","",TRUE,高校選手データ貼り付け!F171&amp;"."&amp;TEXT(高校選手データ貼り付け!H171,"00")&amp;"."&amp;TEXT(高校選手データ貼り付け!J171,"00"))</f>
        <v/>
      </c>
      <c r="O163" s="18" t="str" cm="1">
        <f t="array" ref="O163">_xlfn.IFS(A163="","",TRUE,"JPN")</f>
        <v/>
      </c>
      <c r="P163" s="1" t="e">
        <f t="shared" si="0"/>
        <v>#VALUE!</v>
      </c>
      <c r="Q163" s="1" t="e">
        <f t="shared" si="1"/>
        <v>#VALUE!</v>
      </c>
      <c r="R163" s="1" t="e">
        <f t="shared" si="2"/>
        <v>#VALUE!</v>
      </c>
      <c r="S163" s="1" t="e">
        <f t="shared" si="3"/>
        <v>#VALUE!</v>
      </c>
      <c r="T163" s="1" t="e">
        <f t="shared" si="4"/>
        <v>#VALUE!</v>
      </c>
      <c r="U163" s="1" t="str">
        <f t="shared" si="5"/>
        <v>高</v>
      </c>
    </row>
    <row r="164" spans="1:21" ht="18" customHeight="1">
      <c r="A164" s="13" t="str" cm="1">
        <f t="array" ref="A164">_xlfn.IFS(高校選手データ貼り付け!B172="","",TRUE,高校選手データ貼り付け!B172)</f>
        <v/>
      </c>
      <c r="B164" s="14" t="str" cm="1">
        <f t="array" ref="B164">_xlfn.IFS(A164="","",COUNTIF(高校選手データ貼り付け!D173," ")&gt;0,LEFT(高校選手データ貼り付け!D173,FIND(" ",高校選手データ貼り付け!D173)-1),TRUE,LEFT(高校選手データ貼り付け!D173,FIND("　",高校選手データ貼り付け!D173)-1))</f>
        <v/>
      </c>
      <c r="C164" s="14" t="str" cm="1">
        <f t="array" ref="C164">_xlfn.IFS(A164="","",COUNTIF(高校選手データ貼り付け!D173," ")&gt;0,RIGHT(高校選手データ貼り付け!D173,LEN(高校選手データ貼り付け!D173)-FIND(" ",高校選手データ貼り付け!D173)),TRUE,RIGHT(高校選手データ貼り付け!D173,LEN(高校選手データ貼り付け!D173)-FIND("　",高校選手データ貼り付け!D173)))</f>
        <v/>
      </c>
      <c r="D164" s="15"/>
      <c r="E164" s="16" t="str" cm="1">
        <f t="array" ref="E164">_xlfn.IFS(A164="","",TRUE,高校選手データ貼り付け!$P$4&amp;"高")</f>
        <v/>
      </c>
      <c r="F164" s="17" t="str" cm="1">
        <f t="array" ref="F164">_xlfn.IFS(A164="","",TRUE,高校選手データ貼り付け!K172)</f>
        <v/>
      </c>
      <c r="G164" s="15"/>
      <c r="H164" s="18"/>
      <c r="I164" s="18"/>
      <c r="J164" s="16" t="str" cm="1">
        <f t="array" ref="J164">_xlfn.IFS(A164="","",COUNTIF(高校選手データ貼り付け!D172," ")&gt;0,ASC(LEFT(高校選手データ貼り付け!D172,FIND(" ",高校選手データ貼り付け!D172)-1)),TRUE,ASC(LEFT(高校選手データ貼り付け!D172,FIND("　",高校選手データ貼り付け!D172)-1)))</f>
        <v/>
      </c>
      <c r="K164" s="18" t="str" cm="1">
        <f t="array" ref="K164">_xlfn.IFS(A164="","",COUNTIF(高校選手データ貼り付け!D172," ")&gt;0,ASC(RIGHT(高校選手データ貼り付け!D172,LEN(高校選手データ貼り付け!D172)-FIND(" ",高校選手データ貼り付け!D172))),TRUE,ASC(RIGHT(高校選手データ貼り付け!D172,LEN(高校選手データ貼り付け!D172)-FIND("　",高校選手データ貼り付け!D172))))</f>
        <v/>
      </c>
      <c r="L164" s="18"/>
      <c r="M164" s="18"/>
      <c r="N164" s="18" t="str" cm="1">
        <f t="array" ref="N164">_xlfn.IFS(A164="","",TRUE,高校選手データ貼り付け!F172&amp;"."&amp;TEXT(高校選手データ貼り付け!H172,"00")&amp;"."&amp;TEXT(高校選手データ貼り付け!J172,"00"))</f>
        <v/>
      </c>
      <c r="O164" s="18" t="str" cm="1">
        <f t="array" ref="O164">_xlfn.IFS(A164="","",TRUE,"JPN")</f>
        <v/>
      </c>
      <c r="P164" s="1" t="e">
        <f t="shared" si="0"/>
        <v>#VALUE!</v>
      </c>
      <c r="Q164" s="1" t="e">
        <f t="shared" si="1"/>
        <v>#VALUE!</v>
      </c>
      <c r="R164" s="1" t="e">
        <f t="shared" si="2"/>
        <v>#VALUE!</v>
      </c>
      <c r="S164" s="1" t="e">
        <f t="shared" si="3"/>
        <v>#VALUE!</v>
      </c>
      <c r="T164" s="1" t="e">
        <f t="shared" si="4"/>
        <v>#VALUE!</v>
      </c>
      <c r="U164" s="1" t="str">
        <f t="shared" si="5"/>
        <v>高</v>
      </c>
    </row>
    <row r="165" spans="1:21" ht="18" customHeight="1">
      <c r="A165" s="13" t="str" cm="1">
        <f t="array" ref="A165">_xlfn.IFS(高校選手データ貼り付け!B173="","",TRUE,高校選手データ貼り付け!B173)</f>
        <v/>
      </c>
      <c r="B165" s="14" t="str" cm="1">
        <f t="array" ref="B165">_xlfn.IFS(A165="","",COUNTIF(高校選手データ貼り付け!D174," ")&gt;0,LEFT(高校選手データ貼り付け!D174,FIND(" ",高校選手データ貼り付け!D174)-1),TRUE,LEFT(高校選手データ貼り付け!D174,FIND("　",高校選手データ貼り付け!D174)-1))</f>
        <v/>
      </c>
      <c r="C165" s="14" t="str" cm="1">
        <f t="array" ref="C165">_xlfn.IFS(A165="","",COUNTIF(高校選手データ貼り付け!D174," ")&gt;0,RIGHT(高校選手データ貼り付け!D174,LEN(高校選手データ貼り付け!D174)-FIND(" ",高校選手データ貼り付け!D174)),TRUE,RIGHT(高校選手データ貼り付け!D174,LEN(高校選手データ貼り付け!D174)-FIND("　",高校選手データ貼り付け!D174)))</f>
        <v/>
      </c>
      <c r="D165" s="15"/>
      <c r="E165" s="16" t="str" cm="1">
        <f t="array" ref="E165">_xlfn.IFS(A165="","",TRUE,高校選手データ貼り付け!$P$4&amp;"高")</f>
        <v/>
      </c>
      <c r="F165" s="17" t="str" cm="1">
        <f t="array" ref="F165">_xlfn.IFS(A165="","",TRUE,高校選手データ貼り付け!K173)</f>
        <v/>
      </c>
      <c r="G165" s="15"/>
      <c r="H165" s="18"/>
      <c r="I165" s="18"/>
      <c r="J165" s="16" t="str" cm="1">
        <f t="array" ref="J165">_xlfn.IFS(A165="","",COUNTIF(高校選手データ貼り付け!D173," ")&gt;0,ASC(LEFT(高校選手データ貼り付け!D173,FIND(" ",高校選手データ貼り付け!D173)-1)),TRUE,ASC(LEFT(高校選手データ貼り付け!D173,FIND("　",高校選手データ貼り付け!D173)-1)))</f>
        <v/>
      </c>
      <c r="K165" s="18" t="str" cm="1">
        <f t="array" ref="K165">_xlfn.IFS(A165="","",COUNTIF(高校選手データ貼り付け!D173," ")&gt;0,ASC(RIGHT(高校選手データ貼り付け!D173,LEN(高校選手データ貼り付け!D173)-FIND(" ",高校選手データ貼り付け!D173))),TRUE,ASC(RIGHT(高校選手データ貼り付け!D173,LEN(高校選手データ貼り付け!D173)-FIND("　",高校選手データ貼り付け!D173))))</f>
        <v/>
      </c>
      <c r="L165" s="18"/>
      <c r="M165" s="18"/>
      <c r="N165" s="18" t="str" cm="1">
        <f t="array" ref="N165">_xlfn.IFS(A165="","",TRUE,高校選手データ貼り付け!F173&amp;"."&amp;TEXT(高校選手データ貼り付け!H173,"00")&amp;"."&amp;TEXT(高校選手データ貼り付け!J173,"00"))</f>
        <v/>
      </c>
      <c r="O165" s="18" t="str" cm="1">
        <f t="array" ref="O165">_xlfn.IFS(A165="","",TRUE,"JPN")</f>
        <v/>
      </c>
      <c r="P165" s="1" t="e">
        <f t="shared" si="0"/>
        <v>#VALUE!</v>
      </c>
      <c r="Q165" s="1" t="e">
        <f t="shared" si="1"/>
        <v>#VALUE!</v>
      </c>
      <c r="R165" s="1" t="e">
        <f t="shared" si="2"/>
        <v>#VALUE!</v>
      </c>
      <c r="S165" s="1" t="e">
        <f t="shared" si="3"/>
        <v>#VALUE!</v>
      </c>
      <c r="T165" s="1" t="e">
        <f t="shared" si="4"/>
        <v>#VALUE!</v>
      </c>
      <c r="U165" s="1" t="str">
        <f t="shared" si="5"/>
        <v>高</v>
      </c>
    </row>
    <row r="166" spans="1:21" ht="18" customHeight="1">
      <c r="A166" s="13" t="str" cm="1">
        <f t="array" ref="A166">_xlfn.IFS(高校選手データ貼り付け!B174="","",TRUE,高校選手データ貼り付け!B174)</f>
        <v/>
      </c>
      <c r="B166" s="14" t="str" cm="1">
        <f t="array" ref="B166">_xlfn.IFS(A166="","",COUNTIF(高校選手データ貼り付け!D175," ")&gt;0,LEFT(高校選手データ貼り付け!D175,FIND(" ",高校選手データ貼り付け!D175)-1),TRUE,LEFT(高校選手データ貼り付け!D175,FIND("　",高校選手データ貼り付け!D175)-1))</f>
        <v/>
      </c>
      <c r="C166" s="14" t="str" cm="1">
        <f t="array" ref="C166">_xlfn.IFS(A166="","",COUNTIF(高校選手データ貼り付け!D175," ")&gt;0,RIGHT(高校選手データ貼り付け!D175,LEN(高校選手データ貼り付け!D175)-FIND(" ",高校選手データ貼り付け!D175)),TRUE,RIGHT(高校選手データ貼り付け!D175,LEN(高校選手データ貼り付け!D175)-FIND("　",高校選手データ貼り付け!D175)))</f>
        <v/>
      </c>
      <c r="D166" s="15"/>
      <c r="E166" s="16" t="str" cm="1">
        <f t="array" ref="E166">_xlfn.IFS(A166="","",TRUE,高校選手データ貼り付け!$P$4&amp;"高")</f>
        <v/>
      </c>
      <c r="F166" s="17" t="str" cm="1">
        <f t="array" ref="F166">_xlfn.IFS(A166="","",TRUE,高校選手データ貼り付け!K174)</f>
        <v/>
      </c>
      <c r="G166" s="15"/>
      <c r="H166" s="18"/>
      <c r="I166" s="18"/>
      <c r="J166" s="16" t="str" cm="1">
        <f t="array" ref="J166">_xlfn.IFS(A166="","",COUNTIF(高校選手データ貼り付け!D174," ")&gt;0,ASC(LEFT(高校選手データ貼り付け!D174,FIND(" ",高校選手データ貼り付け!D174)-1)),TRUE,ASC(LEFT(高校選手データ貼り付け!D174,FIND("　",高校選手データ貼り付け!D174)-1)))</f>
        <v/>
      </c>
      <c r="K166" s="18" t="str" cm="1">
        <f t="array" ref="K166">_xlfn.IFS(A166="","",COUNTIF(高校選手データ貼り付け!D174," ")&gt;0,ASC(RIGHT(高校選手データ貼り付け!D174,LEN(高校選手データ貼り付け!D174)-FIND(" ",高校選手データ貼り付け!D174))),TRUE,ASC(RIGHT(高校選手データ貼り付け!D174,LEN(高校選手データ貼り付け!D174)-FIND("　",高校選手データ貼り付け!D174))))</f>
        <v/>
      </c>
      <c r="L166" s="18"/>
      <c r="M166" s="18"/>
      <c r="N166" s="18" t="str" cm="1">
        <f t="array" ref="N166">_xlfn.IFS(A166="","",TRUE,高校選手データ貼り付け!F174&amp;"."&amp;TEXT(高校選手データ貼り付け!H174,"00")&amp;"."&amp;TEXT(高校選手データ貼り付け!J174,"00"))</f>
        <v/>
      </c>
      <c r="O166" s="18" t="str" cm="1">
        <f t="array" ref="O166">_xlfn.IFS(A166="","",TRUE,"JPN")</f>
        <v/>
      </c>
      <c r="P166" s="1" t="e">
        <f t="shared" si="0"/>
        <v>#VALUE!</v>
      </c>
      <c r="Q166" s="1" t="e">
        <f t="shared" si="1"/>
        <v>#VALUE!</v>
      </c>
      <c r="R166" s="1" t="e">
        <f t="shared" si="2"/>
        <v>#VALUE!</v>
      </c>
      <c r="S166" s="1" t="e">
        <f t="shared" si="3"/>
        <v>#VALUE!</v>
      </c>
      <c r="T166" s="1" t="e">
        <f t="shared" si="4"/>
        <v>#VALUE!</v>
      </c>
      <c r="U166" s="1" t="str">
        <f t="shared" si="5"/>
        <v>高</v>
      </c>
    </row>
    <row r="167" spans="1:21" ht="18" customHeight="1">
      <c r="A167" s="13" t="str" cm="1">
        <f t="array" ref="A167">_xlfn.IFS(高校選手データ貼り付け!B175="","",TRUE,高校選手データ貼り付け!B175)</f>
        <v/>
      </c>
      <c r="B167" s="14" t="str" cm="1">
        <f t="array" ref="B167">_xlfn.IFS(A167="","",COUNTIF(高校選手データ貼り付け!D176," ")&gt;0,LEFT(高校選手データ貼り付け!D176,FIND(" ",高校選手データ貼り付け!D176)-1),TRUE,LEFT(高校選手データ貼り付け!D176,FIND("　",高校選手データ貼り付け!D176)-1))</f>
        <v/>
      </c>
      <c r="C167" s="14" t="str" cm="1">
        <f t="array" ref="C167">_xlfn.IFS(A167="","",COUNTIF(高校選手データ貼り付け!D176," ")&gt;0,RIGHT(高校選手データ貼り付け!D176,LEN(高校選手データ貼り付け!D176)-FIND(" ",高校選手データ貼り付け!D176)),TRUE,RIGHT(高校選手データ貼り付け!D176,LEN(高校選手データ貼り付け!D176)-FIND("　",高校選手データ貼り付け!D176)))</f>
        <v/>
      </c>
      <c r="D167" s="15"/>
      <c r="E167" s="16" t="str" cm="1">
        <f t="array" ref="E167">_xlfn.IFS(A167="","",TRUE,高校選手データ貼り付け!$P$4&amp;"高")</f>
        <v/>
      </c>
      <c r="F167" s="17" t="str" cm="1">
        <f t="array" ref="F167">_xlfn.IFS(A167="","",TRUE,高校選手データ貼り付け!K175)</f>
        <v/>
      </c>
      <c r="G167" s="15"/>
      <c r="H167" s="18"/>
      <c r="I167" s="18"/>
      <c r="J167" s="16" t="str" cm="1">
        <f t="array" ref="J167">_xlfn.IFS(A167="","",COUNTIF(高校選手データ貼り付け!D175," ")&gt;0,ASC(LEFT(高校選手データ貼り付け!D175,FIND(" ",高校選手データ貼り付け!D175)-1)),TRUE,ASC(LEFT(高校選手データ貼り付け!D175,FIND("　",高校選手データ貼り付け!D175)-1)))</f>
        <v/>
      </c>
      <c r="K167" s="18" t="str" cm="1">
        <f t="array" ref="K167">_xlfn.IFS(A167="","",COUNTIF(高校選手データ貼り付け!D175," ")&gt;0,ASC(RIGHT(高校選手データ貼り付け!D175,LEN(高校選手データ貼り付け!D175)-FIND(" ",高校選手データ貼り付け!D175))),TRUE,ASC(RIGHT(高校選手データ貼り付け!D175,LEN(高校選手データ貼り付け!D175)-FIND("　",高校選手データ貼り付け!D175))))</f>
        <v/>
      </c>
      <c r="L167" s="18"/>
      <c r="M167" s="18"/>
      <c r="N167" s="18" t="str" cm="1">
        <f t="array" ref="N167">_xlfn.IFS(A167="","",TRUE,高校選手データ貼り付け!F175&amp;"."&amp;TEXT(高校選手データ貼り付け!H175,"00")&amp;"."&amp;TEXT(高校選手データ貼り付け!J175,"00"))</f>
        <v/>
      </c>
      <c r="O167" s="18" t="str" cm="1">
        <f t="array" ref="O167">_xlfn.IFS(A167="","",TRUE,"JPN")</f>
        <v/>
      </c>
      <c r="P167" s="1" t="e">
        <f t="shared" si="0"/>
        <v>#VALUE!</v>
      </c>
      <c r="Q167" s="1" t="e">
        <f t="shared" si="1"/>
        <v>#VALUE!</v>
      </c>
      <c r="R167" s="1" t="e">
        <f t="shared" si="2"/>
        <v>#VALUE!</v>
      </c>
      <c r="S167" s="1" t="e">
        <f t="shared" si="3"/>
        <v>#VALUE!</v>
      </c>
      <c r="T167" s="1" t="e">
        <f t="shared" si="4"/>
        <v>#VALUE!</v>
      </c>
      <c r="U167" s="1" t="str">
        <f t="shared" si="5"/>
        <v>高</v>
      </c>
    </row>
    <row r="168" spans="1:21" ht="18" customHeight="1">
      <c r="A168" s="13" t="str" cm="1">
        <f t="array" ref="A168">_xlfn.IFS(高校選手データ貼り付け!B176="","",TRUE,高校選手データ貼り付け!B176)</f>
        <v/>
      </c>
      <c r="B168" s="14" t="str" cm="1">
        <f t="array" ref="B168">_xlfn.IFS(A168="","",COUNTIF(高校選手データ貼り付け!D177," ")&gt;0,LEFT(高校選手データ貼り付け!D177,FIND(" ",高校選手データ貼り付け!D177)-1),TRUE,LEFT(高校選手データ貼り付け!D177,FIND("　",高校選手データ貼り付け!D177)-1))</f>
        <v/>
      </c>
      <c r="C168" s="14" t="str" cm="1">
        <f t="array" ref="C168">_xlfn.IFS(A168="","",COUNTIF(高校選手データ貼り付け!D177," ")&gt;0,RIGHT(高校選手データ貼り付け!D177,LEN(高校選手データ貼り付け!D177)-FIND(" ",高校選手データ貼り付け!D177)),TRUE,RIGHT(高校選手データ貼り付け!D177,LEN(高校選手データ貼り付け!D177)-FIND("　",高校選手データ貼り付け!D177)))</f>
        <v/>
      </c>
      <c r="D168" s="15"/>
      <c r="E168" s="16" t="str" cm="1">
        <f t="array" ref="E168">_xlfn.IFS(A168="","",TRUE,高校選手データ貼り付け!$P$4&amp;"高")</f>
        <v/>
      </c>
      <c r="F168" s="17" t="str" cm="1">
        <f t="array" ref="F168">_xlfn.IFS(A168="","",TRUE,高校選手データ貼り付け!K176)</f>
        <v/>
      </c>
      <c r="G168" s="15"/>
      <c r="H168" s="18"/>
      <c r="I168" s="18"/>
      <c r="J168" s="16" t="str" cm="1">
        <f t="array" ref="J168">_xlfn.IFS(A168="","",COUNTIF(高校選手データ貼り付け!D176," ")&gt;0,ASC(LEFT(高校選手データ貼り付け!D176,FIND(" ",高校選手データ貼り付け!D176)-1)),TRUE,ASC(LEFT(高校選手データ貼り付け!D176,FIND("　",高校選手データ貼り付け!D176)-1)))</f>
        <v/>
      </c>
      <c r="K168" s="18" t="str" cm="1">
        <f t="array" ref="K168">_xlfn.IFS(A168="","",COUNTIF(高校選手データ貼り付け!D176," ")&gt;0,ASC(RIGHT(高校選手データ貼り付け!D176,LEN(高校選手データ貼り付け!D176)-FIND(" ",高校選手データ貼り付け!D176))),TRUE,ASC(RIGHT(高校選手データ貼り付け!D176,LEN(高校選手データ貼り付け!D176)-FIND("　",高校選手データ貼り付け!D176))))</f>
        <v/>
      </c>
      <c r="L168" s="18"/>
      <c r="M168" s="18"/>
      <c r="N168" s="18" t="str" cm="1">
        <f t="array" ref="N168">_xlfn.IFS(A168="","",TRUE,高校選手データ貼り付け!F176&amp;"."&amp;TEXT(高校選手データ貼り付け!H176,"00")&amp;"."&amp;TEXT(高校選手データ貼り付け!J176,"00"))</f>
        <v/>
      </c>
      <c r="O168" s="18" t="str" cm="1">
        <f t="array" ref="O168">_xlfn.IFS(A168="","",TRUE,"JPN")</f>
        <v/>
      </c>
      <c r="P168" s="1" t="e">
        <f t="shared" si="0"/>
        <v>#VALUE!</v>
      </c>
      <c r="Q168" s="1" t="e">
        <f t="shared" si="1"/>
        <v>#VALUE!</v>
      </c>
      <c r="R168" s="1" t="e">
        <f t="shared" si="2"/>
        <v>#VALUE!</v>
      </c>
      <c r="S168" s="1" t="e">
        <f t="shared" si="3"/>
        <v>#VALUE!</v>
      </c>
      <c r="T168" s="1" t="e">
        <f t="shared" si="4"/>
        <v>#VALUE!</v>
      </c>
      <c r="U168" s="1" t="str">
        <f t="shared" si="5"/>
        <v>高</v>
      </c>
    </row>
    <row r="169" spans="1:21" ht="18" customHeight="1">
      <c r="A169" s="13" t="str" cm="1">
        <f t="array" ref="A169">_xlfn.IFS(高校選手データ貼り付け!B177="","",TRUE,高校選手データ貼り付け!B177)</f>
        <v/>
      </c>
      <c r="B169" s="14" t="str" cm="1">
        <f t="array" ref="B169">_xlfn.IFS(A169="","",COUNTIF(高校選手データ貼り付け!D178," ")&gt;0,LEFT(高校選手データ貼り付け!D178,FIND(" ",高校選手データ貼り付け!D178)-1),TRUE,LEFT(高校選手データ貼り付け!D178,FIND("　",高校選手データ貼り付け!D178)-1))</f>
        <v/>
      </c>
      <c r="C169" s="14" t="str" cm="1">
        <f t="array" ref="C169">_xlfn.IFS(A169="","",COUNTIF(高校選手データ貼り付け!D178," ")&gt;0,RIGHT(高校選手データ貼り付け!D178,LEN(高校選手データ貼り付け!D178)-FIND(" ",高校選手データ貼り付け!D178)),TRUE,RIGHT(高校選手データ貼り付け!D178,LEN(高校選手データ貼り付け!D178)-FIND("　",高校選手データ貼り付け!D178)))</f>
        <v/>
      </c>
      <c r="D169" s="15"/>
      <c r="E169" s="16" t="str" cm="1">
        <f t="array" ref="E169">_xlfn.IFS(A169="","",TRUE,高校選手データ貼り付け!$P$4&amp;"高")</f>
        <v/>
      </c>
      <c r="F169" s="17" t="str" cm="1">
        <f t="array" ref="F169">_xlfn.IFS(A169="","",TRUE,高校選手データ貼り付け!K177)</f>
        <v/>
      </c>
      <c r="G169" s="15"/>
      <c r="H169" s="18"/>
      <c r="I169" s="18"/>
      <c r="J169" s="16" t="str" cm="1">
        <f t="array" ref="J169">_xlfn.IFS(A169="","",COUNTIF(高校選手データ貼り付け!D177," ")&gt;0,ASC(LEFT(高校選手データ貼り付け!D177,FIND(" ",高校選手データ貼り付け!D177)-1)),TRUE,ASC(LEFT(高校選手データ貼り付け!D177,FIND("　",高校選手データ貼り付け!D177)-1)))</f>
        <v/>
      </c>
      <c r="K169" s="18" t="str" cm="1">
        <f t="array" ref="K169">_xlfn.IFS(A169="","",COUNTIF(高校選手データ貼り付け!D177," ")&gt;0,ASC(RIGHT(高校選手データ貼り付け!D177,LEN(高校選手データ貼り付け!D177)-FIND(" ",高校選手データ貼り付け!D177))),TRUE,ASC(RIGHT(高校選手データ貼り付け!D177,LEN(高校選手データ貼り付け!D177)-FIND("　",高校選手データ貼り付け!D177))))</f>
        <v/>
      </c>
      <c r="L169" s="18"/>
      <c r="M169" s="18"/>
      <c r="N169" s="18" t="str" cm="1">
        <f t="array" ref="N169">_xlfn.IFS(A169="","",TRUE,高校選手データ貼り付け!F177&amp;"."&amp;TEXT(高校選手データ貼り付け!H177,"00")&amp;"."&amp;TEXT(高校選手データ貼り付け!J177,"00"))</f>
        <v/>
      </c>
      <c r="O169" s="18" t="str" cm="1">
        <f t="array" ref="O169">_xlfn.IFS(A169="","",TRUE,"JPN")</f>
        <v/>
      </c>
      <c r="P169" s="1" t="e">
        <f t="shared" si="0"/>
        <v>#VALUE!</v>
      </c>
      <c r="Q169" s="1" t="e">
        <f t="shared" si="1"/>
        <v>#VALUE!</v>
      </c>
      <c r="R169" s="1" t="e">
        <f t="shared" si="2"/>
        <v>#VALUE!</v>
      </c>
      <c r="S169" s="1" t="e">
        <f t="shared" si="3"/>
        <v>#VALUE!</v>
      </c>
      <c r="T169" s="1" t="e">
        <f t="shared" si="4"/>
        <v>#VALUE!</v>
      </c>
      <c r="U169" s="1" t="str">
        <f t="shared" si="5"/>
        <v>高</v>
      </c>
    </row>
    <row r="170" spans="1:21" ht="18" customHeight="1">
      <c r="A170" s="13" t="str" cm="1">
        <f t="array" ref="A170">_xlfn.IFS(高校選手データ貼り付け!B178="","",TRUE,高校選手データ貼り付け!B178)</f>
        <v/>
      </c>
      <c r="B170" s="14" t="str" cm="1">
        <f t="array" ref="B170">_xlfn.IFS(A170="","",COUNTIF(高校選手データ貼り付け!D179," ")&gt;0,LEFT(高校選手データ貼り付け!D179,FIND(" ",高校選手データ貼り付け!D179)-1),TRUE,LEFT(高校選手データ貼り付け!D179,FIND("　",高校選手データ貼り付け!D179)-1))</f>
        <v/>
      </c>
      <c r="C170" s="14" t="str" cm="1">
        <f t="array" ref="C170">_xlfn.IFS(A170="","",COUNTIF(高校選手データ貼り付け!D179," ")&gt;0,RIGHT(高校選手データ貼り付け!D179,LEN(高校選手データ貼り付け!D179)-FIND(" ",高校選手データ貼り付け!D179)),TRUE,RIGHT(高校選手データ貼り付け!D179,LEN(高校選手データ貼り付け!D179)-FIND("　",高校選手データ貼り付け!D179)))</f>
        <v/>
      </c>
      <c r="D170" s="15"/>
      <c r="E170" s="16" t="str" cm="1">
        <f t="array" ref="E170">_xlfn.IFS(A170="","",TRUE,高校選手データ貼り付け!$P$4&amp;"高")</f>
        <v/>
      </c>
      <c r="F170" s="17" t="str" cm="1">
        <f t="array" ref="F170">_xlfn.IFS(A170="","",TRUE,高校選手データ貼り付け!K178)</f>
        <v/>
      </c>
      <c r="G170" s="15"/>
      <c r="H170" s="18"/>
      <c r="I170" s="18"/>
      <c r="J170" s="16" t="str" cm="1">
        <f t="array" ref="J170">_xlfn.IFS(A170="","",COUNTIF(高校選手データ貼り付け!D178," ")&gt;0,ASC(LEFT(高校選手データ貼り付け!D178,FIND(" ",高校選手データ貼り付け!D178)-1)),TRUE,ASC(LEFT(高校選手データ貼り付け!D178,FIND("　",高校選手データ貼り付け!D178)-1)))</f>
        <v/>
      </c>
      <c r="K170" s="18" t="str" cm="1">
        <f t="array" ref="K170">_xlfn.IFS(A170="","",COUNTIF(高校選手データ貼り付け!D178," ")&gt;0,ASC(RIGHT(高校選手データ貼り付け!D178,LEN(高校選手データ貼り付け!D178)-FIND(" ",高校選手データ貼り付け!D178))),TRUE,ASC(RIGHT(高校選手データ貼り付け!D178,LEN(高校選手データ貼り付け!D178)-FIND("　",高校選手データ貼り付け!D178))))</f>
        <v/>
      </c>
      <c r="L170" s="18"/>
      <c r="M170" s="18"/>
      <c r="N170" s="18" t="str" cm="1">
        <f t="array" ref="N170">_xlfn.IFS(A170="","",TRUE,高校選手データ貼り付け!F178&amp;"."&amp;TEXT(高校選手データ貼り付け!H178,"00")&amp;"."&amp;TEXT(高校選手データ貼り付け!J178,"00"))</f>
        <v/>
      </c>
      <c r="O170" s="18" t="str" cm="1">
        <f t="array" ref="O170">_xlfn.IFS(A170="","",TRUE,"JPN")</f>
        <v/>
      </c>
      <c r="P170" s="1" t="e">
        <f t="shared" si="0"/>
        <v>#VALUE!</v>
      </c>
      <c r="Q170" s="1" t="e">
        <f t="shared" si="1"/>
        <v>#VALUE!</v>
      </c>
      <c r="R170" s="1" t="e">
        <f t="shared" si="2"/>
        <v>#VALUE!</v>
      </c>
      <c r="S170" s="1" t="e">
        <f t="shared" si="3"/>
        <v>#VALUE!</v>
      </c>
      <c r="T170" s="1" t="e">
        <f t="shared" si="4"/>
        <v>#VALUE!</v>
      </c>
      <c r="U170" s="1" t="str">
        <f t="shared" si="5"/>
        <v>高</v>
      </c>
    </row>
    <row r="171" spans="1:21" ht="18" customHeight="1">
      <c r="A171" s="13" t="str" cm="1">
        <f t="array" ref="A171">_xlfn.IFS(高校選手データ貼り付け!B179="","",TRUE,高校選手データ貼り付け!B179)</f>
        <v/>
      </c>
      <c r="B171" s="14" t="str" cm="1">
        <f t="array" ref="B171">_xlfn.IFS(A171="","",COUNTIF(高校選手データ貼り付け!D180," ")&gt;0,LEFT(高校選手データ貼り付け!D180,FIND(" ",高校選手データ貼り付け!D180)-1),TRUE,LEFT(高校選手データ貼り付け!D180,FIND("　",高校選手データ貼り付け!D180)-1))</f>
        <v/>
      </c>
      <c r="C171" s="14" t="str" cm="1">
        <f t="array" ref="C171">_xlfn.IFS(A171="","",COUNTIF(高校選手データ貼り付け!D180," ")&gt;0,RIGHT(高校選手データ貼り付け!D180,LEN(高校選手データ貼り付け!D180)-FIND(" ",高校選手データ貼り付け!D180)),TRUE,RIGHT(高校選手データ貼り付け!D180,LEN(高校選手データ貼り付け!D180)-FIND("　",高校選手データ貼り付け!D180)))</f>
        <v/>
      </c>
      <c r="D171" s="15"/>
      <c r="E171" s="16" t="str" cm="1">
        <f t="array" ref="E171">_xlfn.IFS(A171="","",TRUE,高校選手データ貼り付け!$P$4&amp;"高")</f>
        <v/>
      </c>
      <c r="F171" s="17" t="str" cm="1">
        <f t="array" ref="F171">_xlfn.IFS(A171="","",TRUE,高校選手データ貼り付け!K179)</f>
        <v/>
      </c>
      <c r="G171" s="15"/>
      <c r="H171" s="18"/>
      <c r="I171" s="18"/>
      <c r="J171" s="16" t="str" cm="1">
        <f t="array" ref="J171">_xlfn.IFS(A171="","",COUNTIF(高校選手データ貼り付け!D179," ")&gt;0,ASC(LEFT(高校選手データ貼り付け!D179,FIND(" ",高校選手データ貼り付け!D179)-1)),TRUE,ASC(LEFT(高校選手データ貼り付け!D179,FIND("　",高校選手データ貼り付け!D179)-1)))</f>
        <v/>
      </c>
      <c r="K171" s="18" t="str" cm="1">
        <f t="array" ref="K171">_xlfn.IFS(A171="","",COUNTIF(高校選手データ貼り付け!D179," ")&gt;0,ASC(RIGHT(高校選手データ貼り付け!D179,LEN(高校選手データ貼り付け!D179)-FIND(" ",高校選手データ貼り付け!D179))),TRUE,ASC(RIGHT(高校選手データ貼り付け!D179,LEN(高校選手データ貼り付け!D179)-FIND("　",高校選手データ貼り付け!D179))))</f>
        <v/>
      </c>
      <c r="L171" s="18"/>
      <c r="M171" s="18"/>
      <c r="N171" s="18" t="str" cm="1">
        <f t="array" ref="N171">_xlfn.IFS(A171="","",TRUE,高校選手データ貼り付け!F179&amp;"."&amp;TEXT(高校選手データ貼り付け!H179,"00")&amp;"."&amp;TEXT(高校選手データ貼り付け!J179,"00"))</f>
        <v/>
      </c>
      <c r="O171" s="18" t="str" cm="1">
        <f t="array" ref="O171">_xlfn.IFS(A171="","",TRUE,"JPN")</f>
        <v/>
      </c>
      <c r="P171" s="1" t="e">
        <f t="shared" si="0"/>
        <v>#VALUE!</v>
      </c>
      <c r="Q171" s="1" t="e">
        <f t="shared" si="1"/>
        <v>#VALUE!</v>
      </c>
      <c r="R171" s="1" t="e">
        <f t="shared" si="2"/>
        <v>#VALUE!</v>
      </c>
      <c r="S171" s="1" t="e">
        <f t="shared" si="3"/>
        <v>#VALUE!</v>
      </c>
      <c r="T171" s="1" t="e">
        <f t="shared" si="4"/>
        <v>#VALUE!</v>
      </c>
      <c r="U171" s="1" t="str">
        <f t="shared" si="5"/>
        <v>高</v>
      </c>
    </row>
    <row r="172" spans="1:21" ht="18" customHeight="1">
      <c r="A172" s="13" t="str" cm="1">
        <f t="array" ref="A172">_xlfn.IFS(高校選手データ貼り付け!B180="","",TRUE,高校選手データ貼り付け!B180)</f>
        <v/>
      </c>
      <c r="B172" s="14" t="str" cm="1">
        <f t="array" ref="B172">_xlfn.IFS(A172="","",COUNTIF(高校選手データ貼り付け!D181," ")&gt;0,LEFT(高校選手データ貼り付け!D181,FIND(" ",高校選手データ貼り付け!D181)-1),TRUE,LEFT(高校選手データ貼り付け!D181,FIND("　",高校選手データ貼り付け!D181)-1))</f>
        <v/>
      </c>
      <c r="C172" s="14" t="str" cm="1">
        <f t="array" ref="C172">_xlfn.IFS(A172="","",COUNTIF(高校選手データ貼り付け!D181," ")&gt;0,RIGHT(高校選手データ貼り付け!D181,LEN(高校選手データ貼り付け!D181)-FIND(" ",高校選手データ貼り付け!D181)),TRUE,RIGHT(高校選手データ貼り付け!D181,LEN(高校選手データ貼り付け!D181)-FIND("　",高校選手データ貼り付け!D181)))</f>
        <v/>
      </c>
      <c r="D172" s="15"/>
      <c r="E172" s="16" t="str" cm="1">
        <f t="array" ref="E172">_xlfn.IFS(A172="","",TRUE,高校選手データ貼り付け!$P$4&amp;"高")</f>
        <v/>
      </c>
      <c r="F172" s="17" t="str" cm="1">
        <f t="array" ref="F172">_xlfn.IFS(A172="","",TRUE,高校選手データ貼り付け!K180)</f>
        <v/>
      </c>
      <c r="G172" s="15"/>
      <c r="H172" s="18"/>
      <c r="I172" s="18"/>
      <c r="J172" s="16" t="str" cm="1">
        <f t="array" ref="J172">_xlfn.IFS(A172="","",COUNTIF(高校選手データ貼り付け!D180," ")&gt;0,ASC(LEFT(高校選手データ貼り付け!D180,FIND(" ",高校選手データ貼り付け!D180)-1)),TRUE,ASC(LEFT(高校選手データ貼り付け!D180,FIND("　",高校選手データ貼り付け!D180)-1)))</f>
        <v/>
      </c>
      <c r="K172" s="18" t="str" cm="1">
        <f t="array" ref="K172">_xlfn.IFS(A172="","",COUNTIF(高校選手データ貼り付け!D180," ")&gt;0,ASC(RIGHT(高校選手データ貼り付け!D180,LEN(高校選手データ貼り付け!D180)-FIND(" ",高校選手データ貼り付け!D180))),TRUE,ASC(RIGHT(高校選手データ貼り付け!D180,LEN(高校選手データ貼り付け!D180)-FIND("　",高校選手データ貼り付け!D180))))</f>
        <v/>
      </c>
      <c r="L172" s="18"/>
      <c r="M172" s="18"/>
      <c r="N172" s="18" t="str" cm="1">
        <f t="array" ref="N172">_xlfn.IFS(A172="","",TRUE,高校選手データ貼り付け!F180&amp;"."&amp;TEXT(高校選手データ貼り付け!H180,"00")&amp;"."&amp;TEXT(高校選手データ貼り付け!J180,"00"))</f>
        <v/>
      </c>
      <c r="O172" s="18" t="str" cm="1">
        <f t="array" ref="O172">_xlfn.IFS(A172="","",TRUE,"JPN")</f>
        <v/>
      </c>
      <c r="P172" s="1" t="e">
        <f t="shared" si="0"/>
        <v>#VALUE!</v>
      </c>
      <c r="Q172" s="1" t="e">
        <f t="shared" si="1"/>
        <v>#VALUE!</v>
      </c>
      <c r="R172" s="1" t="e">
        <f t="shared" si="2"/>
        <v>#VALUE!</v>
      </c>
      <c r="S172" s="1" t="e">
        <f t="shared" si="3"/>
        <v>#VALUE!</v>
      </c>
      <c r="T172" s="1" t="e">
        <f t="shared" si="4"/>
        <v>#VALUE!</v>
      </c>
      <c r="U172" s="1" t="str">
        <f t="shared" si="5"/>
        <v>高</v>
      </c>
    </row>
    <row r="173" spans="1:21" ht="18" customHeight="1">
      <c r="A173" s="13" t="str" cm="1">
        <f t="array" ref="A173">_xlfn.IFS(高校選手データ貼り付け!B181="","",TRUE,高校選手データ貼り付け!B181)</f>
        <v/>
      </c>
      <c r="B173" s="14" t="str" cm="1">
        <f t="array" ref="B173">_xlfn.IFS(A173="","",COUNTIF(高校選手データ貼り付け!D182," ")&gt;0,LEFT(高校選手データ貼り付け!D182,FIND(" ",高校選手データ貼り付け!D182)-1),TRUE,LEFT(高校選手データ貼り付け!D182,FIND("　",高校選手データ貼り付け!D182)-1))</f>
        <v/>
      </c>
      <c r="C173" s="14" t="str" cm="1">
        <f t="array" ref="C173">_xlfn.IFS(A173="","",COUNTIF(高校選手データ貼り付け!D182," ")&gt;0,RIGHT(高校選手データ貼り付け!D182,LEN(高校選手データ貼り付け!D182)-FIND(" ",高校選手データ貼り付け!D182)),TRUE,RIGHT(高校選手データ貼り付け!D182,LEN(高校選手データ貼り付け!D182)-FIND("　",高校選手データ貼り付け!D182)))</f>
        <v/>
      </c>
      <c r="D173" s="15"/>
      <c r="E173" s="16" t="str" cm="1">
        <f t="array" ref="E173">_xlfn.IFS(A173="","",TRUE,高校選手データ貼り付け!$P$4&amp;"高")</f>
        <v/>
      </c>
      <c r="F173" s="17" t="str" cm="1">
        <f t="array" ref="F173">_xlfn.IFS(A173="","",TRUE,高校選手データ貼り付け!K181)</f>
        <v/>
      </c>
      <c r="G173" s="15"/>
      <c r="H173" s="18"/>
      <c r="I173" s="18"/>
      <c r="J173" s="16" t="str" cm="1">
        <f t="array" ref="J173">_xlfn.IFS(A173="","",COUNTIF(高校選手データ貼り付け!D181," ")&gt;0,ASC(LEFT(高校選手データ貼り付け!D181,FIND(" ",高校選手データ貼り付け!D181)-1)),TRUE,ASC(LEFT(高校選手データ貼り付け!D181,FIND("　",高校選手データ貼り付け!D181)-1)))</f>
        <v/>
      </c>
      <c r="K173" s="18" t="str" cm="1">
        <f t="array" ref="K173">_xlfn.IFS(A173="","",COUNTIF(高校選手データ貼り付け!D181," ")&gt;0,ASC(RIGHT(高校選手データ貼り付け!D181,LEN(高校選手データ貼り付け!D181)-FIND(" ",高校選手データ貼り付け!D181))),TRUE,ASC(RIGHT(高校選手データ貼り付け!D181,LEN(高校選手データ貼り付け!D181)-FIND("　",高校選手データ貼り付け!D181))))</f>
        <v/>
      </c>
      <c r="L173" s="18"/>
      <c r="M173" s="18"/>
      <c r="N173" s="18" t="str" cm="1">
        <f t="array" ref="N173">_xlfn.IFS(A173="","",TRUE,高校選手データ貼り付け!F181&amp;"."&amp;TEXT(高校選手データ貼り付け!H181,"00")&amp;"."&amp;TEXT(高校選手データ貼り付け!J181,"00"))</f>
        <v/>
      </c>
      <c r="O173" s="18" t="str" cm="1">
        <f t="array" ref="O173">_xlfn.IFS(A173="","",TRUE,"JPN")</f>
        <v/>
      </c>
      <c r="P173" s="1" t="e">
        <f t="shared" si="0"/>
        <v>#VALUE!</v>
      </c>
      <c r="Q173" s="1" t="e">
        <f t="shared" si="1"/>
        <v>#VALUE!</v>
      </c>
      <c r="R173" s="1" t="e">
        <f t="shared" si="2"/>
        <v>#VALUE!</v>
      </c>
      <c r="S173" s="1" t="e">
        <f t="shared" si="3"/>
        <v>#VALUE!</v>
      </c>
      <c r="T173" s="1" t="e">
        <f t="shared" si="4"/>
        <v>#VALUE!</v>
      </c>
      <c r="U173" s="1" t="str">
        <f t="shared" si="5"/>
        <v>高</v>
      </c>
    </row>
    <row r="174" spans="1:21" ht="18" customHeight="1">
      <c r="A174" s="13" t="str" cm="1">
        <f t="array" ref="A174">_xlfn.IFS(高校選手データ貼り付け!B182="","",TRUE,高校選手データ貼り付け!B182)</f>
        <v/>
      </c>
      <c r="B174" s="14" t="str" cm="1">
        <f t="array" ref="B174">_xlfn.IFS(A174="","",COUNTIF(高校選手データ貼り付け!D183," ")&gt;0,LEFT(高校選手データ貼り付け!D183,FIND(" ",高校選手データ貼り付け!D183)-1),TRUE,LEFT(高校選手データ貼り付け!D183,FIND("　",高校選手データ貼り付け!D183)-1))</f>
        <v/>
      </c>
      <c r="C174" s="14" t="str" cm="1">
        <f t="array" ref="C174">_xlfn.IFS(A174="","",COUNTIF(高校選手データ貼り付け!D183," ")&gt;0,RIGHT(高校選手データ貼り付け!D183,LEN(高校選手データ貼り付け!D183)-FIND(" ",高校選手データ貼り付け!D183)),TRUE,RIGHT(高校選手データ貼り付け!D183,LEN(高校選手データ貼り付け!D183)-FIND("　",高校選手データ貼り付け!D183)))</f>
        <v/>
      </c>
      <c r="D174" s="15"/>
      <c r="E174" s="16" t="str" cm="1">
        <f t="array" ref="E174">_xlfn.IFS(A174="","",TRUE,高校選手データ貼り付け!$P$4&amp;"高")</f>
        <v/>
      </c>
      <c r="F174" s="17" t="str" cm="1">
        <f t="array" ref="F174">_xlfn.IFS(A174="","",TRUE,高校選手データ貼り付け!K182)</f>
        <v/>
      </c>
      <c r="G174" s="15"/>
      <c r="H174" s="18"/>
      <c r="I174" s="18"/>
      <c r="J174" s="16" t="str" cm="1">
        <f t="array" ref="J174">_xlfn.IFS(A174="","",COUNTIF(高校選手データ貼り付け!D182," ")&gt;0,ASC(LEFT(高校選手データ貼り付け!D182,FIND(" ",高校選手データ貼り付け!D182)-1)),TRUE,ASC(LEFT(高校選手データ貼り付け!D182,FIND("　",高校選手データ貼り付け!D182)-1)))</f>
        <v/>
      </c>
      <c r="K174" s="18" t="str" cm="1">
        <f t="array" ref="K174">_xlfn.IFS(A174="","",COUNTIF(高校選手データ貼り付け!D182," ")&gt;0,ASC(RIGHT(高校選手データ貼り付け!D182,LEN(高校選手データ貼り付け!D182)-FIND(" ",高校選手データ貼り付け!D182))),TRUE,ASC(RIGHT(高校選手データ貼り付け!D182,LEN(高校選手データ貼り付け!D182)-FIND("　",高校選手データ貼り付け!D182))))</f>
        <v/>
      </c>
      <c r="L174" s="18"/>
      <c r="M174" s="18"/>
      <c r="N174" s="18" t="str" cm="1">
        <f t="array" ref="N174">_xlfn.IFS(A174="","",TRUE,高校選手データ貼り付け!F182&amp;"."&amp;TEXT(高校選手データ貼り付け!H182,"00")&amp;"."&amp;TEXT(高校選手データ貼り付け!J182,"00"))</f>
        <v/>
      </c>
      <c r="O174" s="18" t="str" cm="1">
        <f t="array" ref="O174">_xlfn.IFS(A174="","",TRUE,"JPN")</f>
        <v/>
      </c>
      <c r="P174" s="1" t="e">
        <f t="shared" si="0"/>
        <v>#VALUE!</v>
      </c>
      <c r="Q174" s="1" t="e">
        <f t="shared" si="1"/>
        <v>#VALUE!</v>
      </c>
      <c r="R174" s="1" t="e">
        <f t="shared" si="2"/>
        <v>#VALUE!</v>
      </c>
      <c r="S174" s="1" t="e">
        <f t="shared" si="3"/>
        <v>#VALUE!</v>
      </c>
      <c r="T174" s="1" t="e">
        <f t="shared" si="4"/>
        <v>#VALUE!</v>
      </c>
      <c r="U174" s="1" t="str">
        <f t="shared" si="5"/>
        <v>高</v>
      </c>
    </row>
    <row r="175" spans="1:21" ht="18" customHeight="1">
      <c r="A175" s="13" t="str" cm="1">
        <f t="array" ref="A175">_xlfn.IFS(高校選手データ貼り付け!B183="","",TRUE,高校選手データ貼り付け!B183)</f>
        <v/>
      </c>
      <c r="B175" s="14" t="str" cm="1">
        <f t="array" ref="B175">_xlfn.IFS(A175="","",COUNTIF(高校選手データ貼り付け!D184," ")&gt;0,LEFT(高校選手データ貼り付け!D184,FIND(" ",高校選手データ貼り付け!D184)-1),TRUE,LEFT(高校選手データ貼り付け!D184,FIND("　",高校選手データ貼り付け!D184)-1))</f>
        <v/>
      </c>
      <c r="C175" s="14" t="str" cm="1">
        <f t="array" ref="C175">_xlfn.IFS(A175="","",COUNTIF(高校選手データ貼り付け!D184," ")&gt;0,RIGHT(高校選手データ貼り付け!D184,LEN(高校選手データ貼り付け!D184)-FIND(" ",高校選手データ貼り付け!D184)),TRUE,RIGHT(高校選手データ貼り付け!D184,LEN(高校選手データ貼り付け!D184)-FIND("　",高校選手データ貼り付け!D184)))</f>
        <v/>
      </c>
      <c r="D175" s="15"/>
      <c r="E175" s="16" t="str" cm="1">
        <f t="array" ref="E175">_xlfn.IFS(A175="","",TRUE,高校選手データ貼り付け!$P$4&amp;"高")</f>
        <v/>
      </c>
      <c r="F175" s="17" t="str" cm="1">
        <f t="array" ref="F175">_xlfn.IFS(A175="","",TRUE,高校選手データ貼り付け!K183)</f>
        <v/>
      </c>
      <c r="G175" s="15"/>
      <c r="H175" s="18"/>
      <c r="I175" s="18"/>
      <c r="J175" s="16" t="str" cm="1">
        <f t="array" ref="J175">_xlfn.IFS(A175="","",COUNTIF(高校選手データ貼り付け!D183," ")&gt;0,ASC(LEFT(高校選手データ貼り付け!D183,FIND(" ",高校選手データ貼り付け!D183)-1)),TRUE,ASC(LEFT(高校選手データ貼り付け!D183,FIND("　",高校選手データ貼り付け!D183)-1)))</f>
        <v/>
      </c>
      <c r="K175" s="18" t="str" cm="1">
        <f t="array" ref="K175">_xlfn.IFS(A175="","",COUNTIF(高校選手データ貼り付け!D183," ")&gt;0,ASC(RIGHT(高校選手データ貼り付け!D183,LEN(高校選手データ貼り付け!D183)-FIND(" ",高校選手データ貼り付け!D183))),TRUE,ASC(RIGHT(高校選手データ貼り付け!D183,LEN(高校選手データ貼り付け!D183)-FIND("　",高校選手データ貼り付け!D183))))</f>
        <v/>
      </c>
      <c r="L175" s="18"/>
      <c r="M175" s="18"/>
      <c r="N175" s="18" t="str" cm="1">
        <f t="array" ref="N175">_xlfn.IFS(A175="","",TRUE,高校選手データ貼り付け!F183&amp;"."&amp;TEXT(高校選手データ貼り付け!H183,"00")&amp;"."&amp;TEXT(高校選手データ貼り付け!J183,"00"))</f>
        <v/>
      </c>
      <c r="O175" s="18" t="str" cm="1">
        <f t="array" ref="O175">_xlfn.IFS(A175="","",TRUE,"JPN")</f>
        <v/>
      </c>
      <c r="P175" s="1" t="e">
        <f t="shared" si="0"/>
        <v>#VALUE!</v>
      </c>
      <c r="Q175" s="1" t="e">
        <f t="shared" si="1"/>
        <v>#VALUE!</v>
      </c>
      <c r="R175" s="1" t="e">
        <f t="shared" si="2"/>
        <v>#VALUE!</v>
      </c>
      <c r="S175" s="1" t="e">
        <f t="shared" si="3"/>
        <v>#VALUE!</v>
      </c>
      <c r="T175" s="1" t="e">
        <f t="shared" si="4"/>
        <v>#VALUE!</v>
      </c>
      <c r="U175" s="1" t="str">
        <f t="shared" si="5"/>
        <v>高</v>
      </c>
    </row>
    <row r="176" spans="1:21" ht="18" customHeight="1">
      <c r="A176" s="13" t="str" cm="1">
        <f t="array" ref="A176">_xlfn.IFS(高校選手データ貼り付け!B184="","",TRUE,高校選手データ貼り付け!B184)</f>
        <v/>
      </c>
      <c r="B176" s="14" t="str" cm="1">
        <f t="array" ref="B176">_xlfn.IFS(A176="","",COUNTIF(高校選手データ貼り付け!D185," ")&gt;0,LEFT(高校選手データ貼り付け!D185,FIND(" ",高校選手データ貼り付け!D185)-1),TRUE,LEFT(高校選手データ貼り付け!D185,FIND("　",高校選手データ貼り付け!D185)-1))</f>
        <v/>
      </c>
      <c r="C176" s="14" t="str" cm="1">
        <f t="array" ref="C176">_xlfn.IFS(A176="","",COUNTIF(高校選手データ貼り付け!D185," ")&gt;0,RIGHT(高校選手データ貼り付け!D185,LEN(高校選手データ貼り付け!D185)-FIND(" ",高校選手データ貼り付け!D185)),TRUE,RIGHT(高校選手データ貼り付け!D185,LEN(高校選手データ貼り付け!D185)-FIND("　",高校選手データ貼り付け!D185)))</f>
        <v/>
      </c>
      <c r="D176" s="15"/>
      <c r="E176" s="16" t="str" cm="1">
        <f t="array" ref="E176">_xlfn.IFS(A176="","",TRUE,高校選手データ貼り付け!$P$4&amp;"高")</f>
        <v/>
      </c>
      <c r="F176" s="17" t="str" cm="1">
        <f t="array" ref="F176">_xlfn.IFS(A176="","",TRUE,高校選手データ貼り付け!K184)</f>
        <v/>
      </c>
      <c r="G176" s="15"/>
      <c r="H176" s="18"/>
      <c r="I176" s="18"/>
      <c r="J176" s="16" t="str" cm="1">
        <f t="array" ref="J176">_xlfn.IFS(A176="","",COUNTIF(高校選手データ貼り付け!D184," ")&gt;0,ASC(LEFT(高校選手データ貼り付け!D184,FIND(" ",高校選手データ貼り付け!D184)-1)),TRUE,ASC(LEFT(高校選手データ貼り付け!D184,FIND("　",高校選手データ貼り付け!D184)-1)))</f>
        <v/>
      </c>
      <c r="K176" s="18" t="str" cm="1">
        <f t="array" ref="K176">_xlfn.IFS(A176="","",COUNTIF(高校選手データ貼り付け!D184," ")&gt;0,ASC(RIGHT(高校選手データ貼り付け!D184,LEN(高校選手データ貼り付け!D184)-FIND(" ",高校選手データ貼り付け!D184))),TRUE,ASC(RIGHT(高校選手データ貼り付け!D184,LEN(高校選手データ貼り付け!D184)-FIND("　",高校選手データ貼り付け!D184))))</f>
        <v/>
      </c>
      <c r="L176" s="18"/>
      <c r="M176" s="18"/>
      <c r="N176" s="18" t="str" cm="1">
        <f t="array" ref="N176">_xlfn.IFS(A176="","",TRUE,高校選手データ貼り付け!F184&amp;"."&amp;TEXT(高校選手データ貼り付け!H184,"00")&amp;"."&amp;TEXT(高校選手データ貼り付け!J184,"00"))</f>
        <v/>
      </c>
      <c r="O176" s="18" t="str" cm="1">
        <f t="array" ref="O176">_xlfn.IFS(A176="","",TRUE,"JPN")</f>
        <v/>
      </c>
      <c r="P176" s="1" t="e">
        <f t="shared" si="0"/>
        <v>#VALUE!</v>
      </c>
      <c r="Q176" s="1" t="e">
        <f t="shared" si="1"/>
        <v>#VALUE!</v>
      </c>
      <c r="R176" s="1" t="e">
        <f t="shared" si="2"/>
        <v>#VALUE!</v>
      </c>
      <c r="S176" s="1" t="e">
        <f t="shared" si="3"/>
        <v>#VALUE!</v>
      </c>
      <c r="T176" s="1" t="e">
        <f t="shared" si="4"/>
        <v>#VALUE!</v>
      </c>
      <c r="U176" s="1" t="str">
        <f t="shared" si="5"/>
        <v>高</v>
      </c>
    </row>
    <row r="177" spans="1:21" ht="18" customHeight="1">
      <c r="A177" s="13" t="str" cm="1">
        <f t="array" ref="A177">_xlfn.IFS(高校選手データ貼り付け!B185="","",TRUE,高校選手データ貼り付け!B185)</f>
        <v/>
      </c>
      <c r="B177" s="14" t="str" cm="1">
        <f t="array" ref="B177">_xlfn.IFS(A177="","",COUNTIF(高校選手データ貼り付け!D186," ")&gt;0,LEFT(高校選手データ貼り付け!D186,FIND(" ",高校選手データ貼り付け!D186)-1),TRUE,LEFT(高校選手データ貼り付け!D186,FIND("　",高校選手データ貼り付け!D186)-1))</f>
        <v/>
      </c>
      <c r="C177" s="14" t="str" cm="1">
        <f t="array" ref="C177">_xlfn.IFS(A177="","",COUNTIF(高校選手データ貼り付け!D186," ")&gt;0,RIGHT(高校選手データ貼り付け!D186,LEN(高校選手データ貼り付け!D186)-FIND(" ",高校選手データ貼り付け!D186)),TRUE,RIGHT(高校選手データ貼り付け!D186,LEN(高校選手データ貼り付け!D186)-FIND("　",高校選手データ貼り付け!D186)))</f>
        <v/>
      </c>
      <c r="D177" s="15"/>
      <c r="E177" s="16" t="str" cm="1">
        <f t="array" ref="E177">_xlfn.IFS(A177="","",TRUE,高校選手データ貼り付け!$P$4&amp;"高")</f>
        <v/>
      </c>
      <c r="F177" s="17" t="str" cm="1">
        <f t="array" ref="F177">_xlfn.IFS(A177="","",TRUE,高校選手データ貼り付け!K185)</f>
        <v/>
      </c>
      <c r="G177" s="15"/>
      <c r="H177" s="18"/>
      <c r="I177" s="18"/>
      <c r="J177" s="16" t="str" cm="1">
        <f t="array" ref="J177">_xlfn.IFS(A177="","",COUNTIF(高校選手データ貼り付け!D185," ")&gt;0,ASC(LEFT(高校選手データ貼り付け!D185,FIND(" ",高校選手データ貼り付け!D185)-1)),TRUE,ASC(LEFT(高校選手データ貼り付け!D185,FIND("　",高校選手データ貼り付け!D185)-1)))</f>
        <v/>
      </c>
      <c r="K177" s="18" t="str" cm="1">
        <f t="array" ref="K177">_xlfn.IFS(A177="","",COUNTIF(高校選手データ貼り付け!D185," ")&gt;0,ASC(RIGHT(高校選手データ貼り付け!D185,LEN(高校選手データ貼り付け!D185)-FIND(" ",高校選手データ貼り付け!D185))),TRUE,ASC(RIGHT(高校選手データ貼り付け!D185,LEN(高校選手データ貼り付け!D185)-FIND("　",高校選手データ貼り付け!D185))))</f>
        <v/>
      </c>
      <c r="L177" s="18"/>
      <c r="M177" s="18"/>
      <c r="N177" s="18" t="str" cm="1">
        <f t="array" ref="N177">_xlfn.IFS(A177="","",TRUE,高校選手データ貼り付け!F185&amp;"."&amp;TEXT(高校選手データ貼り付け!H185,"00")&amp;"."&amp;TEXT(高校選手データ貼り付け!J185,"00"))</f>
        <v/>
      </c>
      <c r="O177" s="18" t="str" cm="1">
        <f t="array" ref="O177">_xlfn.IFS(A177="","",TRUE,"JPN")</f>
        <v/>
      </c>
      <c r="P177" s="1" t="e">
        <f t="shared" si="0"/>
        <v>#VALUE!</v>
      </c>
      <c r="Q177" s="1" t="e">
        <f t="shared" si="1"/>
        <v>#VALUE!</v>
      </c>
      <c r="R177" s="1" t="e">
        <f t="shared" si="2"/>
        <v>#VALUE!</v>
      </c>
      <c r="S177" s="1" t="e">
        <f t="shared" si="3"/>
        <v>#VALUE!</v>
      </c>
      <c r="T177" s="1" t="e">
        <f t="shared" si="4"/>
        <v>#VALUE!</v>
      </c>
      <c r="U177" s="1" t="str">
        <f t="shared" si="5"/>
        <v>高</v>
      </c>
    </row>
    <row r="178" spans="1:21" ht="18" customHeight="1">
      <c r="A178" s="13" t="str" cm="1">
        <f t="array" ref="A178">_xlfn.IFS(高校選手データ貼り付け!B186="","",TRUE,高校選手データ貼り付け!B186)</f>
        <v/>
      </c>
      <c r="B178" s="14" t="str" cm="1">
        <f t="array" ref="B178">_xlfn.IFS(A178="","",COUNTIF(高校選手データ貼り付け!D187," ")&gt;0,LEFT(高校選手データ貼り付け!D187,FIND(" ",高校選手データ貼り付け!D187)-1),TRUE,LEFT(高校選手データ貼り付け!D187,FIND("　",高校選手データ貼り付け!D187)-1))</f>
        <v/>
      </c>
      <c r="C178" s="14" t="str" cm="1">
        <f t="array" ref="C178">_xlfn.IFS(A178="","",COUNTIF(高校選手データ貼り付け!D187," ")&gt;0,RIGHT(高校選手データ貼り付け!D187,LEN(高校選手データ貼り付け!D187)-FIND(" ",高校選手データ貼り付け!D187)),TRUE,RIGHT(高校選手データ貼り付け!D187,LEN(高校選手データ貼り付け!D187)-FIND("　",高校選手データ貼り付け!D187)))</f>
        <v/>
      </c>
      <c r="D178" s="15"/>
      <c r="E178" s="16" t="str" cm="1">
        <f t="array" ref="E178">_xlfn.IFS(A178="","",TRUE,高校選手データ貼り付け!$P$4&amp;"高")</f>
        <v/>
      </c>
      <c r="F178" s="17" t="str" cm="1">
        <f t="array" ref="F178">_xlfn.IFS(A178="","",TRUE,高校選手データ貼り付け!K186)</f>
        <v/>
      </c>
      <c r="G178" s="15"/>
      <c r="H178" s="18"/>
      <c r="I178" s="18"/>
      <c r="J178" s="16" t="str" cm="1">
        <f t="array" ref="J178">_xlfn.IFS(A178="","",COUNTIF(高校選手データ貼り付け!D186," ")&gt;0,ASC(LEFT(高校選手データ貼り付け!D186,FIND(" ",高校選手データ貼り付け!D186)-1)),TRUE,ASC(LEFT(高校選手データ貼り付け!D186,FIND("　",高校選手データ貼り付け!D186)-1)))</f>
        <v/>
      </c>
      <c r="K178" s="18" t="str" cm="1">
        <f t="array" ref="K178">_xlfn.IFS(A178="","",COUNTIF(高校選手データ貼り付け!D186," ")&gt;0,ASC(RIGHT(高校選手データ貼り付け!D186,LEN(高校選手データ貼り付け!D186)-FIND(" ",高校選手データ貼り付け!D186))),TRUE,ASC(RIGHT(高校選手データ貼り付け!D186,LEN(高校選手データ貼り付け!D186)-FIND("　",高校選手データ貼り付け!D186))))</f>
        <v/>
      </c>
      <c r="L178" s="18"/>
      <c r="M178" s="18"/>
      <c r="N178" s="18" t="str" cm="1">
        <f t="array" ref="N178">_xlfn.IFS(A178="","",TRUE,高校選手データ貼り付け!F186&amp;"."&amp;TEXT(高校選手データ貼り付け!H186,"00")&amp;"."&amp;TEXT(高校選手データ貼り付け!J186,"00"))</f>
        <v/>
      </c>
      <c r="O178" s="18" t="str" cm="1">
        <f t="array" ref="O178">_xlfn.IFS(A178="","",TRUE,"JPN")</f>
        <v/>
      </c>
      <c r="P178" s="1" t="e">
        <f t="shared" si="0"/>
        <v>#VALUE!</v>
      </c>
      <c r="Q178" s="1" t="e">
        <f t="shared" si="1"/>
        <v>#VALUE!</v>
      </c>
      <c r="R178" s="1" t="e">
        <f t="shared" si="2"/>
        <v>#VALUE!</v>
      </c>
      <c r="S178" s="1" t="e">
        <f t="shared" si="3"/>
        <v>#VALUE!</v>
      </c>
      <c r="T178" s="1" t="e">
        <f t="shared" si="4"/>
        <v>#VALUE!</v>
      </c>
      <c r="U178" s="1" t="str">
        <f t="shared" si="5"/>
        <v>高</v>
      </c>
    </row>
    <row r="179" spans="1:21" ht="18" customHeight="1">
      <c r="A179" s="13" t="str" cm="1">
        <f t="array" ref="A179">_xlfn.IFS(高校選手データ貼り付け!B187="","",TRUE,高校選手データ貼り付け!B187)</f>
        <v/>
      </c>
      <c r="B179" s="14" t="str" cm="1">
        <f t="array" ref="B179">_xlfn.IFS(A179="","",COUNTIF(高校選手データ貼り付け!D188," ")&gt;0,LEFT(高校選手データ貼り付け!D188,FIND(" ",高校選手データ貼り付け!D188)-1),TRUE,LEFT(高校選手データ貼り付け!D188,FIND("　",高校選手データ貼り付け!D188)-1))</f>
        <v/>
      </c>
      <c r="C179" s="14" t="str" cm="1">
        <f t="array" ref="C179">_xlfn.IFS(A179="","",COUNTIF(高校選手データ貼り付け!D188," ")&gt;0,RIGHT(高校選手データ貼り付け!D188,LEN(高校選手データ貼り付け!D188)-FIND(" ",高校選手データ貼り付け!D188)),TRUE,RIGHT(高校選手データ貼り付け!D188,LEN(高校選手データ貼り付け!D188)-FIND("　",高校選手データ貼り付け!D188)))</f>
        <v/>
      </c>
      <c r="D179" s="15"/>
      <c r="E179" s="16" t="str" cm="1">
        <f t="array" ref="E179">_xlfn.IFS(A179="","",TRUE,高校選手データ貼り付け!$P$4&amp;"高")</f>
        <v/>
      </c>
      <c r="F179" s="17" t="str" cm="1">
        <f t="array" ref="F179">_xlfn.IFS(A179="","",TRUE,高校選手データ貼り付け!K187)</f>
        <v/>
      </c>
      <c r="G179" s="15"/>
      <c r="H179" s="18"/>
      <c r="I179" s="18"/>
      <c r="J179" s="16" t="str" cm="1">
        <f t="array" ref="J179">_xlfn.IFS(A179="","",COUNTIF(高校選手データ貼り付け!D187," ")&gt;0,ASC(LEFT(高校選手データ貼り付け!D187,FIND(" ",高校選手データ貼り付け!D187)-1)),TRUE,ASC(LEFT(高校選手データ貼り付け!D187,FIND("　",高校選手データ貼り付け!D187)-1)))</f>
        <v/>
      </c>
      <c r="K179" s="18" t="str" cm="1">
        <f t="array" ref="K179">_xlfn.IFS(A179="","",COUNTIF(高校選手データ貼り付け!D187," ")&gt;0,ASC(RIGHT(高校選手データ貼り付け!D187,LEN(高校選手データ貼り付け!D187)-FIND(" ",高校選手データ貼り付け!D187))),TRUE,ASC(RIGHT(高校選手データ貼り付け!D187,LEN(高校選手データ貼り付け!D187)-FIND("　",高校選手データ貼り付け!D187))))</f>
        <v/>
      </c>
      <c r="L179" s="18"/>
      <c r="M179" s="18"/>
      <c r="N179" s="18" t="str" cm="1">
        <f t="array" ref="N179">_xlfn.IFS(A179="","",TRUE,高校選手データ貼り付け!F187&amp;"."&amp;TEXT(高校選手データ貼り付け!H187,"00")&amp;"."&amp;TEXT(高校選手データ貼り付け!J187,"00"))</f>
        <v/>
      </c>
      <c r="O179" s="18" t="str" cm="1">
        <f t="array" ref="O179">_xlfn.IFS(A179="","",TRUE,"JPN")</f>
        <v/>
      </c>
      <c r="P179" s="1" t="e">
        <f t="shared" si="0"/>
        <v>#VALUE!</v>
      </c>
      <c r="Q179" s="1" t="e">
        <f t="shared" si="1"/>
        <v>#VALUE!</v>
      </c>
      <c r="R179" s="1" t="e">
        <f t="shared" si="2"/>
        <v>#VALUE!</v>
      </c>
      <c r="S179" s="1" t="e">
        <f t="shared" si="3"/>
        <v>#VALUE!</v>
      </c>
      <c r="T179" s="1" t="e">
        <f t="shared" si="4"/>
        <v>#VALUE!</v>
      </c>
      <c r="U179" s="1" t="str">
        <f t="shared" si="5"/>
        <v>高</v>
      </c>
    </row>
    <row r="180" spans="1:21" ht="18" customHeight="1">
      <c r="A180" s="13" t="str" cm="1">
        <f t="array" ref="A180">_xlfn.IFS(高校選手データ貼り付け!B188="","",TRUE,高校選手データ貼り付け!B188)</f>
        <v/>
      </c>
      <c r="B180" s="14" t="str" cm="1">
        <f t="array" ref="B180">_xlfn.IFS(A180="","",COUNTIF(高校選手データ貼り付け!D189," ")&gt;0,LEFT(高校選手データ貼り付け!D189,FIND(" ",高校選手データ貼り付け!D189)-1),TRUE,LEFT(高校選手データ貼り付け!D189,FIND("　",高校選手データ貼り付け!D189)-1))</f>
        <v/>
      </c>
      <c r="C180" s="14" t="str" cm="1">
        <f t="array" ref="C180">_xlfn.IFS(A180="","",COUNTIF(高校選手データ貼り付け!D189," ")&gt;0,RIGHT(高校選手データ貼り付け!D189,LEN(高校選手データ貼り付け!D189)-FIND(" ",高校選手データ貼り付け!D189)),TRUE,RIGHT(高校選手データ貼り付け!D189,LEN(高校選手データ貼り付け!D189)-FIND("　",高校選手データ貼り付け!D189)))</f>
        <v/>
      </c>
      <c r="D180" s="15"/>
      <c r="E180" s="16" t="str" cm="1">
        <f t="array" ref="E180">_xlfn.IFS(A180="","",TRUE,高校選手データ貼り付け!$P$4&amp;"高")</f>
        <v/>
      </c>
      <c r="F180" s="17" t="str" cm="1">
        <f t="array" ref="F180">_xlfn.IFS(A180="","",TRUE,高校選手データ貼り付け!K188)</f>
        <v/>
      </c>
      <c r="G180" s="15"/>
      <c r="H180" s="18"/>
      <c r="I180" s="18"/>
      <c r="J180" s="16" t="str" cm="1">
        <f t="array" ref="J180">_xlfn.IFS(A180="","",COUNTIF(高校選手データ貼り付け!D188," ")&gt;0,ASC(LEFT(高校選手データ貼り付け!D188,FIND(" ",高校選手データ貼り付け!D188)-1)),TRUE,ASC(LEFT(高校選手データ貼り付け!D188,FIND("　",高校選手データ貼り付け!D188)-1)))</f>
        <v/>
      </c>
      <c r="K180" s="18" t="str" cm="1">
        <f t="array" ref="K180">_xlfn.IFS(A180="","",COUNTIF(高校選手データ貼り付け!D188," ")&gt;0,ASC(RIGHT(高校選手データ貼り付け!D188,LEN(高校選手データ貼り付け!D188)-FIND(" ",高校選手データ貼り付け!D188))),TRUE,ASC(RIGHT(高校選手データ貼り付け!D188,LEN(高校選手データ貼り付け!D188)-FIND("　",高校選手データ貼り付け!D188))))</f>
        <v/>
      </c>
      <c r="L180" s="18"/>
      <c r="M180" s="18"/>
      <c r="N180" s="18" t="str" cm="1">
        <f t="array" ref="N180">_xlfn.IFS(A180="","",TRUE,高校選手データ貼り付け!F188&amp;"."&amp;TEXT(高校選手データ貼り付け!H188,"00")&amp;"."&amp;TEXT(高校選手データ貼り付け!J188,"00"))</f>
        <v/>
      </c>
      <c r="O180" s="18" t="str" cm="1">
        <f t="array" ref="O180">_xlfn.IFS(A180="","",TRUE,"JPN")</f>
        <v/>
      </c>
      <c r="P180" s="1" t="e">
        <f t="shared" si="0"/>
        <v>#VALUE!</v>
      </c>
      <c r="Q180" s="1" t="e">
        <f t="shared" si="1"/>
        <v>#VALUE!</v>
      </c>
      <c r="R180" s="1" t="e">
        <f t="shared" si="2"/>
        <v>#VALUE!</v>
      </c>
      <c r="S180" s="1" t="e">
        <f t="shared" si="3"/>
        <v>#VALUE!</v>
      </c>
      <c r="T180" s="1" t="e">
        <f t="shared" si="4"/>
        <v>#VALUE!</v>
      </c>
      <c r="U180" s="1" t="str">
        <f t="shared" si="5"/>
        <v>高</v>
      </c>
    </row>
    <row r="181" spans="1:21" ht="18" customHeight="1">
      <c r="A181" s="13" t="str" cm="1">
        <f t="array" ref="A181">_xlfn.IFS(高校選手データ貼り付け!B189="","",TRUE,高校選手データ貼り付け!B189)</f>
        <v/>
      </c>
      <c r="B181" s="14" t="str" cm="1">
        <f t="array" ref="B181">_xlfn.IFS(A181="","",COUNTIF(高校選手データ貼り付け!D190," ")&gt;0,LEFT(高校選手データ貼り付け!D190,FIND(" ",高校選手データ貼り付け!D190)-1),TRUE,LEFT(高校選手データ貼り付け!D190,FIND("　",高校選手データ貼り付け!D190)-1))</f>
        <v/>
      </c>
      <c r="C181" s="14" t="str" cm="1">
        <f t="array" ref="C181">_xlfn.IFS(A181="","",COUNTIF(高校選手データ貼り付け!D190," ")&gt;0,RIGHT(高校選手データ貼り付け!D190,LEN(高校選手データ貼り付け!D190)-FIND(" ",高校選手データ貼り付け!D190)),TRUE,RIGHT(高校選手データ貼り付け!D190,LEN(高校選手データ貼り付け!D190)-FIND("　",高校選手データ貼り付け!D190)))</f>
        <v/>
      </c>
      <c r="D181" s="15"/>
      <c r="E181" s="16" t="str" cm="1">
        <f t="array" ref="E181">_xlfn.IFS(A181="","",TRUE,高校選手データ貼り付け!$P$4&amp;"高")</f>
        <v/>
      </c>
      <c r="F181" s="17" t="str" cm="1">
        <f t="array" ref="F181">_xlfn.IFS(A181="","",TRUE,高校選手データ貼り付け!K189)</f>
        <v/>
      </c>
      <c r="G181" s="15"/>
      <c r="H181" s="18"/>
      <c r="I181" s="18"/>
      <c r="J181" s="16" t="str" cm="1">
        <f t="array" ref="J181">_xlfn.IFS(A181="","",COUNTIF(高校選手データ貼り付け!D189," ")&gt;0,ASC(LEFT(高校選手データ貼り付け!D189,FIND(" ",高校選手データ貼り付け!D189)-1)),TRUE,ASC(LEFT(高校選手データ貼り付け!D189,FIND("　",高校選手データ貼り付け!D189)-1)))</f>
        <v/>
      </c>
      <c r="K181" s="18" t="str" cm="1">
        <f t="array" ref="K181">_xlfn.IFS(A181="","",COUNTIF(高校選手データ貼り付け!D189," ")&gt;0,ASC(RIGHT(高校選手データ貼り付け!D189,LEN(高校選手データ貼り付け!D189)-FIND(" ",高校選手データ貼り付け!D189))),TRUE,ASC(RIGHT(高校選手データ貼り付け!D189,LEN(高校選手データ貼り付け!D189)-FIND("　",高校選手データ貼り付け!D189))))</f>
        <v/>
      </c>
      <c r="L181" s="18"/>
      <c r="M181" s="18"/>
      <c r="N181" s="18" t="str" cm="1">
        <f t="array" ref="N181">_xlfn.IFS(A181="","",TRUE,高校選手データ貼り付け!F189&amp;"."&amp;TEXT(高校選手データ貼り付け!H189,"00")&amp;"."&amp;TEXT(高校選手データ貼り付け!J189,"00"))</f>
        <v/>
      </c>
      <c r="O181" s="18" t="str" cm="1">
        <f t="array" ref="O181">_xlfn.IFS(A181="","",TRUE,"JPN")</f>
        <v/>
      </c>
      <c r="P181" s="1" t="e">
        <f t="shared" si="0"/>
        <v>#VALUE!</v>
      </c>
      <c r="Q181" s="1" t="e">
        <f t="shared" si="1"/>
        <v>#VALUE!</v>
      </c>
      <c r="R181" s="1" t="e">
        <f t="shared" si="2"/>
        <v>#VALUE!</v>
      </c>
      <c r="S181" s="1" t="e">
        <f t="shared" si="3"/>
        <v>#VALUE!</v>
      </c>
      <c r="T181" s="1" t="e">
        <f t="shared" si="4"/>
        <v>#VALUE!</v>
      </c>
      <c r="U181" s="1" t="str">
        <f t="shared" si="5"/>
        <v>高</v>
      </c>
    </row>
    <row r="182" spans="1:21" ht="18" customHeight="1">
      <c r="A182" s="13" t="str" cm="1">
        <f t="array" ref="A182">_xlfn.IFS(高校選手データ貼り付け!B190="","",TRUE,高校選手データ貼り付け!B190)</f>
        <v/>
      </c>
      <c r="B182" s="14" t="str" cm="1">
        <f t="array" ref="B182">_xlfn.IFS(A182="","",COUNTIF(高校選手データ貼り付け!D191," ")&gt;0,LEFT(高校選手データ貼り付け!D191,FIND(" ",高校選手データ貼り付け!D191)-1),TRUE,LEFT(高校選手データ貼り付け!D191,FIND("　",高校選手データ貼り付け!D191)-1))</f>
        <v/>
      </c>
      <c r="C182" s="14" t="str" cm="1">
        <f t="array" ref="C182">_xlfn.IFS(A182="","",COUNTIF(高校選手データ貼り付け!D191," ")&gt;0,RIGHT(高校選手データ貼り付け!D191,LEN(高校選手データ貼り付け!D191)-FIND(" ",高校選手データ貼り付け!D191)),TRUE,RIGHT(高校選手データ貼り付け!D191,LEN(高校選手データ貼り付け!D191)-FIND("　",高校選手データ貼り付け!D191)))</f>
        <v/>
      </c>
      <c r="D182" s="15"/>
      <c r="E182" s="16" t="str" cm="1">
        <f t="array" ref="E182">_xlfn.IFS(A182="","",TRUE,高校選手データ貼り付け!$P$4&amp;"高")</f>
        <v/>
      </c>
      <c r="F182" s="17" t="str" cm="1">
        <f t="array" ref="F182">_xlfn.IFS(A182="","",TRUE,高校選手データ貼り付け!K190)</f>
        <v/>
      </c>
      <c r="G182" s="15"/>
      <c r="H182" s="18"/>
      <c r="I182" s="18"/>
      <c r="J182" s="16" t="str" cm="1">
        <f t="array" ref="J182">_xlfn.IFS(A182="","",COUNTIF(高校選手データ貼り付け!D190," ")&gt;0,ASC(LEFT(高校選手データ貼り付け!D190,FIND(" ",高校選手データ貼り付け!D190)-1)),TRUE,ASC(LEFT(高校選手データ貼り付け!D190,FIND("　",高校選手データ貼り付け!D190)-1)))</f>
        <v/>
      </c>
      <c r="K182" s="18" t="str" cm="1">
        <f t="array" ref="K182">_xlfn.IFS(A182="","",COUNTIF(高校選手データ貼り付け!D190," ")&gt;0,ASC(RIGHT(高校選手データ貼り付け!D190,LEN(高校選手データ貼り付け!D190)-FIND(" ",高校選手データ貼り付け!D190))),TRUE,ASC(RIGHT(高校選手データ貼り付け!D190,LEN(高校選手データ貼り付け!D190)-FIND("　",高校選手データ貼り付け!D190))))</f>
        <v/>
      </c>
      <c r="L182" s="18"/>
      <c r="M182" s="18"/>
      <c r="N182" s="18" t="str" cm="1">
        <f t="array" ref="N182">_xlfn.IFS(A182="","",TRUE,高校選手データ貼り付け!F190&amp;"."&amp;TEXT(高校選手データ貼り付け!H190,"00")&amp;"."&amp;TEXT(高校選手データ貼り付け!J190,"00"))</f>
        <v/>
      </c>
      <c r="O182" s="18" t="str" cm="1">
        <f t="array" ref="O182">_xlfn.IFS(A182="","",TRUE,"JPN")</f>
        <v/>
      </c>
      <c r="P182" s="1" t="e">
        <f t="shared" si="0"/>
        <v>#VALUE!</v>
      </c>
      <c r="Q182" s="1" t="e">
        <f t="shared" si="1"/>
        <v>#VALUE!</v>
      </c>
      <c r="R182" s="1" t="e">
        <f t="shared" si="2"/>
        <v>#VALUE!</v>
      </c>
      <c r="S182" s="1" t="e">
        <f t="shared" si="3"/>
        <v>#VALUE!</v>
      </c>
      <c r="T182" s="1" t="e">
        <f t="shared" si="4"/>
        <v>#VALUE!</v>
      </c>
      <c r="U182" s="1" t="str">
        <f t="shared" si="5"/>
        <v>高</v>
      </c>
    </row>
    <row r="183" spans="1:21" ht="18" customHeight="1">
      <c r="A183" s="13" t="str" cm="1">
        <f t="array" ref="A183">_xlfn.IFS(高校選手データ貼り付け!B191="","",TRUE,高校選手データ貼り付け!B191)</f>
        <v/>
      </c>
      <c r="B183" s="14" t="str" cm="1">
        <f t="array" ref="B183">_xlfn.IFS(A183="","",COUNTIF(高校選手データ貼り付け!D192," ")&gt;0,LEFT(高校選手データ貼り付け!D192,FIND(" ",高校選手データ貼り付け!D192)-1),TRUE,LEFT(高校選手データ貼り付け!D192,FIND("　",高校選手データ貼り付け!D192)-1))</f>
        <v/>
      </c>
      <c r="C183" s="14" t="str" cm="1">
        <f t="array" ref="C183">_xlfn.IFS(A183="","",COUNTIF(高校選手データ貼り付け!D192," ")&gt;0,RIGHT(高校選手データ貼り付け!D192,LEN(高校選手データ貼り付け!D192)-FIND(" ",高校選手データ貼り付け!D192)),TRUE,RIGHT(高校選手データ貼り付け!D192,LEN(高校選手データ貼り付け!D192)-FIND("　",高校選手データ貼り付け!D192)))</f>
        <v/>
      </c>
      <c r="D183" s="15"/>
      <c r="E183" s="16" t="str" cm="1">
        <f t="array" ref="E183">_xlfn.IFS(A183="","",TRUE,高校選手データ貼り付け!$P$4&amp;"高")</f>
        <v/>
      </c>
      <c r="F183" s="17" t="str" cm="1">
        <f t="array" ref="F183">_xlfn.IFS(A183="","",TRUE,高校選手データ貼り付け!K191)</f>
        <v/>
      </c>
      <c r="G183" s="15"/>
      <c r="H183" s="18"/>
      <c r="I183" s="18"/>
      <c r="J183" s="16" t="str" cm="1">
        <f t="array" ref="J183">_xlfn.IFS(A183="","",COUNTIF(高校選手データ貼り付け!D191," ")&gt;0,ASC(LEFT(高校選手データ貼り付け!D191,FIND(" ",高校選手データ貼り付け!D191)-1)),TRUE,ASC(LEFT(高校選手データ貼り付け!D191,FIND("　",高校選手データ貼り付け!D191)-1)))</f>
        <v/>
      </c>
      <c r="K183" s="18" t="str" cm="1">
        <f t="array" ref="K183">_xlfn.IFS(A183="","",COUNTIF(高校選手データ貼り付け!D191," ")&gt;0,ASC(RIGHT(高校選手データ貼り付け!D191,LEN(高校選手データ貼り付け!D191)-FIND(" ",高校選手データ貼り付け!D191))),TRUE,ASC(RIGHT(高校選手データ貼り付け!D191,LEN(高校選手データ貼り付け!D191)-FIND("　",高校選手データ貼り付け!D191))))</f>
        <v/>
      </c>
      <c r="L183" s="18"/>
      <c r="M183" s="18"/>
      <c r="N183" s="18" t="str" cm="1">
        <f t="array" ref="N183">_xlfn.IFS(A183="","",TRUE,高校選手データ貼り付け!F191&amp;"."&amp;TEXT(高校選手データ貼り付け!H191,"00")&amp;"."&amp;TEXT(高校選手データ貼り付け!J191,"00"))</f>
        <v/>
      </c>
      <c r="O183" s="18" t="str" cm="1">
        <f t="array" ref="O183">_xlfn.IFS(A183="","",TRUE,"JPN")</f>
        <v/>
      </c>
      <c r="P183" s="1" t="e">
        <f t="shared" si="0"/>
        <v>#VALUE!</v>
      </c>
      <c r="Q183" s="1" t="e">
        <f t="shared" si="1"/>
        <v>#VALUE!</v>
      </c>
      <c r="R183" s="1" t="e">
        <f t="shared" si="2"/>
        <v>#VALUE!</v>
      </c>
      <c r="S183" s="1" t="e">
        <f t="shared" si="3"/>
        <v>#VALUE!</v>
      </c>
      <c r="T183" s="1" t="e">
        <f t="shared" si="4"/>
        <v>#VALUE!</v>
      </c>
      <c r="U183" s="1" t="str">
        <f t="shared" si="5"/>
        <v>高</v>
      </c>
    </row>
    <row r="184" spans="1:21" ht="18" customHeight="1">
      <c r="A184" s="13" t="str" cm="1">
        <f t="array" ref="A184">_xlfn.IFS(高校選手データ貼り付け!B192="","",TRUE,高校選手データ貼り付け!B192)</f>
        <v/>
      </c>
      <c r="B184" s="14" t="str" cm="1">
        <f t="array" ref="B184">_xlfn.IFS(A184="","",COUNTIF(高校選手データ貼り付け!D193," ")&gt;0,LEFT(高校選手データ貼り付け!D193,FIND(" ",高校選手データ貼り付け!D193)-1),TRUE,LEFT(高校選手データ貼り付け!D193,FIND("　",高校選手データ貼り付け!D193)-1))</f>
        <v/>
      </c>
      <c r="C184" s="14" t="str" cm="1">
        <f t="array" ref="C184">_xlfn.IFS(A184="","",COUNTIF(高校選手データ貼り付け!D193," ")&gt;0,RIGHT(高校選手データ貼り付け!D193,LEN(高校選手データ貼り付け!D193)-FIND(" ",高校選手データ貼り付け!D193)),TRUE,RIGHT(高校選手データ貼り付け!D193,LEN(高校選手データ貼り付け!D193)-FIND("　",高校選手データ貼り付け!D193)))</f>
        <v/>
      </c>
      <c r="D184" s="15"/>
      <c r="E184" s="16" t="str" cm="1">
        <f t="array" ref="E184">_xlfn.IFS(A184="","",TRUE,高校選手データ貼り付け!$P$4&amp;"高")</f>
        <v/>
      </c>
      <c r="F184" s="17" t="str" cm="1">
        <f t="array" ref="F184">_xlfn.IFS(A184="","",TRUE,高校選手データ貼り付け!K192)</f>
        <v/>
      </c>
      <c r="G184" s="15"/>
      <c r="H184" s="18"/>
      <c r="I184" s="18"/>
      <c r="J184" s="16" t="str" cm="1">
        <f t="array" ref="J184">_xlfn.IFS(A184="","",COUNTIF(高校選手データ貼り付け!D192," ")&gt;0,ASC(LEFT(高校選手データ貼り付け!D192,FIND(" ",高校選手データ貼り付け!D192)-1)),TRUE,ASC(LEFT(高校選手データ貼り付け!D192,FIND("　",高校選手データ貼り付け!D192)-1)))</f>
        <v/>
      </c>
      <c r="K184" s="18" t="str" cm="1">
        <f t="array" ref="K184">_xlfn.IFS(A184="","",COUNTIF(高校選手データ貼り付け!D192," ")&gt;0,ASC(RIGHT(高校選手データ貼り付け!D192,LEN(高校選手データ貼り付け!D192)-FIND(" ",高校選手データ貼り付け!D192))),TRUE,ASC(RIGHT(高校選手データ貼り付け!D192,LEN(高校選手データ貼り付け!D192)-FIND("　",高校選手データ貼り付け!D192))))</f>
        <v/>
      </c>
      <c r="L184" s="18"/>
      <c r="M184" s="18"/>
      <c r="N184" s="18" t="str" cm="1">
        <f t="array" ref="N184">_xlfn.IFS(A184="","",TRUE,高校選手データ貼り付け!F192&amp;"."&amp;TEXT(高校選手データ貼り付け!H192,"00")&amp;"."&amp;TEXT(高校選手データ貼り付け!J192,"00"))</f>
        <v/>
      </c>
      <c r="O184" s="18" t="str" cm="1">
        <f t="array" ref="O184">_xlfn.IFS(A184="","",TRUE,"JPN")</f>
        <v/>
      </c>
      <c r="P184" s="1" t="e">
        <f t="shared" si="0"/>
        <v>#VALUE!</v>
      </c>
      <c r="Q184" s="1" t="e">
        <f t="shared" si="1"/>
        <v>#VALUE!</v>
      </c>
      <c r="R184" s="1" t="e">
        <f t="shared" si="2"/>
        <v>#VALUE!</v>
      </c>
      <c r="S184" s="1" t="e">
        <f t="shared" si="3"/>
        <v>#VALUE!</v>
      </c>
      <c r="T184" s="1" t="e">
        <f t="shared" si="4"/>
        <v>#VALUE!</v>
      </c>
      <c r="U184" s="1" t="str">
        <f t="shared" si="5"/>
        <v>高</v>
      </c>
    </row>
    <row r="185" spans="1:21" ht="18" customHeight="1">
      <c r="A185" s="13" t="str" cm="1">
        <f t="array" ref="A185">_xlfn.IFS(高校選手データ貼り付け!B193="","",TRUE,高校選手データ貼り付け!B193)</f>
        <v/>
      </c>
      <c r="B185" s="14" t="str" cm="1">
        <f t="array" ref="B185">_xlfn.IFS(A185="","",COUNTIF(高校選手データ貼り付け!D194," ")&gt;0,LEFT(高校選手データ貼り付け!D194,FIND(" ",高校選手データ貼り付け!D194)-1),TRUE,LEFT(高校選手データ貼り付け!D194,FIND("　",高校選手データ貼り付け!D194)-1))</f>
        <v/>
      </c>
      <c r="C185" s="14" t="str" cm="1">
        <f t="array" ref="C185">_xlfn.IFS(A185="","",COUNTIF(高校選手データ貼り付け!D194," ")&gt;0,RIGHT(高校選手データ貼り付け!D194,LEN(高校選手データ貼り付け!D194)-FIND(" ",高校選手データ貼り付け!D194)),TRUE,RIGHT(高校選手データ貼り付け!D194,LEN(高校選手データ貼り付け!D194)-FIND("　",高校選手データ貼り付け!D194)))</f>
        <v/>
      </c>
      <c r="D185" s="15"/>
      <c r="E185" s="16" t="str" cm="1">
        <f t="array" ref="E185">_xlfn.IFS(A185="","",TRUE,高校選手データ貼り付け!$P$4&amp;"高")</f>
        <v/>
      </c>
      <c r="F185" s="17" t="str" cm="1">
        <f t="array" ref="F185">_xlfn.IFS(A185="","",TRUE,高校選手データ貼り付け!K193)</f>
        <v/>
      </c>
      <c r="G185" s="15"/>
      <c r="H185" s="18"/>
      <c r="I185" s="18"/>
      <c r="J185" s="16" t="str" cm="1">
        <f t="array" ref="J185">_xlfn.IFS(A185="","",COUNTIF(高校選手データ貼り付け!D193," ")&gt;0,ASC(LEFT(高校選手データ貼り付け!D193,FIND(" ",高校選手データ貼り付け!D193)-1)),TRUE,ASC(LEFT(高校選手データ貼り付け!D193,FIND("　",高校選手データ貼り付け!D193)-1)))</f>
        <v/>
      </c>
      <c r="K185" s="18" t="str" cm="1">
        <f t="array" ref="K185">_xlfn.IFS(A185="","",COUNTIF(高校選手データ貼り付け!D193," ")&gt;0,ASC(RIGHT(高校選手データ貼り付け!D193,LEN(高校選手データ貼り付け!D193)-FIND(" ",高校選手データ貼り付け!D193))),TRUE,ASC(RIGHT(高校選手データ貼り付け!D193,LEN(高校選手データ貼り付け!D193)-FIND("　",高校選手データ貼り付け!D193))))</f>
        <v/>
      </c>
      <c r="L185" s="18"/>
      <c r="M185" s="18"/>
      <c r="N185" s="18" t="str" cm="1">
        <f t="array" ref="N185">_xlfn.IFS(A185="","",TRUE,高校選手データ貼り付け!F193&amp;"."&amp;TEXT(高校選手データ貼り付け!H193,"00")&amp;"."&amp;TEXT(高校選手データ貼り付け!J193,"00"))</f>
        <v/>
      </c>
      <c r="O185" s="18" t="str" cm="1">
        <f t="array" ref="O185">_xlfn.IFS(A185="","",TRUE,"JPN")</f>
        <v/>
      </c>
      <c r="P185" s="1" t="e">
        <f t="shared" si="0"/>
        <v>#VALUE!</v>
      </c>
      <c r="Q185" s="1" t="e">
        <f t="shared" si="1"/>
        <v>#VALUE!</v>
      </c>
      <c r="R185" s="1" t="e">
        <f t="shared" si="2"/>
        <v>#VALUE!</v>
      </c>
      <c r="S185" s="1" t="e">
        <f t="shared" si="3"/>
        <v>#VALUE!</v>
      </c>
      <c r="T185" s="1" t="e">
        <f t="shared" si="4"/>
        <v>#VALUE!</v>
      </c>
      <c r="U185" s="1" t="str">
        <f t="shared" si="5"/>
        <v>高</v>
      </c>
    </row>
    <row r="186" spans="1:21" ht="18" customHeight="1">
      <c r="A186" s="13" t="str" cm="1">
        <f t="array" ref="A186">_xlfn.IFS(高校選手データ貼り付け!B194="","",TRUE,高校選手データ貼り付け!B194)</f>
        <v/>
      </c>
      <c r="B186" s="14" t="str" cm="1">
        <f t="array" ref="B186">_xlfn.IFS(A186="","",COUNTIF(高校選手データ貼り付け!D195," ")&gt;0,LEFT(高校選手データ貼り付け!D195,FIND(" ",高校選手データ貼り付け!D195)-1),TRUE,LEFT(高校選手データ貼り付け!D195,FIND("　",高校選手データ貼り付け!D195)-1))</f>
        <v/>
      </c>
      <c r="C186" s="14" t="str" cm="1">
        <f t="array" ref="C186">_xlfn.IFS(A186="","",COUNTIF(高校選手データ貼り付け!D195," ")&gt;0,RIGHT(高校選手データ貼り付け!D195,LEN(高校選手データ貼り付け!D195)-FIND(" ",高校選手データ貼り付け!D195)),TRUE,RIGHT(高校選手データ貼り付け!D195,LEN(高校選手データ貼り付け!D195)-FIND("　",高校選手データ貼り付け!D195)))</f>
        <v/>
      </c>
      <c r="D186" s="15"/>
      <c r="E186" s="16" t="str" cm="1">
        <f t="array" ref="E186">_xlfn.IFS(A186="","",TRUE,高校選手データ貼り付け!$P$4&amp;"高")</f>
        <v/>
      </c>
      <c r="F186" s="17" t="str" cm="1">
        <f t="array" ref="F186">_xlfn.IFS(A186="","",TRUE,高校選手データ貼り付け!K194)</f>
        <v/>
      </c>
      <c r="G186" s="15"/>
      <c r="H186" s="18"/>
      <c r="I186" s="18"/>
      <c r="J186" s="16" t="str" cm="1">
        <f t="array" ref="J186">_xlfn.IFS(A186="","",COUNTIF(高校選手データ貼り付け!D194," ")&gt;0,ASC(LEFT(高校選手データ貼り付け!D194,FIND(" ",高校選手データ貼り付け!D194)-1)),TRUE,ASC(LEFT(高校選手データ貼り付け!D194,FIND("　",高校選手データ貼り付け!D194)-1)))</f>
        <v/>
      </c>
      <c r="K186" s="18" t="str" cm="1">
        <f t="array" ref="K186">_xlfn.IFS(A186="","",COUNTIF(高校選手データ貼り付け!D194," ")&gt;0,ASC(RIGHT(高校選手データ貼り付け!D194,LEN(高校選手データ貼り付け!D194)-FIND(" ",高校選手データ貼り付け!D194))),TRUE,ASC(RIGHT(高校選手データ貼り付け!D194,LEN(高校選手データ貼り付け!D194)-FIND("　",高校選手データ貼り付け!D194))))</f>
        <v/>
      </c>
      <c r="L186" s="18"/>
      <c r="M186" s="18"/>
      <c r="N186" s="18" t="str" cm="1">
        <f t="array" ref="N186">_xlfn.IFS(A186="","",TRUE,高校選手データ貼り付け!F194&amp;"."&amp;TEXT(高校選手データ貼り付け!H194,"00")&amp;"."&amp;TEXT(高校選手データ貼り付け!J194,"00"))</f>
        <v/>
      </c>
      <c r="O186" s="18" t="str" cm="1">
        <f t="array" ref="O186">_xlfn.IFS(A186="","",TRUE,"JPN")</f>
        <v/>
      </c>
      <c r="P186" s="1" t="e">
        <f t="shared" si="0"/>
        <v>#VALUE!</v>
      </c>
      <c r="Q186" s="1" t="e">
        <f t="shared" si="1"/>
        <v>#VALUE!</v>
      </c>
      <c r="R186" s="1" t="e">
        <f t="shared" si="2"/>
        <v>#VALUE!</v>
      </c>
      <c r="S186" s="1" t="e">
        <f t="shared" si="3"/>
        <v>#VALUE!</v>
      </c>
      <c r="T186" s="1" t="e">
        <f t="shared" si="4"/>
        <v>#VALUE!</v>
      </c>
      <c r="U186" s="1" t="str">
        <f t="shared" si="5"/>
        <v>高</v>
      </c>
    </row>
    <row r="187" spans="1:21" ht="18" customHeight="1">
      <c r="A187" s="13" t="str" cm="1">
        <f t="array" ref="A187">_xlfn.IFS(高校選手データ貼り付け!B195="","",TRUE,高校選手データ貼り付け!B195)</f>
        <v/>
      </c>
      <c r="B187" s="14" t="str" cm="1">
        <f t="array" ref="B187">_xlfn.IFS(A187="","",COUNTIF(高校選手データ貼り付け!D196," ")&gt;0,LEFT(高校選手データ貼り付け!D196,FIND(" ",高校選手データ貼り付け!D196)-1),TRUE,LEFT(高校選手データ貼り付け!D196,FIND("　",高校選手データ貼り付け!D196)-1))</f>
        <v/>
      </c>
      <c r="C187" s="14" t="str" cm="1">
        <f t="array" ref="C187">_xlfn.IFS(A187="","",COUNTIF(高校選手データ貼り付け!D196," ")&gt;0,RIGHT(高校選手データ貼り付け!D196,LEN(高校選手データ貼り付け!D196)-FIND(" ",高校選手データ貼り付け!D196)),TRUE,RIGHT(高校選手データ貼り付け!D196,LEN(高校選手データ貼り付け!D196)-FIND("　",高校選手データ貼り付け!D196)))</f>
        <v/>
      </c>
      <c r="D187" s="15"/>
      <c r="E187" s="16" t="str" cm="1">
        <f t="array" ref="E187">_xlfn.IFS(A187="","",TRUE,高校選手データ貼り付け!$P$4&amp;"高")</f>
        <v/>
      </c>
      <c r="F187" s="17" t="str" cm="1">
        <f t="array" ref="F187">_xlfn.IFS(A187="","",TRUE,高校選手データ貼り付け!K195)</f>
        <v/>
      </c>
      <c r="G187" s="15"/>
      <c r="H187" s="18"/>
      <c r="I187" s="18"/>
      <c r="J187" s="16" t="str" cm="1">
        <f t="array" ref="J187">_xlfn.IFS(A187="","",COUNTIF(高校選手データ貼り付け!D195," ")&gt;0,ASC(LEFT(高校選手データ貼り付け!D195,FIND(" ",高校選手データ貼り付け!D195)-1)),TRUE,ASC(LEFT(高校選手データ貼り付け!D195,FIND("　",高校選手データ貼り付け!D195)-1)))</f>
        <v/>
      </c>
      <c r="K187" s="18" t="str" cm="1">
        <f t="array" ref="K187">_xlfn.IFS(A187="","",COUNTIF(高校選手データ貼り付け!D195," ")&gt;0,ASC(RIGHT(高校選手データ貼り付け!D195,LEN(高校選手データ貼り付け!D195)-FIND(" ",高校選手データ貼り付け!D195))),TRUE,ASC(RIGHT(高校選手データ貼り付け!D195,LEN(高校選手データ貼り付け!D195)-FIND("　",高校選手データ貼り付け!D195))))</f>
        <v/>
      </c>
      <c r="L187" s="18"/>
      <c r="M187" s="18"/>
      <c r="N187" s="18" t="str" cm="1">
        <f t="array" ref="N187">_xlfn.IFS(A187="","",TRUE,高校選手データ貼り付け!F195&amp;"."&amp;TEXT(高校選手データ貼り付け!H195,"00")&amp;"."&amp;TEXT(高校選手データ貼り付け!J195,"00"))</f>
        <v/>
      </c>
      <c r="O187" s="18" t="str" cm="1">
        <f t="array" ref="O187">_xlfn.IFS(A187="","",TRUE,"JPN")</f>
        <v/>
      </c>
      <c r="P187" s="1" t="e">
        <f t="shared" si="0"/>
        <v>#VALUE!</v>
      </c>
      <c r="Q187" s="1" t="e">
        <f t="shared" si="1"/>
        <v>#VALUE!</v>
      </c>
      <c r="R187" s="1" t="e">
        <f t="shared" si="2"/>
        <v>#VALUE!</v>
      </c>
      <c r="S187" s="1" t="e">
        <f t="shared" si="3"/>
        <v>#VALUE!</v>
      </c>
      <c r="T187" s="1" t="e">
        <f t="shared" si="4"/>
        <v>#VALUE!</v>
      </c>
      <c r="U187" s="1" t="str">
        <f t="shared" si="5"/>
        <v>高</v>
      </c>
    </row>
    <row r="188" spans="1:21" ht="18" customHeight="1">
      <c r="A188" s="13" t="str" cm="1">
        <f t="array" ref="A188">_xlfn.IFS(高校選手データ貼り付け!B196="","",TRUE,高校選手データ貼り付け!B196)</f>
        <v/>
      </c>
      <c r="B188" s="14" t="str" cm="1">
        <f t="array" ref="B188">_xlfn.IFS(A188="","",COUNTIF(高校選手データ貼り付け!D197," ")&gt;0,LEFT(高校選手データ貼り付け!D197,FIND(" ",高校選手データ貼り付け!D197)-1),TRUE,LEFT(高校選手データ貼り付け!D197,FIND("　",高校選手データ貼り付け!D197)-1))</f>
        <v/>
      </c>
      <c r="C188" s="14" t="str" cm="1">
        <f t="array" ref="C188">_xlfn.IFS(A188="","",COUNTIF(高校選手データ貼り付け!D197," ")&gt;0,RIGHT(高校選手データ貼り付け!D197,LEN(高校選手データ貼り付け!D197)-FIND(" ",高校選手データ貼り付け!D197)),TRUE,RIGHT(高校選手データ貼り付け!D197,LEN(高校選手データ貼り付け!D197)-FIND("　",高校選手データ貼り付け!D197)))</f>
        <v/>
      </c>
      <c r="D188" s="15"/>
      <c r="E188" s="16" t="str" cm="1">
        <f t="array" ref="E188">_xlfn.IFS(A188="","",TRUE,高校選手データ貼り付け!$P$4&amp;"高")</f>
        <v/>
      </c>
      <c r="F188" s="17" t="str" cm="1">
        <f t="array" ref="F188">_xlfn.IFS(A188="","",TRUE,高校選手データ貼り付け!K196)</f>
        <v/>
      </c>
      <c r="G188" s="15"/>
      <c r="H188" s="18"/>
      <c r="I188" s="18"/>
      <c r="J188" s="16" t="str" cm="1">
        <f t="array" ref="J188">_xlfn.IFS(A188="","",COUNTIF(高校選手データ貼り付け!D196," ")&gt;0,ASC(LEFT(高校選手データ貼り付け!D196,FIND(" ",高校選手データ貼り付け!D196)-1)),TRUE,ASC(LEFT(高校選手データ貼り付け!D196,FIND("　",高校選手データ貼り付け!D196)-1)))</f>
        <v/>
      </c>
      <c r="K188" s="18" t="str" cm="1">
        <f t="array" ref="K188">_xlfn.IFS(A188="","",COUNTIF(高校選手データ貼り付け!D196," ")&gt;0,ASC(RIGHT(高校選手データ貼り付け!D196,LEN(高校選手データ貼り付け!D196)-FIND(" ",高校選手データ貼り付け!D196))),TRUE,ASC(RIGHT(高校選手データ貼り付け!D196,LEN(高校選手データ貼り付け!D196)-FIND("　",高校選手データ貼り付け!D196))))</f>
        <v/>
      </c>
      <c r="L188" s="18"/>
      <c r="M188" s="18"/>
      <c r="N188" s="18" t="str" cm="1">
        <f t="array" ref="N188">_xlfn.IFS(A188="","",TRUE,高校選手データ貼り付け!F196&amp;"."&amp;TEXT(高校選手データ貼り付け!H196,"00")&amp;"."&amp;TEXT(高校選手データ貼り付け!J196,"00"))</f>
        <v/>
      </c>
      <c r="O188" s="18" t="str" cm="1">
        <f t="array" ref="O188">_xlfn.IFS(A188="","",TRUE,"JPN")</f>
        <v/>
      </c>
      <c r="P188" s="1" t="e">
        <f t="shared" si="0"/>
        <v>#VALUE!</v>
      </c>
      <c r="Q188" s="1" t="e">
        <f t="shared" si="1"/>
        <v>#VALUE!</v>
      </c>
      <c r="R188" s="1" t="e">
        <f t="shared" si="2"/>
        <v>#VALUE!</v>
      </c>
      <c r="S188" s="1" t="e">
        <f t="shared" si="3"/>
        <v>#VALUE!</v>
      </c>
      <c r="T188" s="1" t="e">
        <f t="shared" si="4"/>
        <v>#VALUE!</v>
      </c>
      <c r="U188" s="1" t="str">
        <f t="shared" si="5"/>
        <v>高</v>
      </c>
    </row>
    <row r="189" spans="1:21" ht="18" customHeight="1">
      <c r="A189" s="13" t="str" cm="1">
        <f t="array" ref="A189">_xlfn.IFS(高校選手データ貼り付け!B197="","",TRUE,高校選手データ貼り付け!B197)</f>
        <v/>
      </c>
      <c r="B189" s="14" t="str" cm="1">
        <f t="array" ref="B189">_xlfn.IFS(A189="","",COUNTIF(高校選手データ貼り付け!D198," ")&gt;0,LEFT(高校選手データ貼り付け!D198,FIND(" ",高校選手データ貼り付け!D198)-1),TRUE,LEFT(高校選手データ貼り付け!D198,FIND("　",高校選手データ貼り付け!D198)-1))</f>
        <v/>
      </c>
      <c r="C189" s="14" t="str" cm="1">
        <f t="array" ref="C189">_xlfn.IFS(A189="","",COUNTIF(高校選手データ貼り付け!D198," ")&gt;0,RIGHT(高校選手データ貼り付け!D198,LEN(高校選手データ貼り付け!D198)-FIND(" ",高校選手データ貼り付け!D198)),TRUE,RIGHT(高校選手データ貼り付け!D198,LEN(高校選手データ貼り付け!D198)-FIND("　",高校選手データ貼り付け!D198)))</f>
        <v/>
      </c>
      <c r="D189" s="15"/>
      <c r="E189" s="16" t="str" cm="1">
        <f t="array" ref="E189">_xlfn.IFS(A189="","",TRUE,高校選手データ貼り付け!$P$4&amp;"高")</f>
        <v/>
      </c>
      <c r="F189" s="17" t="str" cm="1">
        <f t="array" ref="F189">_xlfn.IFS(A189="","",TRUE,高校選手データ貼り付け!K197)</f>
        <v/>
      </c>
      <c r="G189" s="15"/>
      <c r="H189" s="18"/>
      <c r="I189" s="18"/>
      <c r="J189" s="16" t="str" cm="1">
        <f t="array" ref="J189">_xlfn.IFS(A189="","",COUNTIF(高校選手データ貼り付け!D197," ")&gt;0,ASC(LEFT(高校選手データ貼り付け!D197,FIND(" ",高校選手データ貼り付け!D197)-1)),TRUE,ASC(LEFT(高校選手データ貼り付け!D197,FIND("　",高校選手データ貼り付け!D197)-1)))</f>
        <v/>
      </c>
      <c r="K189" s="18" t="str" cm="1">
        <f t="array" ref="K189">_xlfn.IFS(A189="","",COUNTIF(高校選手データ貼り付け!D197," ")&gt;0,ASC(RIGHT(高校選手データ貼り付け!D197,LEN(高校選手データ貼り付け!D197)-FIND(" ",高校選手データ貼り付け!D197))),TRUE,ASC(RIGHT(高校選手データ貼り付け!D197,LEN(高校選手データ貼り付け!D197)-FIND("　",高校選手データ貼り付け!D197))))</f>
        <v/>
      </c>
      <c r="L189" s="18"/>
      <c r="M189" s="18"/>
      <c r="N189" s="18" t="str" cm="1">
        <f t="array" ref="N189">_xlfn.IFS(A189="","",TRUE,高校選手データ貼り付け!F197&amp;"."&amp;TEXT(高校選手データ貼り付け!H197,"00")&amp;"."&amp;TEXT(高校選手データ貼り付け!J197,"00"))</f>
        <v/>
      </c>
      <c r="O189" s="18" t="str" cm="1">
        <f t="array" ref="O189">_xlfn.IFS(A189="","",TRUE,"JPN")</f>
        <v/>
      </c>
      <c r="P189" s="1" t="e">
        <f t="shared" si="0"/>
        <v>#VALUE!</v>
      </c>
      <c r="Q189" s="1" t="e">
        <f t="shared" si="1"/>
        <v>#VALUE!</v>
      </c>
      <c r="R189" s="1" t="e">
        <f t="shared" si="2"/>
        <v>#VALUE!</v>
      </c>
      <c r="S189" s="1" t="e">
        <f t="shared" si="3"/>
        <v>#VALUE!</v>
      </c>
      <c r="T189" s="1" t="e">
        <f t="shared" si="4"/>
        <v>#VALUE!</v>
      </c>
      <c r="U189" s="1" t="str">
        <f t="shared" si="5"/>
        <v>高</v>
      </c>
    </row>
    <row r="190" spans="1:21" ht="18" customHeight="1">
      <c r="A190" s="13" t="str" cm="1">
        <f t="array" ref="A190">_xlfn.IFS(高校選手データ貼り付け!B198="","",TRUE,高校選手データ貼り付け!B198)</f>
        <v/>
      </c>
      <c r="B190" s="14" t="str" cm="1">
        <f t="array" ref="B190">_xlfn.IFS(A190="","",COUNTIF(高校選手データ貼り付け!D199," ")&gt;0,LEFT(高校選手データ貼り付け!D199,FIND(" ",高校選手データ貼り付け!D199)-1),TRUE,LEFT(高校選手データ貼り付け!D199,FIND("　",高校選手データ貼り付け!D199)-1))</f>
        <v/>
      </c>
      <c r="C190" s="14" t="str" cm="1">
        <f t="array" ref="C190">_xlfn.IFS(A190="","",COUNTIF(高校選手データ貼り付け!D199," ")&gt;0,RIGHT(高校選手データ貼り付け!D199,LEN(高校選手データ貼り付け!D199)-FIND(" ",高校選手データ貼り付け!D199)),TRUE,RIGHT(高校選手データ貼り付け!D199,LEN(高校選手データ貼り付け!D199)-FIND("　",高校選手データ貼り付け!D199)))</f>
        <v/>
      </c>
      <c r="D190" s="15"/>
      <c r="E190" s="16" t="str" cm="1">
        <f t="array" ref="E190">_xlfn.IFS(A190="","",TRUE,高校選手データ貼り付け!$P$4&amp;"高")</f>
        <v/>
      </c>
      <c r="F190" s="17" t="str" cm="1">
        <f t="array" ref="F190">_xlfn.IFS(A190="","",TRUE,高校選手データ貼り付け!K198)</f>
        <v/>
      </c>
      <c r="G190" s="15"/>
      <c r="H190" s="18"/>
      <c r="I190" s="18"/>
      <c r="J190" s="16" t="str" cm="1">
        <f t="array" ref="J190">_xlfn.IFS(A190="","",COUNTIF(高校選手データ貼り付け!D198," ")&gt;0,ASC(LEFT(高校選手データ貼り付け!D198,FIND(" ",高校選手データ貼り付け!D198)-1)),TRUE,ASC(LEFT(高校選手データ貼り付け!D198,FIND("　",高校選手データ貼り付け!D198)-1)))</f>
        <v/>
      </c>
      <c r="K190" s="18" t="str" cm="1">
        <f t="array" ref="K190">_xlfn.IFS(A190="","",COUNTIF(高校選手データ貼り付け!D198," ")&gt;0,ASC(RIGHT(高校選手データ貼り付け!D198,LEN(高校選手データ貼り付け!D198)-FIND(" ",高校選手データ貼り付け!D198))),TRUE,ASC(RIGHT(高校選手データ貼り付け!D198,LEN(高校選手データ貼り付け!D198)-FIND("　",高校選手データ貼り付け!D198))))</f>
        <v/>
      </c>
      <c r="L190" s="18"/>
      <c r="M190" s="18"/>
      <c r="N190" s="18" t="str" cm="1">
        <f t="array" ref="N190">_xlfn.IFS(A190="","",TRUE,高校選手データ貼り付け!F198&amp;"."&amp;TEXT(高校選手データ貼り付け!H198,"00")&amp;"."&amp;TEXT(高校選手データ貼り付け!J198,"00"))</f>
        <v/>
      </c>
      <c r="O190" s="18" t="str" cm="1">
        <f t="array" ref="O190">_xlfn.IFS(A190="","",TRUE,"JPN")</f>
        <v/>
      </c>
      <c r="P190" s="1" t="e">
        <f t="shared" si="0"/>
        <v>#VALUE!</v>
      </c>
      <c r="Q190" s="1" t="e">
        <f t="shared" si="1"/>
        <v>#VALUE!</v>
      </c>
      <c r="R190" s="1" t="e">
        <f t="shared" si="2"/>
        <v>#VALUE!</v>
      </c>
      <c r="S190" s="1" t="e">
        <f t="shared" si="3"/>
        <v>#VALUE!</v>
      </c>
      <c r="T190" s="1" t="e">
        <f t="shared" si="4"/>
        <v>#VALUE!</v>
      </c>
      <c r="U190" s="1" t="str">
        <f t="shared" si="5"/>
        <v>高</v>
      </c>
    </row>
    <row r="191" spans="1:21" ht="18" customHeight="1">
      <c r="A191" s="13" t="str" cm="1">
        <f t="array" ref="A191">_xlfn.IFS(高校選手データ貼り付け!B199="","",TRUE,高校選手データ貼り付け!B199)</f>
        <v/>
      </c>
      <c r="B191" s="14" t="str" cm="1">
        <f t="array" ref="B191">_xlfn.IFS(A191="","",COUNTIF(高校選手データ貼り付け!D200," ")&gt;0,LEFT(高校選手データ貼り付け!D200,FIND(" ",高校選手データ貼り付け!D200)-1),TRUE,LEFT(高校選手データ貼り付け!D200,FIND("　",高校選手データ貼り付け!D200)-1))</f>
        <v/>
      </c>
      <c r="C191" s="14" t="str" cm="1">
        <f t="array" ref="C191">_xlfn.IFS(A191="","",COUNTIF(高校選手データ貼り付け!D200," ")&gt;0,RIGHT(高校選手データ貼り付け!D200,LEN(高校選手データ貼り付け!D200)-FIND(" ",高校選手データ貼り付け!D200)),TRUE,RIGHT(高校選手データ貼り付け!D200,LEN(高校選手データ貼り付け!D200)-FIND("　",高校選手データ貼り付け!D200)))</f>
        <v/>
      </c>
      <c r="D191" s="15"/>
      <c r="E191" s="16" t="str" cm="1">
        <f t="array" ref="E191">_xlfn.IFS(A191="","",TRUE,高校選手データ貼り付け!$P$4&amp;"高")</f>
        <v/>
      </c>
      <c r="F191" s="17" t="str" cm="1">
        <f t="array" ref="F191">_xlfn.IFS(A191="","",TRUE,高校選手データ貼り付け!K199)</f>
        <v/>
      </c>
      <c r="G191" s="15"/>
      <c r="H191" s="18"/>
      <c r="I191" s="18"/>
      <c r="J191" s="16" t="str" cm="1">
        <f t="array" ref="J191">_xlfn.IFS(A191="","",COUNTIF(高校選手データ貼り付け!D199," ")&gt;0,ASC(LEFT(高校選手データ貼り付け!D199,FIND(" ",高校選手データ貼り付け!D199)-1)),TRUE,ASC(LEFT(高校選手データ貼り付け!D199,FIND("　",高校選手データ貼り付け!D199)-1)))</f>
        <v/>
      </c>
      <c r="K191" s="18" t="str" cm="1">
        <f t="array" ref="K191">_xlfn.IFS(A191="","",COUNTIF(高校選手データ貼り付け!D199," ")&gt;0,ASC(RIGHT(高校選手データ貼り付け!D199,LEN(高校選手データ貼り付け!D199)-FIND(" ",高校選手データ貼り付け!D199))),TRUE,ASC(RIGHT(高校選手データ貼り付け!D199,LEN(高校選手データ貼り付け!D199)-FIND("　",高校選手データ貼り付け!D199))))</f>
        <v/>
      </c>
      <c r="L191" s="18"/>
      <c r="M191" s="18"/>
      <c r="N191" s="18" t="str" cm="1">
        <f t="array" ref="N191">_xlfn.IFS(A191="","",TRUE,高校選手データ貼り付け!F199&amp;"."&amp;TEXT(高校選手データ貼り付け!H199,"00")&amp;"."&amp;TEXT(高校選手データ貼り付け!J199,"00"))</f>
        <v/>
      </c>
      <c r="O191" s="18" t="str" cm="1">
        <f t="array" ref="O191">_xlfn.IFS(A191="","",TRUE,"JPN")</f>
        <v/>
      </c>
      <c r="P191" s="1" t="e">
        <f t="shared" si="0"/>
        <v>#VALUE!</v>
      </c>
      <c r="Q191" s="1" t="e">
        <f t="shared" si="1"/>
        <v>#VALUE!</v>
      </c>
      <c r="R191" s="1" t="e">
        <f t="shared" si="2"/>
        <v>#VALUE!</v>
      </c>
      <c r="S191" s="1" t="e">
        <f t="shared" si="3"/>
        <v>#VALUE!</v>
      </c>
      <c r="T191" s="1" t="e">
        <f t="shared" si="4"/>
        <v>#VALUE!</v>
      </c>
      <c r="U191" s="1" t="str">
        <f t="shared" si="5"/>
        <v>高</v>
      </c>
    </row>
    <row r="192" spans="1:21" ht="18" customHeight="1">
      <c r="A192" s="13" t="str" cm="1">
        <f t="array" ref="A192">_xlfn.IFS(高校選手データ貼り付け!B200="","",TRUE,高校選手データ貼り付け!B200)</f>
        <v/>
      </c>
      <c r="B192" s="14" t="str" cm="1">
        <f t="array" ref="B192">_xlfn.IFS(A192="","",COUNTIF(高校選手データ貼り付け!D201," ")&gt;0,LEFT(高校選手データ貼り付け!D201,FIND(" ",高校選手データ貼り付け!D201)-1),TRUE,LEFT(高校選手データ貼り付け!D201,FIND("　",高校選手データ貼り付け!D201)-1))</f>
        <v/>
      </c>
      <c r="C192" s="14" t="str" cm="1">
        <f t="array" ref="C192">_xlfn.IFS(A192="","",COUNTIF(高校選手データ貼り付け!D201," ")&gt;0,RIGHT(高校選手データ貼り付け!D201,LEN(高校選手データ貼り付け!D201)-FIND(" ",高校選手データ貼り付け!D201)),TRUE,RIGHT(高校選手データ貼り付け!D201,LEN(高校選手データ貼り付け!D201)-FIND("　",高校選手データ貼り付け!D201)))</f>
        <v/>
      </c>
      <c r="D192" s="15"/>
      <c r="E192" s="16" t="str" cm="1">
        <f t="array" ref="E192">_xlfn.IFS(A192="","",TRUE,高校選手データ貼り付け!$P$4&amp;"高")</f>
        <v/>
      </c>
      <c r="F192" s="17" t="str" cm="1">
        <f t="array" ref="F192">_xlfn.IFS(A192="","",TRUE,高校選手データ貼り付け!K200)</f>
        <v/>
      </c>
      <c r="G192" s="15"/>
      <c r="H192" s="18"/>
      <c r="I192" s="18"/>
      <c r="J192" s="16" t="str" cm="1">
        <f t="array" ref="J192">_xlfn.IFS(A192="","",COUNTIF(高校選手データ貼り付け!D200," ")&gt;0,ASC(LEFT(高校選手データ貼り付け!D200,FIND(" ",高校選手データ貼り付け!D200)-1)),TRUE,ASC(LEFT(高校選手データ貼り付け!D200,FIND("　",高校選手データ貼り付け!D200)-1)))</f>
        <v/>
      </c>
      <c r="K192" s="18" t="str" cm="1">
        <f t="array" ref="K192">_xlfn.IFS(A192="","",COUNTIF(高校選手データ貼り付け!D200," ")&gt;0,ASC(RIGHT(高校選手データ貼り付け!D200,LEN(高校選手データ貼り付け!D200)-FIND(" ",高校選手データ貼り付け!D200))),TRUE,ASC(RIGHT(高校選手データ貼り付け!D200,LEN(高校選手データ貼り付け!D200)-FIND("　",高校選手データ貼り付け!D200))))</f>
        <v/>
      </c>
      <c r="L192" s="18"/>
      <c r="M192" s="18"/>
      <c r="N192" s="18" t="str" cm="1">
        <f t="array" ref="N192">_xlfn.IFS(A192="","",TRUE,高校選手データ貼り付け!F200&amp;"."&amp;TEXT(高校選手データ貼り付け!H200,"00")&amp;"."&amp;TEXT(高校選手データ貼り付け!J200,"00"))</f>
        <v/>
      </c>
      <c r="O192" s="18" t="str" cm="1">
        <f t="array" ref="O192">_xlfn.IFS(A192="","",TRUE,"JPN")</f>
        <v/>
      </c>
      <c r="P192" s="1" t="e">
        <f t="shared" si="0"/>
        <v>#VALUE!</v>
      </c>
      <c r="Q192" s="1" t="e">
        <f t="shared" si="1"/>
        <v>#VALUE!</v>
      </c>
      <c r="R192" s="1" t="e">
        <f t="shared" si="2"/>
        <v>#VALUE!</v>
      </c>
      <c r="S192" s="1" t="e">
        <f t="shared" si="3"/>
        <v>#VALUE!</v>
      </c>
      <c r="T192" s="1" t="e">
        <f t="shared" si="4"/>
        <v>#VALUE!</v>
      </c>
      <c r="U192" s="1" t="str">
        <f t="shared" si="5"/>
        <v>高</v>
      </c>
    </row>
    <row r="193" spans="1:21" ht="18" customHeight="1">
      <c r="A193" s="13" t="str" cm="1">
        <f t="array" ref="A193">_xlfn.IFS(高校選手データ貼り付け!B201="","",TRUE,高校選手データ貼り付け!B201)</f>
        <v/>
      </c>
      <c r="B193" s="14" t="str" cm="1">
        <f t="array" ref="B193">_xlfn.IFS(A193="","",COUNTIF(高校選手データ貼り付け!D202," ")&gt;0,LEFT(高校選手データ貼り付け!D202,FIND(" ",高校選手データ貼り付け!D202)-1),TRUE,LEFT(高校選手データ貼り付け!D202,FIND("　",高校選手データ貼り付け!D202)-1))</f>
        <v/>
      </c>
      <c r="C193" s="14" t="str" cm="1">
        <f t="array" ref="C193">_xlfn.IFS(A193="","",COUNTIF(高校選手データ貼り付け!D202," ")&gt;0,RIGHT(高校選手データ貼り付け!D202,LEN(高校選手データ貼り付け!D202)-FIND(" ",高校選手データ貼り付け!D202)),TRUE,RIGHT(高校選手データ貼り付け!D202,LEN(高校選手データ貼り付け!D202)-FIND("　",高校選手データ貼り付け!D202)))</f>
        <v/>
      </c>
      <c r="D193" s="15"/>
      <c r="E193" s="16" t="str" cm="1">
        <f t="array" ref="E193">_xlfn.IFS(A193="","",TRUE,高校選手データ貼り付け!$P$4&amp;"高")</f>
        <v/>
      </c>
      <c r="F193" s="17" t="str" cm="1">
        <f t="array" ref="F193">_xlfn.IFS(A193="","",TRUE,高校選手データ貼り付け!K201)</f>
        <v/>
      </c>
      <c r="G193" s="15"/>
      <c r="H193" s="18"/>
      <c r="I193" s="18"/>
      <c r="J193" s="16" t="str" cm="1">
        <f t="array" ref="J193">_xlfn.IFS(A193="","",COUNTIF(高校選手データ貼り付け!D201," ")&gt;0,ASC(LEFT(高校選手データ貼り付け!D201,FIND(" ",高校選手データ貼り付け!D201)-1)),TRUE,ASC(LEFT(高校選手データ貼り付け!D201,FIND("　",高校選手データ貼り付け!D201)-1)))</f>
        <v/>
      </c>
      <c r="K193" s="18" t="str" cm="1">
        <f t="array" ref="K193">_xlfn.IFS(A193="","",COUNTIF(高校選手データ貼り付け!D201," ")&gt;0,ASC(RIGHT(高校選手データ貼り付け!D201,LEN(高校選手データ貼り付け!D201)-FIND(" ",高校選手データ貼り付け!D201))),TRUE,ASC(RIGHT(高校選手データ貼り付け!D201,LEN(高校選手データ貼り付け!D201)-FIND("　",高校選手データ貼り付け!D201))))</f>
        <v/>
      </c>
      <c r="L193" s="18"/>
      <c r="M193" s="18"/>
      <c r="N193" s="18" t="str" cm="1">
        <f t="array" ref="N193">_xlfn.IFS(A193="","",TRUE,高校選手データ貼り付け!F201&amp;"."&amp;TEXT(高校選手データ貼り付け!H201,"00")&amp;"."&amp;TEXT(高校選手データ貼り付け!J201,"00"))</f>
        <v/>
      </c>
      <c r="O193" s="18" t="str" cm="1">
        <f t="array" ref="O193">_xlfn.IFS(A193="","",TRUE,"JPN")</f>
        <v/>
      </c>
      <c r="P193" s="1" t="e">
        <f t="shared" si="0"/>
        <v>#VALUE!</v>
      </c>
      <c r="Q193" s="1" t="e">
        <f t="shared" si="1"/>
        <v>#VALUE!</v>
      </c>
      <c r="R193" s="1" t="e">
        <f t="shared" si="2"/>
        <v>#VALUE!</v>
      </c>
      <c r="S193" s="1" t="e">
        <f t="shared" si="3"/>
        <v>#VALUE!</v>
      </c>
      <c r="T193" s="1" t="e">
        <f t="shared" si="4"/>
        <v>#VALUE!</v>
      </c>
      <c r="U193" s="1" t="str">
        <f t="shared" si="5"/>
        <v>高</v>
      </c>
    </row>
    <row r="194" spans="1:21" ht="18" customHeight="1">
      <c r="A194" s="13" t="str" cm="1">
        <f t="array" ref="A194">_xlfn.IFS(高校選手データ貼り付け!B202="","",TRUE,高校選手データ貼り付け!B202)</f>
        <v/>
      </c>
      <c r="B194" s="14" t="str" cm="1">
        <f t="array" ref="B194">_xlfn.IFS(A194="","",COUNTIF(高校選手データ貼り付け!D203," ")&gt;0,LEFT(高校選手データ貼り付け!D203,FIND(" ",高校選手データ貼り付け!D203)-1),TRUE,LEFT(高校選手データ貼り付け!D203,FIND("　",高校選手データ貼り付け!D203)-1))</f>
        <v/>
      </c>
      <c r="C194" s="14" t="str" cm="1">
        <f t="array" ref="C194">_xlfn.IFS(A194="","",COUNTIF(高校選手データ貼り付け!D203," ")&gt;0,RIGHT(高校選手データ貼り付け!D203,LEN(高校選手データ貼り付け!D203)-FIND(" ",高校選手データ貼り付け!D203)),TRUE,RIGHT(高校選手データ貼り付け!D203,LEN(高校選手データ貼り付け!D203)-FIND("　",高校選手データ貼り付け!D203)))</f>
        <v/>
      </c>
      <c r="D194" s="15"/>
      <c r="E194" s="16" t="str" cm="1">
        <f t="array" ref="E194">_xlfn.IFS(A194="","",TRUE,高校選手データ貼り付け!$P$4&amp;"高")</f>
        <v/>
      </c>
      <c r="F194" s="17" t="str" cm="1">
        <f t="array" ref="F194">_xlfn.IFS(A194="","",TRUE,高校選手データ貼り付け!K202)</f>
        <v/>
      </c>
      <c r="G194" s="15"/>
      <c r="H194" s="18"/>
      <c r="I194" s="18"/>
      <c r="J194" s="16" t="str" cm="1">
        <f t="array" ref="J194">_xlfn.IFS(A194="","",COUNTIF(高校選手データ貼り付け!D202," ")&gt;0,ASC(LEFT(高校選手データ貼り付け!D202,FIND(" ",高校選手データ貼り付け!D202)-1)),TRUE,ASC(LEFT(高校選手データ貼り付け!D202,FIND("　",高校選手データ貼り付け!D202)-1)))</f>
        <v/>
      </c>
      <c r="K194" s="18" t="str" cm="1">
        <f t="array" ref="K194">_xlfn.IFS(A194="","",COUNTIF(高校選手データ貼り付け!D202," ")&gt;0,ASC(RIGHT(高校選手データ貼り付け!D202,LEN(高校選手データ貼り付け!D202)-FIND(" ",高校選手データ貼り付け!D202))),TRUE,ASC(RIGHT(高校選手データ貼り付け!D202,LEN(高校選手データ貼り付け!D202)-FIND("　",高校選手データ貼り付け!D202))))</f>
        <v/>
      </c>
      <c r="L194" s="18"/>
      <c r="M194" s="18"/>
      <c r="N194" s="18" t="str" cm="1">
        <f t="array" ref="N194">_xlfn.IFS(A194="","",TRUE,高校選手データ貼り付け!F202&amp;"."&amp;TEXT(高校選手データ貼り付け!H202,"00")&amp;"."&amp;TEXT(高校選手データ貼り付け!J202,"00"))</f>
        <v/>
      </c>
      <c r="O194" s="18" t="str" cm="1">
        <f t="array" ref="O194">_xlfn.IFS(A194="","",TRUE,"JPN")</f>
        <v/>
      </c>
      <c r="P194" s="1" t="e">
        <f t="shared" si="0"/>
        <v>#VALUE!</v>
      </c>
      <c r="Q194" s="1" t="e">
        <f t="shared" si="1"/>
        <v>#VALUE!</v>
      </c>
      <c r="R194" s="1" t="e">
        <f t="shared" si="2"/>
        <v>#VALUE!</v>
      </c>
      <c r="S194" s="1" t="e">
        <f t="shared" si="3"/>
        <v>#VALUE!</v>
      </c>
      <c r="T194" s="1" t="e">
        <f t="shared" si="4"/>
        <v>#VALUE!</v>
      </c>
      <c r="U194" s="1" t="str">
        <f t="shared" si="5"/>
        <v>高</v>
      </c>
    </row>
    <row r="195" spans="1:21" ht="18" customHeight="1">
      <c r="A195" s="13" t="str" cm="1">
        <f t="array" ref="A195">_xlfn.IFS(高校選手データ貼り付け!B203="","",TRUE,高校選手データ貼り付け!B203)</f>
        <v/>
      </c>
      <c r="B195" s="14" t="str" cm="1">
        <f t="array" ref="B195">_xlfn.IFS(A195="","",COUNTIF(高校選手データ貼り付け!D204," ")&gt;0,LEFT(高校選手データ貼り付け!D204,FIND(" ",高校選手データ貼り付け!D204)-1),TRUE,LEFT(高校選手データ貼り付け!D204,FIND("　",高校選手データ貼り付け!D204)-1))</f>
        <v/>
      </c>
      <c r="C195" s="14" t="str" cm="1">
        <f t="array" ref="C195">_xlfn.IFS(A195="","",COUNTIF(高校選手データ貼り付け!D204," ")&gt;0,RIGHT(高校選手データ貼り付け!D204,LEN(高校選手データ貼り付け!D204)-FIND(" ",高校選手データ貼り付け!D204)),TRUE,RIGHT(高校選手データ貼り付け!D204,LEN(高校選手データ貼り付け!D204)-FIND("　",高校選手データ貼り付け!D204)))</f>
        <v/>
      </c>
      <c r="D195" s="15"/>
      <c r="E195" s="16" t="str" cm="1">
        <f t="array" ref="E195">_xlfn.IFS(A195="","",TRUE,高校選手データ貼り付け!$P$4&amp;"高")</f>
        <v/>
      </c>
      <c r="F195" s="17" t="str" cm="1">
        <f t="array" ref="F195">_xlfn.IFS(A195="","",TRUE,高校選手データ貼り付け!K203)</f>
        <v/>
      </c>
      <c r="G195" s="15"/>
      <c r="H195" s="18"/>
      <c r="I195" s="18"/>
      <c r="J195" s="16" t="str" cm="1">
        <f t="array" ref="J195">_xlfn.IFS(A195="","",COUNTIF(高校選手データ貼り付け!D203," ")&gt;0,ASC(LEFT(高校選手データ貼り付け!D203,FIND(" ",高校選手データ貼り付け!D203)-1)),TRUE,ASC(LEFT(高校選手データ貼り付け!D203,FIND("　",高校選手データ貼り付け!D203)-1)))</f>
        <v/>
      </c>
      <c r="K195" s="18" t="str" cm="1">
        <f t="array" ref="K195">_xlfn.IFS(A195="","",COUNTIF(高校選手データ貼り付け!D203," ")&gt;0,ASC(RIGHT(高校選手データ貼り付け!D203,LEN(高校選手データ貼り付け!D203)-FIND(" ",高校選手データ貼り付け!D203))),TRUE,ASC(RIGHT(高校選手データ貼り付け!D203,LEN(高校選手データ貼り付け!D203)-FIND("　",高校選手データ貼り付け!D203))))</f>
        <v/>
      </c>
      <c r="L195" s="18"/>
      <c r="M195" s="18"/>
      <c r="N195" s="18" t="str" cm="1">
        <f t="array" ref="N195">_xlfn.IFS(A195="","",TRUE,高校選手データ貼り付け!F203&amp;"."&amp;TEXT(高校選手データ貼り付け!H203,"00")&amp;"."&amp;TEXT(高校選手データ貼り付け!J203,"00"))</f>
        <v/>
      </c>
      <c r="O195" s="18" t="str" cm="1">
        <f t="array" ref="O195">_xlfn.IFS(A195="","",TRUE,"JPN")</f>
        <v/>
      </c>
      <c r="P195" s="1" t="e">
        <f t="shared" si="0"/>
        <v>#VALUE!</v>
      </c>
      <c r="Q195" s="1" t="e">
        <f t="shared" si="1"/>
        <v>#VALUE!</v>
      </c>
      <c r="R195" s="1" t="e">
        <f t="shared" si="2"/>
        <v>#VALUE!</v>
      </c>
      <c r="S195" s="1" t="e">
        <f t="shared" si="3"/>
        <v>#VALUE!</v>
      </c>
      <c r="T195" s="1" t="e">
        <f t="shared" si="4"/>
        <v>#VALUE!</v>
      </c>
      <c r="U195" s="1" t="str">
        <f t="shared" si="5"/>
        <v>高</v>
      </c>
    </row>
    <row r="196" spans="1:21" ht="18" customHeight="1">
      <c r="A196" s="13" t="str" cm="1">
        <f t="array" ref="A196">_xlfn.IFS(高校選手データ貼り付け!B204="","",TRUE,高校選手データ貼り付け!B204)</f>
        <v/>
      </c>
      <c r="B196" s="14" t="str" cm="1">
        <f t="array" ref="B196">_xlfn.IFS(A196="","",COUNTIF(高校選手データ貼り付け!D205," ")&gt;0,LEFT(高校選手データ貼り付け!D205,FIND(" ",高校選手データ貼り付け!D205)-1),TRUE,LEFT(高校選手データ貼り付け!D205,FIND("　",高校選手データ貼り付け!D205)-1))</f>
        <v/>
      </c>
      <c r="C196" s="14" t="str" cm="1">
        <f t="array" ref="C196">_xlfn.IFS(A196="","",COUNTIF(高校選手データ貼り付け!D205," ")&gt;0,RIGHT(高校選手データ貼り付け!D205,LEN(高校選手データ貼り付け!D205)-FIND(" ",高校選手データ貼り付け!D205)),TRUE,RIGHT(高校選手データ貼り付け!D205,LEN(高校選手データ貼り付け!D205)-FIND("　",高校選手データ貼り付け!D205)))</f>
        <v/>
      </c>
      <c r="D196" s="15"/>
      <c r="E196" s="16" t="str" cm="1">
        <f t="array" ref="E196">_xlfn.IFS(A196="","",TRUE,高校選手データ貼り付け!$P$4&amp;"高")</f>
        <v/>
      </c>
      <c r="F196" s="17" t="str" cm="1">
        <f t="array" ref="F196">_xlfn.IFS(A196="","",TRUE,高校選手データ貼り付け!K204)</f>
        <v/>
      </c>
      <c r="G196" s="15"/>
      <c r="H196" s="18"/>
      <c r="I196" s="18"/>
      <c r="J196" s="16" t="str" cm="1">
        <f t="array" ref="J196">_xlfn.IFS(A196="","",COUNTIF(高校選手データ貼り付け!D204," ")&gt;0,ASC(LEFT(高校選手データ貼り付け!D204,FIND(" ",高校選手データ貼り付け!D204)-1)),TRUE,ASC(LEFT(高校選手データ貼り付け!D204,FIND("　",高校選手データ貼り付け!D204)-1)))</f>
        <v/>
      </c>
      <c r="K196" s="18" t="str" cm="1">
        <f t="array" ref="K196">_xlfn.IFS(A196="","",COUNTIF(高校選手データ貼り付け!D204," ")&gt;0,ASC(RIGHT(高校選手データ貼り付け!D204,LEN(高校選手データ貼り付け!D204)-FIND(" ",高校選手データ貼り付け!D204))),TRUE,ASC(RIGHT(高校選手データ貼り付け!D204,LEN(高校選手データ貼り付け!D204)-FIND("　",高校選手データ貼り付け!D204))))</f>
        <v/>
      </c>
      <c r="L196" s="18"/>
      <c r="M196" s="18"/>
      <c r="N196" s="18" t="str" cm="1">
        <f t="array" ref="N196">_xlfn.IFS(A196="","",TRUE,高校選手データ貼り付け!F204&amp;"."&amp;TEXT(高校選手データ貼り付け!H204,"00")&amp;"."&amp;TEXT(高校選手データ貼り付け!J204,"00"))</f>
        <v/>
      </c>
      <c r="O196" s="18" t="str" cm="1">
        <f t="array" ref="O196">_xlfn.IFS(A196="","",TRUE,"JPN")</f>
        <v/>
      </c>
      <c r="P196" s="1" t="e">
        <f t="shared" si="0"/>
        <v>#VALUE!</v>
      </c>
      <c r="Q196" s="1" t="e">
        <f t="shared" si="1"/>
        <v>#VALUE!</v>
      </c>
      <c r="R196" s="1" t="e">
        <f t="shared" si="2"/>
        <v>#VALUE!</v>
      </c>
      <c r="S196" s="1" t="e">
        <f t="shared" si="3"/>
        <v>#VALUE!</v>
      </c>
      <c r="T196" s="1" t="e">
        <f t="shared" si="4"/>
        <v>#VALUE!</v>
      </c>
      <c r="U196" s="1" t="str">
        <f t="shared" si="5"/>
        <v>高</v>
      </c>
    </row>
    <row r="197" spans="1:21" ht="18" customHeight="1">
      <c r="A197" s="13" t="str" cm="1">
        <f t="array" ref="A197">_xlfn.IFS(高校選手データ貼り付け!B205="","",TRUE,高校選手データ貼り付け!B205)</f>
        <v/>
      </c>
      <c r="B197" s="14" t="str" cm="1">
        <f t="array" ref="B197">_xlfn.IFS(A197="","",COUNTIF(高校選手データ貼り付け!D206," ")&gt;0,LEFT(高校選手データ貼り付け!D206,FIND(" ",高校選手データ貼り付け!D206)-1),TRUE,LEFT(高校選手データ貼り付け!D206,FIND("　",高校選手データ貼り付け!D206)-1))</f>
        <v/>
      </c>
      <c r="C197" s="14" t="str" cm="1">
        <f t="array" ref="C197">_xlfn.IFS(A197="","",COUNTIF(高校選手データ貼り付け!D206," ")&gt;0,RIGHT(高校選手データ貼り付け!D206,LEN(高校選手データ貼り付け!D206)-FIND(" ",高校選手データ貼り付け!D206)),TRUE,RIGHT(高校選手データ貼り付け!D206,LEN(高校選手データ貼り付け!D206)-FIND("　",高校選手データ貼り付け!D206)))</f>
        <v/>
      </c>
      <c r="D197" s="15"/>
      <c r="E197" s="16" t="str" cm="1">
        <f t="array" ref="E197">_xlfn.IFS(A197="","",TRUE,高校選手データ貼り付け!$P$4&amp;"高")</f>
        <v/>
      </c>
      <c r="F197" s="17" t="str" cm="1">
        <f t="array" ref="F197">_xlfn.IFS(A197="","",TRUE,高校選手データ貼り付け!K205)</f>
        <v/>
      </c>
      <c r="G197" s="15"/>
      <c r="H197" s="18"/>
      <c r="I197" s="18"/>
      <c r="J197" s="16" t="str" cm="1">
        <f t="array" ref="J197">_xlfn.IFS(A197="","",COUNTIF(高校選手データ貼り付け!D205," ")&gt;0,ASC(LEFT(高校選手データ貼り付け!D205,FIND(" ",高校選手データ貼り付け!D205)-1)),TRUE,ASC(LEFT(高校選手データ貼り付け!D205,FIND("　",高校選手データ貼り付け!D205)-1)))</f>
        <v/>
      </c>
      <c r="K197" s="18" t="str" cm="1">
        <f t="array" ref="K197">_xlfn.IFS(A197="","",COUNTIF(高校選手データ貼り付け!D205," ")&gt;0,ASC(RIGHT(高校選手データ貼り付け!D205,LEN(高校選手データ貼り付け!D205)-FIND(" ",高校選手データ貼り付け!D205))),TRUE,ASC(RIGHT(高校選手データ貼り付け!D205,LEN(高校選手データ貼り付け!D205)-FIND("　",高校選手データ貼り付け!D205))))</f>
        <v/>
      </c>
      <c r="L197" s="18"/>
      <c r="M197" s="18"/>
      <c r="N197" s="18" t="str" cm="1">
        <f t="array" ref="N197">_xlfn.IFS(A197="","",TRUE,高校選手データ貼り付け!F205&amp;"."&amp;TEXT(高校選手データ貼り付け!H205,"00")&amp;"."&amp;TEXT(高校選手データ貼り付け!J205,"00"))</f>
        <v/>
      </c>
      <c r="O197" s="18" t="str" cm="1">
        <f t="array" ref="O197">_xlfn.IFS(A197="","",TRUE,"JPN")</f>
        <v/>
      </c>
      <c r="P197" s="1" t="e">
        <f t="shared" si="0"/>
        <v>#VALUE!</v>
      </c>
      <c r="Q197" s="1" t="e">
        <f t="shared" si="1"/>
        <v>#VALUE!</v>
      </c>
      <c r="R197" s="1" t="e">
        <f t="shared" si="2"/>
        <v>#VALUE!</v>
      </c>
      <c r="S197" s="1" t="e">
        <f t="shared" si="3"/>
        <v>#VALUE!</v>
      </c>
      <c r="T197" s="1" t="e">
        <f t="shared" si="4"/>
        <v>#VALUE!</v>
      </c>
      <c r="U197" s="1" t="str">
        <f t="shared" si="5"/>
        <v>高</v>
      </c>
    </row>
    <row r="198" spans="1:21" ht="18" customHeight="1">
      <c r="A198" s="13" t="str" cm="1">
        <f t="array" ref="A198">_xlfn.IFS(高校選手データ貼り付け!B206="","",TRUE,高校選手データ貼り付け!B206)</f>
        <v/>
      </c>
      <c r="B198" s="14" t="str" cm="1">
        <f t="array" ref="B198">_xlfn.IFS(A198="","",COUNTIF(高校選手データ貼り付け!D207," ")&gt;0,LEFT(高校選手データ貼り付け!D207,FIND(" ",高校選手データ貼り付け!D207)-1),TRUE,LEFT(高校選手データ貼り付け!D207,FIND("　",高校選手データ貼り付け!D207)-1))</f>
        <v/>
      </c>
      <c r="C198" s="14" t="str" cm="1">
        <f t="array" ref="C198">_xlfn.IFS(A198="","",COUNTIF(高校選手データ貼り付け!D207," ")&gt;0,RIGHT(高校選手データ貼り付け!D207,LEN(高校選手データ貼り付け!D207)-FIND(" ",高校選手データ貼り付け!D207)),TRUE,RIGHT(高校選手データ貼り付け!D207,LEN(高校選手データ貼り付け!D207)-FIND("　",高校選手データ貼り付け!D207)))</f>
        <v/>
      </c>
      <c r="D198" s="15"/>
      <c r="E198" s="16" t="str" cm="1">
        <f t="array" ref="E198">_xlfn.IFS(A198="","",TRUE,高校選手データ貼り付け!$P$4&amp;"高")</f>
        <v/>
      </c>
      <c r="F198" s="17" t="str" cm="1">
        <f t="array" ref="F198">_xlfn.IFS(A198="","",TRUE,高校選手データ貼り付け!K206)</f>
        <v/>
      </c>
      <c r="G198" s="15"/>
      <c r="H198" s="18"/>
      <c r="I198" s="18"/>
      <c r="J198" s="16" t="str" cm="1">
        <f t="array" ref="J198">_xlfn.IFS(A198="","",COUNTIF(高校選手データ貼り付け!D206," ")&gt;0,ASC(LEFT(高校選手データ貼り付け!D206,FIND(" ",高校選手データ貼り付け!D206)-1)),TRUE,ASC(LEFT(高校選手データ貼り付け!D206,FIND("　",高校選手データ貼り付け!D206)-1)))</f>
        <v/>
      </c>
      <c r="K198" s="18" t="str" cm="1">
        <f t="array" ref="K198">_xlfn.IFS(A198="","",COUNTIF(高校選手データ貼り付け!D206," ")&gt;0,ASC(RIGHT(高校選手データ貼り付け!D206,LEN(高校選手データ貼り付け!D206)-FIND(" ",高校選手データ貼り付け!D206))),TRUE,ASC(RIGHT(高校選手データ貼り付け!D206,LEN(高校選手データ貼り付け!D206)-FIND("　",高校選手データ貼り付け!D206))))</f>
        <v/>
      </c>
      <c r="L198" s="18"/>
      <c r="M198" s="18"/>
      <c r="N198" s="18" t="str" cm="1">
        <f t="array" ref="N198">_xlfn.IFS(A198="","",TRUE,高校選手データ貼り付け!F206&amp;"."&amp;TEXT(高校選手データ貼り付け!H206,"00")&amp;"."&amp;TEXT(高校選手データ貼り付け!J206,"00"))</f>
        <v/>
      </c>
      <c r="O198" s="18" t="str" cm="1">
        <f t="array" ref="O198">_xlfn.IFS(A198="","",TRUE,"JPN")</f>
        <v/>
      </c>
      <c r="P198" s="1" t="e">
        <f t="shared" si="0"/>
        <v>#VALUE!</v>
      </c>
      <c r="Q198" s="1" t="e">
        <f t="shared" si="1"/>
        <v>#VALUE!</v>
      </c>
      <c r="R198" s="1" t="e">
        <f t="shared" si="2"/>
        <v>#VALUE!</v>
      </c>
      <c r="S198" s="1" t="e">
        <f t="shared" si="3"/>
        <v>#VALUE!</v>
      </c>
      <c r="T198" s="1" t="e">
        <f t="shared" si="4"/>
        <v>#VALUE!</v>
      </c>
      <c r="U198" s="1" t="str">
        <f t="shared" si="5"/>
        <v>高</v>
      </c>
    </row>
    <row r="199" spans="1:21" ht="18" customHeight="1">
      <c r="A199" s="13" t="str" cm="1">
        <f t="array" ref="A199">_xlfn.IFS(高校選手データ貼り付け!B207="","",TRUE,高校選手データ貼り付け!B207)</f>
        <v/>
      </c>
      <c r="B199" s="14" t="str" cm="1">
        <f t="array" ref="B199">_xlfn.IFS(A199="","",COUNTIF(高校選手データ貼り付け!D208," ")&gt;0,LEFT(高校選手データ貼り付け!D208,FIND(" ",高校選手データ貼り付け!D208)-1),TRUE,LEFT(高校選手データ貼り付け!D208,FIND("　",高校選手データ貼り付け!D208)-1))</f>
        <v/>
      </c>
      <c r="C199" s="14" t="str" cm="1">
        <f t="array" ref="C199">_xlfn.IFS(A199="","",COUNTIF(高校選手データ貼り付け!D208," ")&gt;0,RIGHT(高校選手データ貼り付け!D208,LEN(高校選手データ貼り付け!D208)-FIND(" ",高校選手データ貼り付け!D208)),TRUE,RIGHT(高校選手データ貼り付け!D208,LEN(高校選手データ貼り付け!D208)-FIND("　",高校選手データ貼り付け!D208)))</f>
        <v/>
      </c>
      <c r="D199" s="15"/>
      <c r="E199" s="16" t="str" cm="1">
        <f t="array" ref="E199">_xlfn.IFS(A199="","",TRUE,高校選手データ貼り付け!$P$4&amp;"高")</f>
        <v/>
      </c>
      <c r="F199" s="17" t="str" cm="1">
        <f t="array" ref="F199">_xlfn.IFS(A199="","",TRUE,高校選手データ貼り付け!K207)</f>
        <v/>
      </c>
      <c r="G199" s="15"/>
      <c r="H199" s="18"/>
      <c r="I199" s="18"/>
      <c r="J199" s="16" t="str" cm="1">
        <f t="array" ref="J199">_xlfn.IFS(A199="","",COUNTIF(高校選手データ貼り付け!D207," ")&gt;0,ASC(LEFT(高校選手データ貼り付け!D207,FIND(" ",高校選手データ貼り付け!D207)-1)),TRUE,ASC(LEFT(高校選手データ貼り付け!D207,FIND("　",高校選手データ貼り付け!D207)-1)))</f>
        <v/>
      </c>
      <c r="K199" s="18" t="str" cm="1">
        <f t="array" ref="K199">_xlfn.IFS(A199="","",COUNTIF(高校選手データ貼り付け!D207," ")&gt;0,ASC(RIGHT(高校選手データ貼り付け!D207,LEN(高校選手データ貼り付け!D207)-FIND(" ",高校選手データ貼り付け!D207))),TRUE,ASC(RIGHT(高校選手データ貼り付け!D207,LEN(高校選手データ貼り付け!D207)-FIND("　",高校選手データ貼り付け!D207))))</f>
        <v/>
      </c>
      <c r="L199" s="18"/>
      <c r="M199" s="18"/>
      <c r="N199" s="18" t="str" cm="1">
        <f t="array" ref="N199">_xlfn.IFS(A199="","",TRUE,高校選手データ貼り付け!F207&amp;"."&amp;TEXT(高校選手データ貼り付け!H207,"00")&amp;"."&amp;TEXT(高校選手データ貼り付け!J207,"00"))</f>
        <v/>
      </c>
      <c r="O199" s="18" t="str" cm="1">
        <f t="array" ref="O199">_xlfn.IFS(A199="","",TRUE,"JPN")</f>
        <v/>
      </c>
      <c r="P199" s="1" t="e">
        <f t="shared" si="0"/>
        <v>#VALUE!</v>
      </c>
      <c r="Q199" s="1" t="e">
        <f t="shared" si="1"/>
        <v>#VALUE!</v>
      </c>
      <c r="R199" s="1" t="e">
        <f t="shared" si="2"/>
        <v>#VALUE!</v>
      </c>
      <c r="S199" s="1" t="e">
        <f t="shared" si="3"/>
        <v>#VALUE!</v>
      </c>
      <c r="T199" s="1" t="e">
        <f t="shared" si="4"/>
        <v>#VALUE!</v>
      </c>
      <c r="U199" s="1" t="str">
        <f t="shared" si="5"/>
        <v>高</v>
      </c>
    </row>
    <row r="200" spans="1:21" ht="18" customHeight="1">
      <c r="A200" s="13" t="str" cm="1">
        <f t="array" ref="A200">_xlfn.IFS(高校選手データ貼り付け!B208="","",TRUE,高校選手データ貼り付け!B208)</f>
        <v/>
      </c>
      <c r="B200" s="14" t="str" cm="1">
        <f t="array" ref="B200">_xlfn.IFS(A200="","",COUNTIF(高校選手データ貼り付け!D209," ")&gt;0,LEFT(高校選手データ貼り付け!D209,FIND(" ",高校選手データ貼り付け!D209)-1),TRUE,LEFT(高校選手データ貼り付け!D209,FIND("　",高校選手データ貼り付け!D209)-1))</f>
        <v/>
      </c>
      <c r="C200" s="14" t="str" cm="1">
        <f t="array" ref="C200">_xlfn.IFS(A200="","",COUNTIF(高校選手データ貼り付け!D209," ")&gt;0,RIGHT(高校選手データ貼り付け!D209,LEN(高校選手データ貼り付け!D209)-FIND(" ",高校選手データ貼り付け!D209)),TRUE,RIGHT(高校選手データ貼り付け!D209,LEN(高校選手データ貼り付け!D209)-FIND("　",高校選手データ貼り付け!D209)))</f>
        <v/>
      </c>
      <c r="D200" s="15"/>
      <c r="E200" s="16" t="str" cm="1">
        <f t="array" ref="E200">_xlfn.IFS(A200="","",TRUE,高校選手データ貼り付け!$P$4&amp;"高")</f>
        <v/>
      </c>
      <c r="F200" s="17" t="str" cm="1">
        <f t="array" ref="F200">_xlfn.IFS(A200="","",TRUE,高校選手データ貼り付け!K208)</f>
        <v/>
      </c>
      <c r="G200" s="15"/>
      <c r="H200" s="18"/>
      <c r="I200" s="18"/>
      <c r="J200" s="16" t="str" cm="1">
        <f t="array" ref="J200">_xlfn.IFS(A200="","",COUNTIF(高校選手データ貼り付け!D208," ")&gt;0,ASC(LEFT(高校選手データ貼り付け!D208,FIND(" ",高校選手データ貼り付け!D208)-1)),TRUE,ASC(LEFT(高校選手データ貼り付け!D208,FIND("　",高校選手データ貼り付け!D208)-1)))</f>
        <v/>
      </c>
      <c r="K200" s="18" t="str" cm="1">
        <f t="array" ref="K200">_xlfn.IFS(A200="","",COUNTIF(高校選手データ貼り付け!D208," ")&gt;0,ASC(RIGHT(高校選手データ貼り付け!D208,LEN(高校選手データ貼り付け!D208)-FIND(" ",高校選手データ貼り付け!D208))),TRUE,ASC(RIGHT(高校選手データ貼り付け!D208,LEN(高校選手データ貼り付け!D208)-FIND("　",高校選手データ貼り付け!D208))))</f>
        <v/>
      </c>
      <c r="L200" s="18"/>
      <c r="M200" s="18"/>
      <c r="N200" s="18" t="str" cm="1">
        <f t="array" ref="N200">_xlfn.IFS(A200="","",TRUE,高校選手データ貼り付け!F208&amp;"."&amp;TEXT(高校選手データ貼り付け!H208,"00")&amp;"."&amp;TEXT(高校選手データ貼り付け!J208,"00"))</f>
        <v/>
      </c>
      <c r="O200" s="18" t="str" cm="1">
        <f t="array" ref="O200">_xlfn.IFS(A200="","",TRUE,"JPN")</f>
        <v/>
      </c>
      <c r="P200" s="1" t="e">
        <f t="shared" si="0"/>
        <v>#VALUE!</v>
      </c>
      <c r="Q200" s="1" t="e">
        <f t="shared" si="1"/>
        <v>#VALUE!</v>
      </c>
      <c r="R200" s="1" t="e">
        <f t="shared" si="2"/>
        <v>#VALUE!</v>
      </c>
      <c r="S200" s="1" t="e">
        <f t="shared" si="3"/>
        <v>#VALUE!</v>
      </c>
      <c r="T200" s="1" t="e">
        <f t="shared" si="4"/>
        <v>#VALUE!</v>
      </c>
      <c r="U200" s="1" t="str">
        <f t="shared" si="5"/>
        <v>高</v>
      </c>
    </row>
    <row r="201" spans="1:21" ht="18" customHeight="1">
      <c r="A201" s="13" t="str" cm="1">
        <f t="array" ref="A201">_xlfn.IFS(高校選手データ貼り付け!B209="","",TRUE,高校選手データ貼り付け!B209)</f>
        <v/>
      </c>
      <c r="B201" s="14" t="str" cm="1">
        <f t="array" ref="B201">_xlfn.IFS(A201="","",COUNTIF(高校選手データ貼り付け!D210," ")&gt;0,LEFT(高校選手データ貼り付け!D210,FIND(" ",高校選手データ貼り付け!D210)-1),TRUE,LEFT(高校選手データ貼り付け!D210,FIND("　",高校選手データ貼り付け!D210)-1))</f>
        <v/>
      </c>
      <c r="C201" s="14" t="str" cm="1">
        <f t="array" ref="C201">_xlfn.IFS(A201="","",COUNTIF(高校選手データ貼り付け!D210," ")&gt;0,RIGHT(高校選手データ貼り付け!D210,LEN(高校選手データ貼り付け!D210)-FIND(" ",高校選手データ貼り付け!D210)),TRUE,RIGHT(高校選手データ貼り付け!D210,LEN(高校選手データ貼り付け!D210)-FIND("　",高校選手データ貼り付け!D210)))</f>
        <v/>
      </c>
      <c r="D201" s="15"/>
      <c r="E201" s="16" t="str" cm="1">
        <f t="array" ref="E201">_xlfn.IFS(A201="","",TRUE,高校選手データ貼り付け!$P$4&amp;"高")</f>
        <v/>
      </c>
      <c r="F201" s="17" t="str" cm="1">
        <f t="array" ref="F201">_xlfn.IFS(A201="","",TRUE,高校選手データ貼り付け!K209)</f>
        <v/>
      </c>
      <c r="G201" s="15"/>
      <c r="H201" s="18"/>
      <c r="I201" s="18"/>
      <c r="J201" s="16" t="str" cm="1">
        <f t="array" ref="J201">_xlfn.IFS(A201="","",COUNTIF(高校選手データ貼り付け!D209," ")&gt;0,ASC(LEFT(高校選手データ貼り付け!D209,FIND(" ",高校選手データ貼り付け!D209)-1)),TRUE,ASC(LEFT(高校選手データ貼り付け!D209,FIND("　",高校選手データ貼り付け!D209)-1)))</f>
        <v/>
      </c>
      <c r="K201" s="18" t="str" cm="1">
        <f t="array" ref="K201">_xlfn.IFS(A201="","",COUNTIF(高校選手データ貼り付け!D209," ")&gt;0,ASC(RIGHT(高校選手データ貼り付け!D209,LEN(高校選手データ貼り付け!D209)-FIND(" ",高校選手データ貼り付け!D209))),TRUE,ASC(RIGHT(高校選手データ貼り付け!D209,LEN(高校選手データ貼り付け!D209)-FIND("　",高校選手データ貼り付け!D209))))</f>
        <v/>
      </c>
      <c r="L201" s="18"/>
      <c r="M201" s="18"/>
      <c r="N201" s="18" t="str" cm="1">
        <f t="array" ref="N201">_xlfn.IFS(A201="","",TRUE,高校選手データ貼り付け!F209&amp;"."&amp;TEXT(高校選手データ貼り付け!H209,"00")&amp;"."&amp;TEXT(高校選手データ貼り付け!J209,"00"))</f>
        <v/>
      </c>
      <c r="O201" s="18" t="str" cm="1">
        <f t="array" ref="O201">_xlfn.IFS(A201="","",TRUE,"JPN")</f>
        <v/>
      </c>
      <c r="P201" s="1" t="e">
        <f t="shared" si="0"/>
        <v>#VALUE!</v>
      </c>
      <c r="Q201" s="1" t="e">
        <f t="shared" si="1"/>
        <v>#VALUE!</v>
      </c>
      <c r="R201" s="1" t="e">
        <f t="shared" si="2"/>
        <v>#VALUE!</v>
      </c>
      <c r="S201" s="1" t="e">
        <f t="shared" si="3"/>
        <v>#VALUE!</v>
      </c>
      <c r="T201" s="1" t="e">
        <f t="shared" si="4"/>
        <v>#VALUE!</v>
      </c>
      <c r="U201" s="1" t="str">
        <f t="shared" si="5"/>
        <v>高</v>
      </c>
    </row>
    <row r="202" spans="1:21" ht="18" customHeight="1">
      <c r="A202" s="13" t="str" cm="1">
        <f t="array" ref="A202">_xlfn.IFS(高校選手データ貼り付け!B210="","",TRUE,高校選手データ貼り付け!B210)</f>
        <v/>
      </c>
      <c r="B202" s="14" t="str" cm="1">
        <f t="array" ref="B202">_xlfn.IFS(A202="","",COUNTIF(高校選手データ貼り付け!D211," ")&gt;0,LEFT(高校選手データ貼り付け!D211,FIND(" ",高校選手データ貼り付け!D211)-1),TRUE,LEFT(高校選手データ貼り付け!D211,FIND("　",高校選手データ貼り付け!D211)-1))</f>
        <v/>
      </c>
      <c r="C202" s="14" t="str" cm="1">
        <f t="array" ref="C202">_xlfn.IFS(A202="","",COUNTIF(高校選手データ貼り付け!D211," ")&gt;0,RIGHT(高校選手データ貼り付け!D211,LEN(高校選手データ貼り付け!D211)-FIND(" ",高校選手データ貼り付け!D211)),TRUE,RIGHT(高校選手データ貼り付け!D211,LEN(高校選手データ貼り付け!D211)-FIND("　",高校選手データ貼り付け!D211)))</f>
        <v/>
      </c>
      <c r="D202" s="15"/>
      <c r="E202" s="16" t="str" cm="1">
        <f t="array" ref="E202">_xlfn.IFS(A202="","",TRUE,高校選手データ貼り付け!$P$4&amp;"高")</f>
        <v/>
      </c>
      <c r="F202" s="17" t="str" cm="1">
        <f t="array" ref="F202">_xlfn.IFS(A202="","",TRUE,高校選手データ貼り付け!K210)</f>
        <v/>
      </c>
      <c r="G202" s="15"/>
      <c r="H202" s="18"/>
      <c r="I202" s="18"/>
      <c r="J202" s="16" t="str" cm="1">
        <f t="array" ref="J202">_xlfn.IFS(A202="","",COUNTIF(高校選手データ貼り付け!D210," ")&gt;0,ASC(LEFT(高校選手データ貼り付け!D210,FIND(" ",高校選手データ貼り付け!D210)-1)),TRUE,ASC(LEFT(高校選手データ貼り付け!D210,FIND("　",高校選手データ貼り付け!D210)-1)))</f>
        <v/>
      </c>
      <c r="K202" s="18" t="str" cm="1">
        <f t="array" ref="K202">_xlfn.IFS(A202="","",COUNTIF(高校選手データ貼り付け!D210," ")&gt;0,ASC(RIGHT(高校選手データ貼り付け!D210,LEN(高校選手データ貼り付け!D210)-FIND(" ",高校選手データ貼り付け!D210))),TRUE,ASC(RIGHT(高校選手データ貼り付け!D210,LEN(高校選手データ貼り付け!D210)-FIND("　",高校選手データ貼り付け!D210))))</f>
        <v/>
      </c>
      <c r="L202" s="18"/>
      <c r="M202" s="18"/>
      <c r="N202" s="18" t="str" cm="1">
        <f t="array" ref="N202">_xlfn.IFS(A202="","",TRUE,高校選手データ貼り付け!F210&amp;"."&amp;TEXT(高校選手データ貼り付け!H210,"00")&amp;"."&amp;TEXT(高校選手データ貼り付け!J210,"00"))</f>
        <v/>
      </c>
      <c r="O202" s="18" t="str" cm="1">
        <f t="array" ref="O202">_xlfn.IFS(A202="","",TRUE,"JPN")</f>
        <v/>
      </c>
      <c r="P202" s="1" t="e">
        <f t="shared" si="0"/>
        <v>#VALUE!</v>
      </c>
      <c r="Q202" s="1" t="e">
        <f t="shared" si="1"/>
        <v>#VALUE!</v>
      </c>
      <c r="R202" s="1" t="e">
        <f t="shared" si="2"/>
        <v>#VALUE!</v>
      </c>
      <c r="S202" s="1" t="e">
        <f t="shared" si="3"/>
        <v>#VALUE!</v>
      </c>
      <c r="T202" s="1" t="e">
        <f t="shared" si="4"/>
        <v>#VALUE!</v>
      </c>
      <c r="U202" s="1" t="str">
        <f t="shared" si="5"/>
        <v>高</v>
      </c>
    </row>
    <row r="203" spans="1:21" ht="18" customHeight="1">
      <c r="A203" s="13" t="str" cm="1">
        <f t="array" ref="A203">_xlfn.IFS(高校選手データ貼り付け!B211="","",TRUE,高校選手データ貼り付け!B211)</f>
        <v/>
      </c>
      <c r="B203" s="14" t="str" cm="1">
        <f t="array" ref="B203">_xlfn.IFS(A203="","",COUNTIF(高校選手データ貼り付け!D212," ")&gt;0,LEFT(高校選手データ貼り付け!D212,FIND(" ",高校選手データ貼り付け!D212)-1),TRUE,LEFT(高校選手データ貼り付け!D212,FIND("　",高校選手データ貼り付け!D212)-1))</f>
        <v/>
      </c>
      <c r="C203" s="14" t="str" cm="1">
        <f t="array" ref="C203">_xlfn.IFS(A203="","",COUNTIF(高校選手データ貼り付け!D212," ")&gt;0,RIGHT(高校選手データ貼り付け!D212,LEN(高校選手データ貼り付け!D212)-FIND(" ",高校選手データ貼り付け!D212)),TRUE,RIGHT(高校選手データ貼り付け!D212,LEN(高校選手データ貼り付け!D212)-FIND("　",高校選手データ貼り付け!D212)))</f>
        <v/>
      </c>
      <c r="D203" s="15"/>
      <c r="E203" s="16" t="str" cm="1">
        <f t="array" ref="E203">_xlfn.IFS(A203="","",TRUE,高校選手データ貼り付け!$P$4&amp;"高")</f>
        <v/>
      </c>
      <c r="F203" s="17" t="str" cm="1">
        <f t="array" ref="F203">_xlfn.IFS(A203="","",TRUE,高校選手データ貼り付け!K211)</f>
        <v/>
      </c>
      <c r="G203" s="15"/>
      <c r="H203" s="18"/>
      <c r="I203" s="18"/>
      <c r="J203" s="16" t="str" cm="1">
        <f t="array" ref="J203">_xlfn.IFS(A203="","",COUNTIF(高校選手データ貼り付け!D211," ")&gt;0,ASC(LEFT(高校選手データ貼り付け!D211,FIND(" ",高校選手データ貼り付け!D211)-1)),TRUE,ASC(LEFT(高校選手データ貼り付け!D211,FIND("　",高校選手データ貼り付け!D211)-1)))</f>
        <v/>
      </c>
      <c r="K203" s="18" t="str" cm="1">
        <f t="array" ref="K203">_xlfn.IFS(A203="","",COUNTIF(高校選手データ貼り付け!D211," ")&gt;0,ASC(RIGHT(高校選手データ貼り付け!D211,LEN(高校選手データ貼り付け!D211)-FIND(" ",高校選手データ貼り付け!D211))),TRUE,ASC(RIGHT(高校選手データ貼り付け!D211,LEN(高校選手データ貼り付け!D211)-FIND("　",高校選手データ貼り付け!D211))))</f>
        <v/>
      </c>
      <c r="L203" s="18"/>
      <c r="M203" s="18"/>
      <c r="N203" s="18" t="str" cm="1">
        <f t="array" ref="N203">_xlfn.IFS(A203="","",TRUE,高校選手データ貼り付け!F211&amp;"."&amp;TEXT(高校選手データ貼り付け!H211,"00")&amp;"."&amp;TEXT(高校選手データ貼り付け!J211,"00"))</f>
        <v/>
      </c>
      <c r="O203" s="18" t="str" cm="1">
        <f t="array" ref="O203">_xlfn.IFS(A203="","",TRUE,"JPN")</f>
        <v/>
      </c>
      <c r="P203" s="1" t="e">
        <f t="shared" si="0"/>
        <v>#VALUE!</v>
      </c>
      <c r="Q203" s="1" t="e">
        <f t="shared" si="1"/>
        <v>#VALUE!</v>
      </c>
      <c r="R203" s="1" t="e">
        <f t="shared" si="2"/>
        <v>#VALUE!</v>
      </c>
      <c r="S203" s="1" t="e">
        <f t="shared" si="3"/>
        <v>#VALUE!</v>
      </c>
      <c r="T203" s="1" t="e">
        <f t="shared" si="4"/>
        <v>#VALUE!</v>
      </c>
      <c r="U203" s="1" t="str">
        <f t="shared" si="5"/>
        <v>高</v>
      </c>
    </row>
    <row r="204" spans="1:21" ht="18" customHeight="1">
      <c r="A204" s="13" t="str" cm="1">
        <f t="array" ref="A204">_xlfn.IFS(高校選手データ貼り付け!B212="","",TRUE,高校選手データ貼り付け!B212)</f>
        <v/>
      </c>
      <c r="B204" s="14" t="str" cm="1">
        <f t="array" ref="B204">_xlfn.IFS(A204="","",COUNTIF(高校選手データ貼り付け!D213," ")&gt;0,LEFT(高校選手データ貼り付け!D213,FIND(" ",高校選手データ貼り付け!D213)-1),TRUE,LEFT(高校選手データ貼り付け!D213,FIND("　",高校選手データ貼り付け!D213)-1))</f>
        <v/>
      </c>
      <c r="C204" s="14" t="str" cm="1">
        <f t="array" ref="C204">_xlfn.IFS(A204="","",COUNTIF(高校選手データ貼り付け!D213," ")&gt;0,RIGHT(高校選手データ貼り付け!D213,LEN(高校選手データ貼り付け!D213)-FIND(" ",高校選手データ貼り付け!D213)),TRUE,RIGHT(高校選手データ貼り付け!D213,LEN(高校選手データ貼り付け!D213)-FIND("　",高校選手データ貼り付け!D213)))</f>
        <v/>
      </c>
      <c r="D204" s="15"/>
      <c r="E204" s="16" t="str" cm="1">
        <f t="array" ref="E204">_xlfn.IFS(A204="","",TRUE,高校選手データ貼り付け!$P$4&amp;"高")</f>
        <v/>
      </c>
      <c r="F204" s="17" t="str" cm="1">
        <f t="array" ref="F204">_xlfn.IFS(A204="","",TRUE,高校選手データ貼り付け!K212)</f>
        <v/>
      </c>
      <c r="G204" s="15"/>
      <c r="H204" s="18"/>
      <c r="I204" s="18"/>
      <c r="J204" s="16" t="str" cm="1">
        <f t="array" ref="J204">_xlfn.IFS(A204="","",COUNTIF(高校選手データ貼り付け!D212," ")&gt;0,ASC(LEFT(高校選手データ貼り付け!D212,FIND(" ",高校選手データ貼り付け!D212)-1)),TRUE,ASC(LEFT(高校選手データ貼り付け!D212,FIND("　",高校選手データ貼り付け!D212)-1)))</f>
        <v/>
      </c>
      <c r="K204" s="18" t="str" cm="1">
        <f t="array" ref="K204">_xlfn.IFS(A204="","",COUNTIF(高校選手データ貼り付け!D212," ")&gt;0,ASC(RIGHT(高校選手データ貼り付け!D212,LEN(高校選手データ貼り付け!D212)-FIND(" ",高校選手データ貼り付け!D212))),TRUE,ASC(RIGHT(高校選手データ貼り付け!D212,LEN(高校選手データ貼り付け!D212)-FIND("　",高校選手データ貼り付け!D212))))</f>
        <v/>
      </c>
      <c r="L204" s="18"/>
      <c r="M204" s="18"/>
      <c r="N204" s="18" t="str" cm="1">
        <f t="array" ref="N204">_xlfn.IFS(A204="","",TRUE,高校選手データ貼り付け!F212&amp;"."&amp;TEXT(高校選手データ貼り付け!H212,"00")&amp;"."&amp;TEXT(高校選手データ貼り付け!J212,"00"))</f>
        <v/>
      </c>
      <c r="O204" s="18" t="str" cm="1">
        <f t="array" ref="O204">_xlfn.IFS(A204="","",TRUE,"JPN")</f>
        <v/>
      </c>
      <c r="P204" s="1" t="e">
        <f t="shared" si="0"/>
        <v>#VALUE!</v>
      </c>
      <c r="Q204" s="1" t="e">
        <f t="shared" si="1"/>
        <v>#VALUE!</v>
      </c>
      <c r="R204" s="1" t="e">
        <f t="shared" si="2"/>
        <v>#VALUE!</v>
      </c>
      <c r="S204" s="1" t="e">
        <f t="shared" si="3"/>
        <v>#VALUE!</v>
      </c>
      <c r="T204" s="1" t="e">
        <f t="shared" si="4"/>
        <v>#VALUE!</v>
      </c>
      <c r="U204" s="1" t="str">
        <f t="shared" si="5"/>
        <v>高</v>
      </c>
    </row>
    <row r="205" spans="1:21" ht="18" customHeight="1">
      <c r="A205" s="13" t="str" cm="1">
        <f t="array" ref="A205">_xlfn.IFS(高校選手データ貼り付け!B213="","",TRUE,高校選手データ貼り付け!B213)</f>
        <v/>
      </c>
      <c r="B205" s="14" t="str" cm="1">
        <f t="array" ref="B205">_xlfn.IFS(A205="","",COUNTIF(高校選手データ貼り付け!D214," ")&gt;0,LEFT(高校選手データ貼り付け!D214,FIND(" ",高校選手データ貼り付け!D214)-1),TRUE,LEFT(高校選手データ貼り付け!D214,FIND("　",高校選手データ貼り付け!D214)-1))</f>
        <v/>
      </c>
      <c r="C205" s="14" t="str" cm="1">
        <f t="array" ref="C205">_xlfn.IFS(A205="","",COUNTIF(高校選手データ貼り付け!D214," ")&gt;0,RIGHT(高校選手データ貼り付け!D214,LEN(高校選手データ貼り付け!D214)-FIND(" ",高校選手データ貼り付け!D214)),TRUE,RIGHT(高校選手データ貼り付け!D214,LEN(高校選手データ貼り付け!D214)-FIND("　",高校選手データ貼り付け!D214)))</f>
        <v/>
      </c>
      <c r="D205" s="15"/>
      <c r="E205" s="16" t="str" cm="1">
        <f t="array" ref="E205">_xlfn.IFS(A205="","",TRUE,高校選手データ貼り付け!$P$4&amp;"高")</f>
        <v/>
      </c>
      <c r="F205" s="17" t="str" cm="1">
        <f t="array" ref="F205">_xlfn.IFS(A205="","",TRUE,高校選手データ貼り付け!K213)</f>
        <v/>
      </c>
      <c r="G205" s="15"/>
      <c r="H205" s="18"/>
      <c r="I205" s="18"/>
      <c r="J205" s="16" t="str" cm="1">
        <f t="array" ref="J205">_xlfn.IFS(A205="","",COUNTIF(高校選手データ貼り付け!D213," ")&gt;0,ASC(LEFT(高校選手データ貼り付け!D213,FIND(" ",高校選手データ貼り付け!D213)-1)),TRUE,ASC(LEFT(高校選手データ貼り付け!D213,FIND("　",高校選手データ貼り付け!D213)-1)))</f>
        <v/>
      </c>
      <c r="K205" s="18" t="str" cm="1">
        <f t="array" ref="K205">_xlfn.IFS(A205="","",COUNTIF(高校選手データ貼り付け!D213," ")&gt;0,ASC(RIGHT(高校選手データ貼り付け!D213,LEN(高校選手データ貼り付け!D213)-FIND(" ",高校選手データ貼り付け!D213))),TRUE,ASC(RIGHT(高校選手データ貼り付け!D213,LEN(高校選手データ貼り付け!D213)-FIND("　",高校選手データ貼り付け!D213))))</f>
        <v/>
      </c>
      <c r="L205" s="18"/>
      <c r="M205" s="18"/>
      <c r="N205" s="18" t="str" cm="1">
        <f t="array" ref="N205">_xlfn.IFS(A205="","",TRUE,高校選手データ貼り付け!F213&amp;"."&amp;TEXT(高校選手データ貼り付け!H213,"00")&amp;"."&amp;TEXT(高校選手データ貼り付け!J213,"00"))</f>
        <v/>
      </c>
      <c r="O205" s="18" t="str" cm="1">
        <f t="array" ref="O205">_xlfn.IFS(A205="","",TRUE,"JPN")</f>
        <v/>
      </c>
      <c r="P205" s="1" t="e">
        <f t="shared" si="0"/>
        <v>#VALUE!</v>
      </c>
      <c r="Q205" s="1" t="e">
        <f t="shared" si="1"/>
        <v>#VALUE!</v>
      </c>
      <c r="R205" s="1" t="e">
        <f t="shared" si="2"/>
        <v>#VALUE!</v>
      </c>
      <c r="S205" s="1" t="e">
        <f t="shared" si="3"/>
        <v>#VALUE!</v>
      </c>
      <c r="T205" s="1" t="e">
        <f t="shared" si="4"/>
        <v>#VALUE!</v>
      </c>
      <c r="U205" s="1" t="str">
        <f t="shared" si="5"/>
        <v>高</v>
      </c>
    </row>
    <row r="206" spans="1:21" ht="18" customHeight="1">
      <c r="A206" s="13" t="str" cm="1">
        <f t="array" ref="A206">_xlfn.IFS(高校選手データ貼り付け!B214="","",TRUE,高校選手データ貼り付け!B214)</f>
        <v/>
      </c>
      <c r="B206" s="14" t="str" cm="1">
        <f t="array" ref="B206">_xlfn.IFS(A206="","",COUNTIF(高校選手データ貼り付け!D215," ")&gt;0,LEFT(高校選手データ貼り付け!D215,FIND(" ",高校選手データ貼り付け!D215)-1),TRUE,LEFT(高校選手データ貼り付け!D215,FIND("　",高校選手データ貼り付け!D215)-1))</f>
        <v/>
      </c>
      <c r="C206" s="14" t="str" cm="1">
        <f t="array" ref="C206">_xlfn.IFS(A206="","",COUNTIF(高校選手データ貼り付け!D215," ")&gt;0,RIGHT(高校選手データ貼り付け!D215,LEN(高校選手データ貼り付け!D215)-FIND(" ",高校選手データ貼り付け!D215)),TRUE,RIGHT(高校選手データ貼り付け!D215,LEN(高校選手データ貼り付け!D215)-FIND("　",高校選手データ貼り付け!D215)))</f>
        <v/>
      </c>
      <c r="D206" s="15"/>
      <c r="E206" s="16" t="str" cm="1">
        <f t="array" ref="E206">_xlfn.IFS(A206="","",TRUE,高校選手データ貼り付け!$P$4&amp;"高")</f>
        <v/>
      </c>
      <c r="F206" s="17" t="str" cm="1">
        <f t="array" ref="F206">_xlfn.IFS(A206="","",TRUE,高校選手データ貼り付け!K214)</f>
        <v/>
      </c>
      <c r="G206" s="15"/>
      <c r="H206" s="18"/>
      <c r="I206" s="18"/>
      <c r="J206" s="16" t="str" cm="1">
        <f t="array" ref="J206">_xlfn.IFS(A206="","",COUNTIF(高校選手データ貼り付け!D214," ")&gt;0,ASC(LEFT(高校選手データ貼り付け!D214,FIND(" ",高校選手データ貼り付け!D214)-1)),TRUE,ASC(LEFT(高校選手データ貼り付け!D214,FIND("　",高校選手データ貼り付け!D214)-1)))</f>
        <v/>
      </c>
      <c r="K206" s="18" t="str" cm="1">
        <f t="array" ref="K206">_xlfn.IFS(A206="","",COUNTIF(高校選手データ貼り付け!D214," ")&gt;0,ASC(RIGHT(高校選手データ貼り付け!D214,LEN(高校選手データ貼り付け!D214)-FIND(" ",高校選手データ貼り付け!D214))),TRUE,ASC(RIGHT(高校選手データ貼り付け!D214,LEN(高校選手データ貼り付け!D214)-FIND("　",高校選手データ貼り付け!D214))))</f>
        <v/>
      </c>
      <c r="L206" s="18"/>
      <c r="M206" s="18"/>
      <c r="N206" s="18" t="str" cm="1">
        <f t="array" ref="N206">_xlfn.IFS(A206="","",TRUE,高校選手データ貼り付け!F214&amp;"."&amp;TEXT(高校選手データ貼り付け!H214,"00")&amp;"."&amp;TEXT(高校選手データ貼り付け!J214,"00"))</f>
        <v/>
      </c>
      <c r="O206" s="18" t="str" cm="1">
        <f t="array" ref="O206">_xlfn.IFS(A206="","",TRUE,"JPN")</f>
        <v/>
      </c>
      <c r="P206" s="1" t="e">
        <f t="shared" si="0"/>
        <v>#VALUE!</v>
      </c>
      <c r="Q206" s="1" t="e">
        <f t="shared" si="1"/>
        <v>#VALUE!</v>
      </c>
      <c r="R206" s="1" t="e">
        <f t="shared" si="2"/>
        <v>#VALUE!</v>
      </c>
      <c r="S206" s="1" t="e">
        <f t="shared" si="3"/>
        <v>#VALUE!</v>
      </c>
      <c r="T206" s="1" t="e">
        <f t="shared" si="4"/>
        <v>#VALUE!</v>
      </c>
      <c r="U206" s="1" t="str">
        <f t="shared" si="5"/>
        <v>高</v>
      </c>
    </row>
    <row r="207" spans="1:21" ht="18" customHeight="1">
      <c r="A207" s="13" t="str" cm="1">
        <f t="array" ref="A207">_xlfn.IFS(高校選手データ貼り付け!B215="","",TRUE,高校選手データ貼り付け!B215)</f>
        <v/>
      </c>
      <c r="B207" s="14" t="str" cm="1">
        <f t="array" ref="B207">_xlfn.IFS(A207="","",COUNTIF(高校選手データ貼り付け!D216," ")&gt;0,LEFT(高校選手データ貼り付け!D216,FIND(" ",高校選手データ貼り付け!D216)-1),TRUE,LEFT(高校選手データ貼り付け!D216,FIND("　",高校選手データ貼り付け!D216)-1))</f>
        <v/>
      </c>
      <c r="C207" s="14" t="str" cm="1">
        <f t="array" ref="C207">_xlfn.IFS(A207="","",COUNTIF(高校選手データ貼り付け!D216," ")&gt;0,RIGHT(高校選手データ貼り付け!D216,LEN(高校選手データ貼り付け!D216)-FIND(" ",高校選手データ貼り付け!D216)),TRUE,RIGHT(高校選手データ貼り付け!D216,LEN(高校選手データ貼り付け!D216)-FIND("　",高校選手データ貼り付け!D216)))</f>
        <v/>
      </c>
      <c r="D207" s="15"/>
      <c r="E207" s="16" t="str" cm="1">
        <f t="array" ref="E207">_xlfn.IFS(A207="","",TRUE,高校選手データ貼り付け!$P$4&amp;"高")</f>
        <v/>
      </c>
      <c r="F207" s="17" t="str" cm="1">
        <f t="array" ref="F207">_xlfn.IFS(A207="","",TRUE,高校選手データ貼り付け!K215)</f>
        <v/>
      </c>
      <c r="G207" s="15"/>
      <c r="H207" s="18"/>
      <c r="I207" s="18"/>
      <c r="J207" s="16" t="str" cm="1">
        <f t="array" ref="J207">_xlfn.IFS(A207="","",COUNTIF(高校選手データ貼り付け!D215," ")&gt;0,ASC(LEFT(高校選手データ貼り付け!D215,FIND(" ",高校選手データ貼り付け!D215)-1)),TRUE,ASC(LEFT(高校選手データ貼り付け!D215,FIND("　",高校選手データ貼り付け!D215)-1)))</f>
        <v/>
      </c>
      <c r="K207" s="18" t="str" cm="1">
        <f t="array" ref="K207">_xlfn.IFS(A207="","",COUNTIF(高校選手データ貼り付け!D215," ")&gt;0,ASC(RIGHT(高校選手データ貼り付け!D215,LEN(高校選手データ貼り付け!D215)-FIND(" ",高校選手データ貼り付け!D215))),TRUE,ASC(RIGHT(高校選手データ貼り付け!D215,LEN(高校選手データ貼り付け!D215)-FIND("　",高校選手データ貼り付け!D215))))</f>
        <v/>
      </c>
      <c r="L207" s="18"/>
      <c r="M207" s="18"/>
      <c r="N207" s="18" t="str" cm="1">
        <f t="array" ref="N207">_xlfn.IFS(A207="","",TRUE,高校選手データ貼り付け!F215&amp;"."&amp;TEXT(高校選手データ貼り付け!H215,"00")&amp;"."&amp;TEXT(高校選手データ貼り付け!J215,"00"))</f>
        <v/>
      </c>
      <c r="O207" s="18" t="str" cm="1">
        <f t="array" ref="O207">_xlfn.IFS(A207="","",TRUE,"JPN")</f>
        <v/>
      </c>
      <c r="P207" s="1" t="e">
        <f t="shared" si="0"/>
        <v>#VALUE!</v>
      </c>
      <c r="Q207" s="1" t="e">
        <f t="shared" si="1"/>
        <v>#VALUE!</v>
      </c>
      <c r="R207" s="1" t="e">
        <f t="shared" si="2"/>
        <v>#VALUE!</v>
      </c>
      <c r="S207" s="1" t="e">
        <f t="shared" si="3"/>
        <v>#VALUE!</v>
      </c>
      <c r="T207" s="1" t="e">
        <f t="shared" si="4"/>
        <v>#VALUE!</v>
      </c>
      <c r="U207" s="1" t="str">
        <f t="shared" si="5"/>
        <v>高</v>
      </c>
    </row>
    <row r="208" spans="1:21" ht="18" customHeight="1">
      <c r="A208" s="13" t="str" cm="1">
        <f t="array" ref="A208">_xlfn.IFS(高校選手データ貼り付け!B216="","",TRUE,高校選手データ貼り付け!B216)</f>
        <v/>
      </c>
      <c r="B208" s="14" t="str" cm="1">
        <f t="array" ref="B208">_xlfn.IFS(A208="","",COUNTIF(高校選手データ貼り付け!D217," ")&gt;0,LEFT(高校選手データ貼り付け!D217,FIND(" ",高校選手データ貼り付け!D217)-1),TRUE,LEFT(高校選手データ貼り付け!D217,FIND("　",高校選手データ貼り付け!D217)-1))</f>
        <v/>
      </c>
      <c r="C208" s="14" t="str" cm="1">
        <f t="array" ref="C208">_xlfn.IFS(A208="","",COUNTIF(高校選手データ貼り付け!D217," ")&gt;0,RIGHT(高校選手データ貼り付け!D217,LEN(高校選手データ貼り付け!D217)-FIND(" ",高校選手データ貼り付け!D217)),TRUE,RIGHT(高校選手データ貼り付け!D217,LEN(高校選手データ貼り付け!D217)-FIND("　",高校選手データ貼り付け!D217)))</f>
        <v/>
      </c>
      <c r="D208" s="15"/>
      <c r="E208" s="16" t="str" cm="1">
        <f t="array" ref="E208">_xlfn.IFS(A208="","",TRUE,高校選手データ貼り付け!$P$4&amp;"高")</f>
        <v/>
      </c>
      <c r="F208" s="17" t="str" cm="1">
        <f t="array" ref="F208">_xlfn.IFS(A208="","",TRUE,高校選手データ貼り付け!K216)</f>
        <v/>
      </c>
      <c r="G208" s="15"/>
      <c r="H208" s="18"/>
      <c r="I208" s="18"/>
      <c r="J208" s="16" t="str" cm="1">
        <f t="array" ref="J208">_xlfn.IFS(A208="","",COUNTIF(高校選手データ貼り付け!D216," ")&gt;0,ASC(LEFT(高校選手データ貼り付け!D216,FIND(" ",高校選手データ貼り付け!D216)-1)),TRUE,ASC(LEFT(高校選手データ貼り付け!D216,FIND("　",高校選手データ貼り付け!D216)-1)))</f>
        <v/>
      </c>
      <c r="K208" s="18" t="str" cm="1">
        <f t="array" ref="K208">_xlfn.IFS(A208="","",COUNTIF(高校選手データ貼り付け!D216," ")&gt;0,ASC(RIGHT(高校選手データ貼り付け!D216,LEN(高校選手データ貼り付け!D216)-FIND(" ",高校選手データ貼り付け!D216))),TRUE,ASC(RIGHT(高校選手データ貼り付け!D216,LEN(高校選手データ貼り付け!D216)-FIND("　",高校選手データ貼り付け!D216))))</f>
        <v/>
      </c>
      <c r="L208" s="18"/>
      <c r="M208" s="18"/>
      <c r="N208" s="18" t="str" cm="1">
        <f t="array" ref="N208">_xlfn.IFS(A208="","",TRUE,高校選手データ貼り付け!F216&amp;"."&amp;TEXT(高校選手データ貼り付け!H216,"00")&amp;"."&amp;TEXT(高校選手データ貼り付け!J216,"00"))</f>
        <v/>
      </c>
      <c r="O208" s="18" t="str" cm="1">
        <f t="array" ref="O208">_xlfn.IFS(A208="","",TRUE,"JPN")</f>
        <v/>
      </c>
      <c r="P208" s="1" t="e">
        <f t="shared" si="0"/>
        <v>#VALUE!</v>
      </c>
      <c r="Q208" s="1" t="e">
        <f t="shared" si="1"/>
        <v>#VALUE!</v>
      </c>
      <c r="R208" s="1" t="e">
        <f t="shared" si="2"/>
        <v>#VALUE!</v>
      </c>
      <c r="S208" s="1" t="e">
        <f t="shared" si="3"/>
        <v>#VALUE!</v>
      </c>
      <c r="T208" s="1" t="e">
        <f t="shared" si="4"/>
        <v>#VALUE!</v>
      </c>
      <c r="U208" s="1" t="str">
        <f t="shared" si="5"/>
        <v>高</v>
      </c>
    </row>
    <row r="209" spans="1:21" ht="18" customHeight="1">
      <c r="A209" s="13" t="str" cm="1">
        <f t="array" ref="A209">_xlfn.IFS(高校選手データ貼り付け!B217="","",TRUE,高校選手データ貼り付け!B217)</f>
        <v/>
      </c>
      <c r="B209" s="14" t="str" cm="1">
        <f t="array" ref="B209">_xlfn.IFS(A209="","",COUNTIF(高校選手データ貼り付け!D218," ")&gt;0,LEFT(高校選手データ貼り付け!D218,FIND(" ",高校選手データ貼り付け!D218)-1),TRUE,LEFT(高校選手データ貼り付け!D218,FIND("　",高校選手データ貼り付け!D218)-1))</f>
        <v/>
      </c>
      <c r="C209" s="14" t="str" cm="1">
        <f t="array" ref="C209">_xlfn.IFS(A209="","",COUNTIF(高校選手データ貼り付け!D218," ")&gt;0,RIGHT(高校選手データ貼り付け!D218,LEN(高校選手データ貼り付け!D218)-FIND(" ",高校選手データ貼り付け!D218)),TRUE,RIGHT(高校選手データ貼り付け!D218,LEN(高校選手データ貼り付け!D218)-FIND("　",高校選手データ貼り付け!D218)))</f>
        <v/>
      </c>
      <c r="D209" s="15"/>
      <c r="E209" s="16" t="str" cm="1">
        <f t="array" ref="E209">_xlfn.IFS(A209="","",TRUE,高校選手データ貼り付け!$P$4&amp;"高")</f>
        <v/>
      </c>
      <c r="F209" s="17" t="str" cm="1">
        <f t="array" ref="F209">_xlfn.IFS(A209="","",TRUE,高校選手データ貼り付け!K217)</f>
        <v/>
      </c>
      <c r="G209" s="15"/>
      <c r="H209" s="18"/>
      <c r="I209" s="18"/>
      <c r="J209" s="16" t="str" cm="1">
        <f t="array" ref="J209">_xlfn.IFS(A209="","",COUNTIF(高校選手データ貼り付け!D217," ")&gt;0,ASC(LEFT(高校選手データ貼り付け!D217,FIND(" ",高校選手データ貼り付け!D217)-1)),TRUE,ASC(LEFT(高校選手データ貼り付け!D217,FIND("　",高校選手データ貼り付け!D217)-1)))</f>
        <v/>
      </c>
      <c r="K209" s="18" t="str" cm="1">
        <f t="array" ref="K209">_xlfn.IFS(A209="","",COUNTIF(高校選手データ貼り付け!D217," ")&gt;0,ASC(RIGHT(高校選手データ貼り付け!D217,LEN(高校選手データ貼り付け!D217)-FIND(" ",高校選手データ貼り付け!D217))),TRUE,ASC(RIGHT(高校選手データ貼り付け!D217,LEN(高校選手データ貼り付け!D217)-FIND("　",高校選手データ貼り付け!D217))))</f>
        <v/>
      </c>
      <c r="L209" s="18"/>
      <c r="M209" s="18"/>
      <c r="N209" s="18" t="str" cm="1">
        <f t="array" ref="N209">_xlfn.IFS(A209="","",TRUE,高校選手データ貼り付け!F217&amp;"."&amp;TEXT(高校選手データ貼り付け!H217,"00")&amp;"."&amp;TEXT(高校選手データ貼り付け!J217,"00"))</f>
        <v/>
      </c>
      <c r="O209" s="18" t="str" cm="1">
        <f t="array" ref="O209">_xlfn.IFS(A209="","",TRUE,"JPN")</f>
        <v/>
      </c>
      <c r="P209" s="1" t="e">
        <f t="shared" si="0"/>
        <v>#VALUE!</v>
      </c>
      <c r="Q209" s="1" t="e">
        <f t="shared" si="1"/>
        <v>#VALUE!</v>
      </c>
      <c r="R209" s="1" t="e">
        <f t="shared" si="2"/>
        <v>#VALUE!</v>
      </c>
      <c r="S209" s="1" t="e">
        <f t="shared" si="3"/>
        <v>#VALUE!</v>
      </c>
      <c r="T209" s="1" t="e">
        <f t="shared" si="4"/>
        <v>#VALUE!</v>
      </c>
      <c r="U209" s="1" t="str">
        <f t="shared" si="5"/>
        <v>高</v>
      </c>
    </row>
    <row r="210" spans="1:21" ht="18" customHeight="1">
      <c r="A210" s="13" t="str" cm="1">
        <f t="array" ref="A210">_xlfn.IFS(高校選手データ貼り付け!B218="","",TRUE,高校選手データ貼り付け!B218)</f>
        <v/>
      </c>
      <c r="B210" s="14" t="str" cm="1">
        <f t="array" ref="B210">_xlfn.IFS(A210="","",COUNTIF(高校選手データ貼り付け!D219," ")&gt;0,LEFT(高校選手データ貼り付け!D219,FIND(" ",高校選手データ貼り付け!D219)-1),TRUE,LEFT(高校選手データ貼り付け!D219,FIND("　",高校選手データ貼り付け!D219)-1))</f>
        <v/>
      </c>
      <c r="C210" s="14" t="str" cm="1">
        <f t="array" ref="C210">_xlfn.IFS(A210="","",COUNTIF(高校選手データ貼り付け!D219," ")&gt;0,RIGHT(高校選手データ貼り付け!D219,LEN(高校選手データ貼り付け!D219)-FIND(" ",高校選手データ貼り付け!D219)),TRUE,RIGHT(高校選手データ貼り付け!D219,LEN(高校選手データ貼り付け!D219)-FIND("　",高校選手データ貼り付け!D219)))</f>
        <v/>
      </c>
      <c r="D210" s="15"/>
      <c r="E210" s="16" t="str" cm="1">
        <f t="array" ref="E210">_xlfn.IFS(A210="","",TRUE,高校選手データ貼り付け!$P$4&amp;"高")</f>
        <v/>
      </c>
      <c r="F210" s="17" t="str" cm="1">
        <f t="array" ref="F210">_xlfn.IFS(A210="","",TRUE,高校選手データ貼り付け!K218)</f>
        <v/>
      </c>
      <c r="G210" s="15"/>
      <c r="H210" s="18"/>
      <c r="I210" s="18"/>
      <c r="J210" s="16" t="str" cm="1">
        <f t="array" ref="J210">_xlfn.IFS(A210="","",COUNTIF(高校選手データ貼り付け!D218," ")&gt;0,ASC(LEFT(高校選手データ貼り付け!D218,FIND(" ",高校選手データ貼り付け!D218)-1)),TRUE,ASC(LEFT(高校選手データ貼り付け!D218,FIND("　",高校選手データ貼り付け!D218)-1)))</f>
        <v/>
      </c>
      <c r="K210" s="18" t="str" cm="1">
        <f t="array" ref="K210">_xlfn.IFS(A210="","",COUNTIF(高校選手データ貼り付け!D218," ")&gt;0,ASC(RIGHT(高校選手データ貼り付け!D218,LEN(高校選手データ貼り付け!D218)-FIND(" ",高校選手データ貼り付け!D218))),TRUE,ASC(RIGHT(高校選手データ貼り付け!D218,LEN(高校選手データ貼り付け!D218)-FIND("　",高校選手データ貼り付け!D218))))</f>
        <v/>
      </c>
      <c r="L210" s="18"/>
      <c r="M210" s="18"/>
      <c r="N210" s="18" t="str" cm="1">
        <f t="array" ref="N210">_xlfn.IFS(A210="","",TRUE,高校選手データ貼り付け!F218&amp;"."&amp;TEXT(高校選手データ貼り付け!H218,"00")&amp;"."&amp;TEXT(高校選手データ貼り付け!J218,"00"))</f>
        <v/>
      </c>
      <c r="O210" s="18" t="str" cm="1">
        <f t="array" ref="O210">_xlfn.IFS(A210="","",TRUE,"JPN")</f>
        <v/>
      </c>
      <c r="P210" s="1" t="e">
        <f t="shared" si="0"/>
        <v>#VALUE!</v>
      </c>
      <c r="Q210" s="1" t="e">
        <f t="shared" si="1"/>
        <v>#VALUE!</v>
      </c>
      <c r="R210" s="1" t="e">
        <f t="shared" si="2"/>
        <v>#VALUE!</v>
      </c>
      <c r="S210" s="1" t="e">
        <f t="shared" si="3"/>
        <v>#VALUE!</v>
      </c>
      <c r="T210" s="1" t="e">
        <f t="shared" si="4"/>
        <v>#VALUE!</v>
      </c>
      <c r="U210" s="1" t="str">
        <f t="shared" si="5"/>
        <v>高</v>
      </c>
    </row>
    <row r="211" spans="1:21" ht="18" customHeight="1">
      <c r="A211" s="13" t="str" cm="1">
        <f t="array" ref="A211">_xlfn.IFS(高校選手データ貼り付け!B219="","",TRUE,高校選手データ貼り付け!B219)</f>
        <v/>
      </c>
      <c r="B211" s="14" t="str" cm="1">
        <f t="array" ref="B211">_xlfn.IFS(A211="","",COUNTIF(高校選手データ貼り付け!D220," ")&gt;0,LEFT(高校選手データ貼り付け!D220,FIND(" ",高校選手データ貼り付け!D220)-1),TRUE,LEFT(高校選手データ貼り付け!D220,FIND("　",高校選手データ貼り付け!D220)-1))</f>
        <v/>
      </c>
      <c r="C211" s="14" t="str" cm="1">
        <f t="array" ref="C211">_xlfn.IFS(A211="","",COUNTIF(高校選手データ貼り付け!D220," ")&gt;0,RIGHT(高校選手データ貼り付け!D220,LEN(高校選手データ貼り付け!D220)-FIND(" ",高校選手データ貼り付け!D220)),TRUE,RIGHT(高校選手データ貼り付け!D220,LEN(高校選手データ貼り付け!D220)-FIND("　",高校選手データ貼り付け!D220)))</f>
        <v/>
      </c>
      <c r="D211" s="15"/>
      <c r="E211" s="16" t="str" cm="1">
        <f t="array" ref="E211">_xlfn.IFS(A211="","",TRUE,高校選手データ貼り付け!$P$4&amp;"高")</f>
        <v/>
      </c>
      <c r="F211" s="17" t="str" cm="1">
        <f t="array" ref="F211">_xlfn.IFS(A211="","",TRUE,高校選手データ貼り付け!K219)</f>
        <v/>
      </c>
      <c r="G211" s="15"/>
      <c r="H211" s="18"/>
      <c r="I211" s="18"/>
      <c r="J211" s="16" t="str" cm="1">
        <f t="array" ref="J211">_xlfn.IFS(A211="","",COUNTIF(高校選手データ貼り付け!D219," ")&gt;0,ASC(LEFT(高校選手データ貼り付け!D219,FIND(" ",高校選手データ貼り付け!D219)-1)),TRUE,ASC(LEFT(高校選手データ貼り付け!D219,FIND("　",高校選手データ貼り付け!D219)-1)))</f>
        <v/>
      </c>
      <c r="K211" s="18" t="str" cm="1">
        <f t="array" ref="K211">_xlfn.IFS(A211="","",COUNTIF(高校選手データ貼り付け!D219," ")&gt;0,ASC(RIGHT(高校選手データ貼り付け!D219,LEN(高校選手データ貼り付け!D219)-FIND(" ",高校選手データ貼り付け!D219))),TRUE,ASC(RIGHT(高校選手データ貼り付け!D219,LEN(高校選手データ貼り付け!D219)-FIND("　",高校選手データ貼り付け!D219))))</f>
        <v/>
      </c>
      <c r="L211" s="18"/>
      <c r="M211" s="18"/>
      <c r="N211" s="18" t="str" cm="1">
        <f t="array" ref="N211">_xlfn.IFS(A211="","",TRUE,高校選手データ貼り付け!F219&amp;"."&amp;TEXT(高校選手データ貼り付け!H219,"00")&amp;"."&amp;TEXT(高校選手データ貼り付け!J219,"00"))</f>
        <v/>
      </c>
      <c r="O211" s="18" t="str" cm="1">
        <f t="array" ref="O211">_xlfn.IFS(A211="","",TRUE,"JPN")</f>
        <v/>
      </c>
      <c r="P211" s="1" t="e">
        <f t="shared" si="0"/>
        <v>#VALUE!</v>
      </c>
      <c r="Q211" s="1" t="e">
        <f t="shared" si="1"/>
        <v>#VALUE!</v>
      </c>
      <c r="R211" s="1" t="e">
        <f t="shared" si="2"/>
        <v>#VALUE!</v>
      </c>
      <c r="S211" s="1" t="e">
        <f t="shared" si="3"/>
        <v>#VALUE!</v>
      </c>
      <c r="T211" s="1" t="e">
        <f t="shared" si="4"/>
        <v>#VALUE!</v>
      </c>
      <c r="U211" s="1" t="str">
        <f t="shared" si="5"/>
        <v>高</v>
      </c>
    </row>
  </sheetData>
  <phoneticPr fontId="9"/>
  <dataValidations count="2">
    <dataValidation type="decimal" allowBlank="1" showErrorMessage="1" sqref="G2:G211" xr:uid="{00000000-0002-0000-0200-000000000000}">
      <formula1>1.01</formula1>
      <formula2>12.31</formula2>
    </dataValidation>
    <dataValidation type="decimal" allowBlank="1" showErrorMessage="1" sqref="F2:F211" xr:uid="{00000000-0002-0000-0200-000001000000}">
      <formula1>1</formula1>
      <formula2>3</formula2>
    </dataValidation>
  </dataValidations>
  <pageMargins left="0.7" right="0.7" top="0.75" bottom="0.75" header="0" footer="0"/>
  <pageSetup paperSize="13"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00"/>
  <sheetViews>
    <sheetView workbookViewId="0"/>
  </sheetViews>
  <sheetFormatPr defaultColWidth="14.42578125" defaultRowHeight="15" customHeight="1"/>
  <cols>
    <col min="1" max="13" width="8.7109375" customWidth="1"/>
    <col min="14" max="14" width="10.42578125" bestFit="1" customWidth="1"/>
    <col min="15" max="26" width="8.7109375" customWidth="1"/>
  </cols>
  <sheetData>
    <row r="1" spans="1:21" ht="18" customHeight="1">
      <c r="A1" s="2" t="s">
        <v>88</v>
      </c>
      <c r="B1" s="3" t="s">
        <v>89</v>
      </c>
      <c r="C1" s="3" t="s">
        <v>90</v>
      </c>
      <c r="D1" s="4" t="s">
        <v>91</v>
      </c>
      <c r="E1" s="3" t="s">
        <v>92</v>
      </c>
      <c r="F1" s="26" t="s">
        <v>93</v>
      </c>
      <c r="G1" s="27" t="s">
        <v>94</v>
      </c>
      <c r="H1" s="9" t="s">
        <v>95</v>
      </c>
      <c r="I1" s="9" t="s">
        <v>96</v>
      </c>
      <c r="J1" s="11" t="s">
        <v>97</v>
      </c>
      <c r="K1" s="11" t="s">
        <v>98</v>
      </c>
      <c r="L1" s="12" t="s">
        <v>99</v>
      </c>
      <c r="M1" s="12" t="s">
        <v>100</v>
      </c>
      <c r="N1" s="12" t="s">
        <v>101</v>
      </c>
      <c r="O1" s="12" t="s">
        <v>102</v>
      </c>
    </row>
    <row r="2" spans="1:21" ht="18" customHeight="1">
      <c r="A2" s="13" t="str" cm="1">
        <f t="array" ref="A2">_xlfn.IFS(高校選手データ貼り付け!N10="","",TRUE,高校選手データ貼り付け!N10)</f>
        <v/>
      </c>
      <c r="B2" s="14" t="str" cm="1">
        <f t="array" ref="B2">_xlfn.IFS(A2="","",COUNTIF(高校選手データ貼り付け!P11," ")&gt;0,LEFT(高校選手データ貼り付け!P11,FIND(" ",高校選手データ貼り付け!P11)-1),TRUE,LEFT(高校選手データ貼り付け!P11,FIND("　",高校選手データ貼り付け!P11)-1))</f>
        <v/>
      </c>
      <c r="C2" s="14" t="str" cm="1">
        <f t="array" ref="C2">_xlfn.IFS(A2="","",COUNTIF(高校選手データ貼り付け!P11," ")&gt;0,RIGHT(高校選手データ貼り付け!P11,LEN(高校選手データ貼り付け!P11)-FIND(" ",高校選手データ貼り付け!P11)),TRUE,RIGHT(高校選手データ貼り付け!P11,LEN(高校選手データ貼り付け!P11)-FIND("　",高校選手データ貼り付け!P11)))</f>
        <v/>
      </c>
      <c r="D2" s="15"/>
      <c r="E2" s="16" t="str" cm="1">
        <f t="array" ref="E2">_xlfn.IFS(A2="","",TRUE,高校選手データ貼り付け!$P$4&amp;"高")</f>
        <v/>
      </c>
      <c r="F2" s="17" t="str" cm="1">
        <f t="array" ref="F2">_xlfn.IFS(A2="","",TRUE,高校選手データ貼り付け!W10)</f>
        <v/>
      </c>
      <c r="G2" s="15"/>
      <c r="H2" s="18"/>
      <c r="I2" s="18"/>
      <c r="J2" s="16" t="str" cm="1">
        <f t="array" ref="J2">_xlfn.IFS(A2="","",COUNTIF(高校選手データ貼り付け!P10," ")&gt;0,ASC(LEFT(高校選手データ貼り付け!P10,FIND(" ",高校選手データ貼り付け!P10)-1)),TRUE,ASC(LEFT(高校選手データ貼り付け!P10,FIND("　",高校選手データ貼り付け!P10)-1)))</f>
        <v/>
      </c>
      <c r="K2" s="18" t="str" cm="1">
        <f t="array" ref="K2">_xlfn.IFS(A2="","",COUNTIF(高校選手データ貼り付け!P10," ")&gt;0,ASC(RIGHT(高校選手データ貼り付け!P10,LEN(高校選手データ貼り付け!P10)-FIND(" ",高校選手データ貼り付け!P10))),TRUE,ASC(RIGHT(高校選手データ貼り付け!P10,LEN(高校選手データ貼り付け!P10)-FIND("　",高校選手データ貼り付け!P10))))</f>
        <v/>
      </c>
      <c r="L2" s="18"/>
      <c r="M2" s="18"/>
      <c r="N2" s="18" t="str" cm="1">
        <f t="array" ref="N2">_xlfn.IFS(A2="","",TRUE,高校選手データ貼り付け!R10&amp;"."&amp;TEXT(高校選手データ貼り付け!T10,"00")&amp;"."&amp;TEXT(高校選手データ貼り付け!V10,"00"))</f>
        <v/>
      </c>
      <c r="O2" s="18" t="str" cm="1">
        <f t="array" ref="O2">_xlfn.IFS(A2="","",TRUE,"JPN")</f>
        <v/>
      </c>
      <c r="P2" s="1" t="e">
        <f t="shared" ref="P2:P177" si="0">LEFT(B2,FIND("　",B2)-1)</f>
        <v>#VALUE!</v>
      </c>
      <c r="Q2" s="1" t="e">
        <f t="shared" ref="Q2:Q177" si="1">RIGHT(B2,LEN(B2)-FIND("　",B2))</f>
        <v>#VALUE!</v>
      </c>
      <c r="R2" s="1" t="e">
        <f t="shared" ref="R2:R177" si="2">ASC(LEFT(J2,FIND("　",J2)-1))</f>
        <v>#VALUE!</v>
      </c>
      <c r="S2" s="1" t="e">
        <f t="shared" ref="S2:S177" si="3">ASC(RIGHT(J2,LEN(J2)-FIND("　",J2)))</f>
        <v>#VALUE!</v>
      </c>
      <c r="T2" s="1" t="e">
        <f t="shared" ref="T2:T177" si="4">LEFT(O2,FIND(" ",O2)-1)</f>
        <v>#VALUE!</v>
      </c>
      <c r="U2" s="1" t="str">
        <f t="shared" ref="U2:U177" si="5">E2&amp;"高"</f>
        <v>高</v>
      </c>
    </row>
    <row r="3" spans="1:21" ht="18" customHeight="1">
      <c r="A3" s="13" t="str" cm="1">
        <f t="array" ref="A3">_xlfn.IFS(高校選手データ貼り付け!N11="","",TRUE,高校選手データ貼り付け!N11)</f>
        <v/>
      </c>
      <c r="B3" s="14" t="str" cm="1">
        <f t="array" ref="B3">_xlfn.IFS(A3="","",COUNTIF(高校選手データ貼り付け!P12," ")&gt;0,LEFT(高校選手データ貼り付け!P12,FIND(" ",高校選手データ貼り付け!P12)-1),TRUE,LEFT(高校選手データ貼り付け!P12,FIND("　",高校選手データ貼り付け!P12)-1))</f>
        <v/>
      </c>
      <c r="C3" s="14" t="str" cm="1">
        <f t="array" ref="C3">_xlfn.IFS(A3="","",COUNTIF(高校選手データ貼り付け!P12," ")&gt;0,RIGHT(高校選手データ貼り付け!P12,LEN(高校選手データ貼り付け!P12)-FIND(" ",高校選手データ貼り付け!P12)),TRUE,RIGHT(高校選手データ貼り付け!P12,LEN(高校選手データ貼り付け!P12)-FIND("　",高校選手データ貼り付け!P12)))</f>
        <v/>
      </c>
      <c r="D3" s="15"/>
      <c r="E3" s="16" t="str" cm="1">
        <f t="array" ref="E3">_xlfn.IFS(A3="","",TRUE,高校選手データ貼り付け!$P$4&amp;"高")</f>
        <v/>
      </c>
      <c r="F3" s="17" t="str" cm="1">
        <f t="array" ref="F3">_xlfn.IFS(A3="","",TRUE,高校選手データ貼り付け!W11)</f>
        <v/>
      </c>
      <c r="G3" s="15"/>
      <c r="H3" s="18"/>
      <c r="I3" s="18"/>
      <c r="J3" s="16" t="str" cm="1">
        <f t="array" ref="J3">_xlfn.IFS(A3="","",COUNTIF(高校選手データ貼り付け!P11," ")&gt;0,ASC(LEFT(高校選手データ貼り付け!P11,FIND(" ",高校選手データ貼り付け!P11)-1)),TRUE,ASC(LEFT(高校選手データ貼り付け!P11,FIND("　",高校選手データ貼り付け!P11)-1)))</f>
        <v/>
      </c>
      <c r="K3" s="18" t="str" cm="1">
        <f t="array" ref="K3">_xlfn.IFS(A3="","",COUNTIF(高校選手データ貼り付け!P11," ")&gt;0,ASC(RIGHT(高校選手データ貼り付け!P11,LEN(高校選手データ貼り付け!P11)-FIND(" ",高校選手データ貼り付け!P11))),TRUE,ASC(RIGHT(高校選手データ貼り付け!P11,LEN(高校選手データ貼り付け!P11)-FIND("　",高校選手データ貼り付け!P11))))</f>
        <v/>
      </c>
      <c r="L3" s="18"/>
      <c r="M3" s="18"/>
      <c r="N3" s="18" t="str" cm="1">
        <f t="array" ref="N3">_xlfn.IFS(A3="","",TRUE,高校選手データ貼り付け!R11&amp;"."&amp;TEXT(高校選手データ貼り付け!T11,"00")&amp;"."&amp;TEXT(高校選手データ貼り付け!V11,"00"))</f>
        <v/>
      </c>
      <c r="O3" s="18" t="str" cm="1">
        <f t="array" ref="O3">_xlfn.IFS(A3="","",TRUE,"JPN")</f>
        <v/>
      </c>
      <c r="P3" s="1" t="e">
        <f t="shared" si="0"/>
        <v>#VALUE!</v>
      </c>
      <c r="Q3" s="1" t="e">
        <f t="shared" si="1"/>
        <v>#VALUE!</v>
      </c>
      <c r="R3" s="1" t="e">
        <f t="shared" si="2"/>
        <v>#VALUE!</v>
      </c>
      <c r="S3" s="1" t="e">
        <f t="shared" si="3"/>
        <v>#VALUE!</v>
      </c>
      <c r="T3" s="1" t="e">
        <f t="shared" si="4"/>
        <v>#VALUE!</v>
      </c>
      <c r="U3" s="1" t="str">
        <f t="shared" si="5"/>
        <v>高</v>
      </c>
    </row>
    <row r="4" spans="1:21" ht="18" customHeight="1">
      <c r="A4" s="13" t="str" cm="1">
        <f t="array" ref="A4">_xlfn.IFS(高校選手データ貼り付け!N12="","",TRUE,高校選手データ貼り付け!N12)</f>
        <v/>
      </c>
      <c r="B4" s="14" t="str" cm="1">
        <f t="array" ref="B4">_xlfn.IFS(A4="","",COUNTIF(高校選手データ貼り付け!P13," ")&gt;0,LEFT(高校選手データ貼り付け!P13,FIND(" ",高校選手データ貼り付け!P13)-1),TRUE,LEFT(高校選手データ貼り付け!P13,FIND("　",高校選手データ貼り付け!P13)-1))</f>
        <v/>
      </c>
      <c r="C4" s="14" t="str" cm="1">
        <f t="array" ref="C4">_xlfn.IFS(A4="","",COUNTIF(高校選手データ貼り付け!P13," ")&gt;0,RIGHT(高校選手データ貼り付け!P13,LEN(高校選手データ貼り付け!P13)-FIND(" ",高校選手データ貼り付け!P13)),TRUE,RIGHT(高校選手データ貼り付け!P13,LEN(高校選手データ貼り付け!P13)-FIND("　",高校選手データ貼り付け!P13)))</f>
        <v/>
      </c>
      <c r="D4" s="15"/>
      <c r="E4" s="16" t="str" cm="1">
        <f t="array" ref="E4">_xlfn.IFS(A4="","",TRUE,高校選手データ貼り付け!$P$4&amp;"高")</f>
        <v/>
      </c>
      <c r="F4" s="17" t="str" cm="1">
        <f t="array" ref="F4">_xlfn.IFS(A4="","",TRUE,高校選手データ貼り付け!W12)</f>
        <v/>
      </c>
      <c r="G4" s="15"/>
      <c r="H4" s="18"/>
      <c r="I4" s="18"/>
      <c r="J4" s="16" t="str" cm="1">
        <f t="array" ref="J4">_xlfn.IFS(A4="","",COUNTIF(高校選手データ貼り付け!P12," ")&gt;0,ASC(LEFT(高校選手データ貼り付け!P12,FIND(" ",高校選手データ貼り付け!P12)-1)),TRUE,ASC(LEFT(高校選手データ貼り付け!P12,FIND("　",高校選手データ貼り付け!P12)-1)))</f>
        <v/>
      </c>
      <c r="K4" s="18" t="str" cm="1">
        <f t="array" ref="K4">_xlfn.IFS(A4="","",COUNTIF(高校選手データ貼り付け!P12," ")&gt;0,ASC(RIGHT(高校選手データ貼り付け!P12,LEN(高校選手データ貼り付け!P12)-FIND(" ",高校選手データ貼り付け!P12))),TRUE,ASC(RIGHT(高校選手データ貼り付け!P12,LEN(高校選手データ貼り付け!P12)-FIND("　",高校選手データ貼り付け!P12))))</f>
        <v/>
      </c>
      <c r="L4" s="18"/>
      <c r="M4" s="18"/>
      <c r="N4" s="18" t="str" cm="1">
        <f t="array" ref="N4">_xlfn.IFS(A4="","",TRUE,高校選手データ貼り付け!R12&amp;"."&amp;TEXT(高校選手データ貼り付け!T12,"00")&amp;"."&amp;TEXT(高校選手データ貼り付け!V12,"00"))</f>
        <v/>
      </c>
      <c r="O4" s="18" t="str" cm="1">
        <f t="array" ref="O4">_xlfn.IFS(A4="","",TRUE,"JPN")</f>
        <v/>
      </c>
      <c r="P4" s="1" t="e">
        <f t="shared" si="0"/>
        <v>#VALUE!</v>
      </c>
      <c r="Q4" s="1" t="e">
        <f t="shared" si="1"/>
        <v>#VALUE!</v>
      </c>
      <c r="R4" s="1" t="e">
        <f t="shared" si="2"/>
        <v>#VALUE!</v>
      </c>
      <c r="S4" s="1" t="e">
        <f t="shared" si="3"/>
        <v>#VALUE!</v>
      </c>
      <c r="T4" s="1" t="e">
        <f t="shared" si="4"/>
        <v>#VALUE!</v>
      </c>
      <c r="U4" s="1" t="str">
        <f t="shared" si="5"/>
        <v>高</v>
      </c>
    </row>
    <row r="5" spans="1:21" ht="18" customHeight="1">
      <c r="A5" s="13" t="str" cm="1">
        <f t="array" ref="A5">_xlfn.IFS(高校選手データ貼り付け!N13="","",TRUE,高校選手データ貼り付け!N13)</f>
        <v/>
      </c>
      <c r="B5" s="14" t="str" cm="1">
        <f t="array" ref="B5">_xlfn.IFS(A5="","",COUNTIF(高校選手データ貼り付け!P14," ")&gt;0,LEFT(高校選手データ貼り付け!P14,FIND(" ",高校選手データ貼り付け!P14)-1),TRUE,LEFT(高校選手データ貼り付け!P14,FIND("　",高校選手データ貼り付け!P14)-1))</f>
        <v/>
      </c>
      <c r="C5" s="14" t="str" cm="1">
        <f t="array" ref="C5">_xlfn.IFS(A5="","",COUNTIF(高校選手データ貼り付け!P14," ")&gt;0,RIGHT(高校選手データ貼り付け!P14,LEN(高校選手データ貼り付け!P14)-FIND(" ",高校選手データ貼り付け!P14)),TRUE,RIGHT(高校選手データ貼り付け!P14,LEN(高校選手データ貼り付け!P14)-FIND("　",高校選手データ貼り付け!P14)))</f>
        <v/>
      </c>
      <c r="D5" s="15"/>
      <c r="E5" s="16" t="str" cm="1">
        <f t="array" ref="E5">_xlfn.IFS(A5="","",TRUE,高校選手データ貼り付け!$P$4&amp;"高")</f>
        <v/>
      </c>
      <c r="F5" s="17" t="str" cm="1">
        <f t="array" ref="F5">_xlfn.IFS(A5="","",TRUE,高校選手データ貼り付け!W13)</f>
        <v/>
      </c>
      <c r="G5" s="15"/>
      <c r="H5" s="18"/>
      <c r="I5" s="18"/>
      <c r="J5" s="16" t="str" cm="1">
        <f t="array" ref="J5">_xlfn.IFS(A5="","",COUNTIF(高校選手データ貼り付け!P13," ")&gt;0,ASC(LEFT(高校選手データ貼り付け!P13,FIND(" ",高校選手データ貼り付け!P13)-1)),TRUE,ASC(LEFT(高校選手データ貼り付け!P13,FIND("　",高校選手データ貼り付け!P13)-1)))</f>
        <v/>
      </c>
      <c r="K5" s="18" t="str" cm="1">
        <f t="array" ref="K5">_xlfn.IFS(A5="","",COUNTIF(高校選手データ貼り付け!P13," ")&gt;0,ASC(RIGHT(高校選手データ貼り付け!P13,LEN(高校選手データ貼り付け!P13)-FIND(" ",高校選手データ貼り付け!P13))),TRUE,ASC(RIGHT(高校選手データ貼り付け!P13,LEN(高校選手データ貼り付け!P13)-FIND("　",高校選手データ貼り付け!P13))))</f>
        <v/>
      </c>
      <c r="L5" s="18"/>
      <c r="M5" s="18"/>
      <c r="N5" s="18" t="str" cm="1">
        <f t="array" ref="N5">_xlfn.IFS(A5="","",TRUE,高校選手データ貼り付け!R13&amp;"."&amp;TEXT(高校選手データ貼り付け!T13,"00")&amp;"."&amp;TEXT(高校選手データ貼り付け!V13,"00"))</f>
        <v/>
      </c>
      <c r="O5" s="18" t="str" cm="1">
        <f t="array" ref="O5">_xlfn.IFS(A5="","",TRUE,"JPN")</f>
        <v/>
      </c>
      <c r="P5" s="1" t="e">
        <f t="shared" si="0"/>
        <v>#VALUE!</v>
      </c>
      <c r="Q5" s="1" t="e">
        <f t="shared" si="1"/>
        <v>#VALUE!</v>
      </c>
      <c r="R5" s="1" t="e">
        <f t="shared" si="2"/>
        <v>#VALUE!</v>
      </c>
      <c r="S5" s="1" t="e">
        <f t="shared" si="3"/>
        <v>#VALUE!</v>
      </c>
      <c r="T5" s="1" t="e">
        <f t="shared" si="4"/>
        <v>#VALUE!</v>
      </c>
      <c r="U5" s="1" t="str">
        <f t="shared" si="5"/>
        <v>高</v>
      </c>
    </row>
    <row r="6" spans="1:21" ht="18" customHeight="1">
      <c r="A6" s="13" t="str" cm="1">
        <f t="array" ref="A6">_xlfn.IFS(高校選手データ貼り付け!N14="","",TRUE,高校選手データ貼り付け!N14)</f>
        <v/>
      </c>
      <c r="B6" s="14" t="str" cm="1">
        <f t="array" ref="B6">_xlfn.IFS(A6="","",COUNTIF(高校選手データ貼り付け!P15," ")&gt;0,LEFT(高校選手データ貼り付け!P15,FIND(" ",高校選手データ貼り付け!P15)-1),TRUE,LEFT(高校選手データ貼り付け!P15,FIND("　",高校選手データ貼り付け!P15)-1))</f>
        <v/>
      </c>
      <c r="C6" s="14" t="str" cm="1">
        <f t="array" ref="C6">_xlfn.IFS(A6="","",COUNTIF(高校選手データ貼り付け!P15," ")&gt;0,RIGHT(高校選手データ貼り付け!P15,LEN(高校選手データ貼り付け!P15)-FIND(" ",高校選手データ貼り付け!P15)),TRUE,RIGHT(高校選手データ貼り付け!P15,LEN(高校選手データ貼り付け!P15)-FIND("　",高校選手データ貼り付け!P15)))</f>
        <v/>
      </c>
      <c r="D6" s="15"/>
      <c r="E6" s="16" t="str" cm="1">
        <f t="array" ref="E6">_xlfn.IFS(A6="","",TRUE,高校選手データ貼り付け!$P$4&amp;"高")</f>
        <v/>
      </c>
      <c r="F6" s="17" t="str" cm="1">
        <f t="array" ref="F6">_xlfn.IFS(A6="","",TRUE,高校選手データ貼り付け!W14)</f>
        <v/>
      </c>
      <c r="G6" s="15"/>
      <c r="H6" s="18"/>
      <c r="I6" s="18"/>
      <c r="J6" s="16" t="str" cm="1">
        <f t="array" ref="J6">_xlfn.IFS(A6="","",COUNTIF(高校選手データ貼り付け!P14," ")&gt;0,ASC(LEFT(高校選手データ貼り付け!P14,FIND(" ",高校選手データ貼り付け!P14)-1)),TRUE,ASC(LEFT(高校選手データ貼り付け!P14,FIND("　",高校選手データ貼り付け!P14)-1)))</f>
        <v/>
      </c>
      <c r="K6" s="18" t="str" cm="1">
        <f t="array" ref="K6">_xlfn.IFS(A6="","",COUNTIF(高校選手データ貼り付け!P14," ")&gt;0,ASC(RIGHT(高校選手データ貼り付け!P14,LEN(高校選手データ貼り付け!P14)-FIND(" ",高校選手データ貼り付け!P14))),TRUE,ASC(RIGHT(高校選手データ貼り付け!P14,LEN(高校選手データ貼り付け!P14)-FIND("　",高校選手データ貼り付け!P14))))</f>
        <v/>
      </c>
      <c r="L6" s="18"/>
      <c r="M6" s="18"/>
      <c r="N6" s="18" t="str" cm="1">
        <f t="array" ref="N6">_xlfn.IFS(A6="","",TRUE,高校選手データ貼り付け!R14&amp;"."&amp;TEXT(高校選手データ貼り付け!T14,"00")&amp;"."&amp;TEXT(高校選手データ貼り付け!V14,"00"))</f>
        <v/>
      </c>
      <c r="O6" s="18" t="str" cm="1">
        <f t="array" ref="O6">_xlfn.IFS(A6="","",TRUE,"JPN")</f>
        <v/>
      </c>
      <c r="P6" s="1" t="e">
        <f t="shared" si="0"/>
        <v>#VALUE!</v>
      </c>
      <c r="Q6" s="1" t="e">
        <f t="shared" si="1"/>
        <v>#VALUE!</v>
      </c>
      <c r="R6" s="1" t="e">
        <f t="shared" si="2"/>
        <v>#VALUE!</v>
      </c>
      <c r="S6" s="1" t="e">
        <f t="shared" si="3"/>
        <v>#VALUE!</v>
      </c>
      <c r="T6" s="1" t="e">
        <f t="shared" si="4"/>
        <v>#VALUE!</v>
      </c>
      <c r="U6" s="1" t="str">
        <f t="shared" si="5"/>
        <v>高</v>
      </c>
    </row>
    <row r="7" spans="1:21" ht="18" customHeight="1">
      <c r="A7" s="13" t="str" cm="1">
        <f t="array" ref="A7">_xlfn.IFS(高校選手データ貼り付け!N15="","",TRUE,高校選手データ貼り付け!N15)</f>
        <v/>
      </c>
      <c r="B7" s="14" t="str" cm="1">
        <f t="array" ref="B7">_xlfn.IFS(A7="","",COUNTIF(高校選手データ貼り付け!P16," ")&gt;0,LEFT(高校選手データ貼り付け!P16,FIND(" ",高校選手データ貼り付け!P16)-1),TRUE,LEFT(高校選手データ貼り付け!P16,FIND("　",高校選手データ貼り付け!P16)-1))</f>
        <v/>
      </c>
      <c r="C7" s="14" t="str" cm="1">
        <f t="array" ref="C7">_xlfn.IFS(A7="","",COUNTIF(高校選手データ貼り付け!P16," ")&gt;0,RIGHT(高校選手データ貼り付け!P16,LEN(高校選手データ貼り付け!P16)-FIND(" ",高校選手データ貼り付け!P16)),TRUE,RIGHT(高校選手データ貼り付け!P16,LEN(高校選手データ貼り付け!P16)-FIND("　",高校選手データ貼り付け!P16)))</f>
        <v/>
      </c>
      <c r="D7" s="15"/>
      <c r="E7" s="16" t="str" cm="1">
        <f t="array" ref="E7">_xlfn.IFS(A7="","",TRUE,高校選手データ貼り付け!$P$4&amp;"高")</f>
        <v/>
      </c>
      <c r="F7" s="17" t="str" cm="1">
        <f t="array" ref="F7">_xlfn.IFS(A7="","",TRUE,高校選手データ貼り付け!W15)</f>
        <v/>
      </c>
      <c r="G7" s="15"/>
      <c r="H7" s="18"/>
      <c r="I7" s="18"/>
      <c r="J7" s="16" t="str" cm="1">
        <f t="array" ref="J7">_xlfn.IFS(A7="","",COUNTIF(高校選手データ貼り付け!P15," ")&gt;0,ASC(LEFT(高校選手データ貼り付け!P15,FIND(" ",高校選手データ貼り付け!P15)-1)),TRUE,ASC(LEFT(高校選手データ貼り付け!P15,FIND("　",高校選手データ貼り付け!P15)-1)))</f>
        <v/>
      </c>
      <c r="K7" s="18" t="str" cm="1">
        <f t="array" ref="K7">_xlfn.IFS(A7="","",COUNTIF(高校選手データ貼り付け!P15," ")&gt;0,ASC(RIGHT(高校選手データ貼り付け!P15,LEN(高校選手データ貼り付け!P15)-FIND(" ",高校選手データ貼り付け!P15))),TRUE,ASC(RIGHT(高校選手データ貼り付け!P15,LEN(高校選手データ貼り付け!P15)-FIND("　",高校選手データ貼り付け!P15))))</f>
        <v/>
      </c>
      <c r="L7" s="18"/>
      <c r="M7" s="18"/>
      <c r="N7" s="18" t="str" cm="1">
        <f t="array" ref="N7">_xlfn.IFS(A7="","",TRUE,高校選手データ貼り付け!R15&amp;"."&amp;TEXT(高校選手データ貼り付け!T15,"00")&amp;"."&amp;TEXT(高校選手データ貼り付け!V15,"00"))</f>
        <v/>
      </c>
      <c r="O7" s="18" t="str" cm="1">
        <f t="array" ref="O7">_xlfn.IFS(A7="","",TRUE,"JPN")</f>
        <v/>
      </c>
      <c r="P7" s="1" t="e">
        <f t="shared" si="0"/>
        <v>#VALUE!</v>
      </c>
      <c r="Q7" s="1" t="e">
        <f t="shared" si="1"/>
        <v>#VALUE!</v>
      </c>
      <c r="R7" s="1" t="e">
        <f t="shared" si="2"/>
        <v>#VALUE!</v>
      </c>
      <c r="S7" s="1" t="e">
        <f t="shared" si="3"/>
        <v>#VALUE!</v>
      </c>
      <c r="T7" s="1" t="e">
        <f t="shared" si="4"/>
        <v>#VALUE!</v>
      </c>
      <c r="U7" s="1" t="str">
        <f t="shared" si="5"/>
        <v>高</v>
      </c>
    </row>
    <row r="8" spans="1:21" ht="18" customHeight="1">
      <c r="A8" s="13" t="str" cm="1">
        <f t="array" ref="A8">_xlfn.IFS(高校選手データ貼り付け!N16="","",TRUE,高校選手データ貼り付け!N16)</f>
        <v/>
      </c>
      <c r="B8" s="14" t="str" cm="1">
        <f t="array" ref="B8">_xlfn.IFS(A8="","",COUNTIF(高校選手データ貼り付け!P17," ")&gt;0,LEFT(高校選手データ貼り付け!P17,FIND(" ",高校選手データ貼り付け!P17)-1),TRUE,LEFT(高校選手データ貼り付け!P17,FIND("　",高校選手データ貼り付け!P17)-1))</f>
        <v/>
      </c>
      <c r="C8" s="14" t="str" cm="1">
        <f t="array" ref="C8">_xlfn.IFS(A8="","",COUNTIF(高校選手データ貼り付け!P17," ")&gt;0,RIGHT(高校選手データ貼り付け!P17,LEN(高校選手データ貼り付け!P17)-FIND(" ",高校選手データ貼り付け!P17)),TRUE,RIGHT(高校選手データ貼り付け!P17,LEN(高校選手データ貼り付け!P17)-FIND("　",高校選手データ貼り付け!P17)))</f>
        <v/>
      </c>
      <c r="D8" s="15"/>
      <c r="E8" s="16" t="str" cm="1">
        <f t="array" ref="E8">_xlfn.IFS(A8="","",TRUE,高校選手データ貼り付け!$P$4&amp;"高")</f>
        <v/>
      </c>
      <c r="F8" s="17" t="str" cm="1">
        <f t="array" ref="F8">_xlfn.IFS(A8="","",TRUE,高校選手データ貼り付け!W16)</f>
        <v/>
      </c>
      <c r="G8" s="15"/>
      <c r="H8" s="18"/>
      <c r="I8" s="18"/>
      <c r="J8" s="16" t="str" cm="1">
        <f t="array" ref="J8">_xlfn.IFS(A8="","",COUNTIF(高校選手データ貼り付け!P16," ")&gt;0,ASC(LEFT(高校選手データ貼り付け!P16,FIND(" ",高校選手データ貼り付け!P16)-1)),TRUE,ASC(LEFT(高校選手データ貼り付け!P16,FIND("　",高校選手データ貼り付け!P16)-1)))</f>
        <v/>
      </c>
      <c r="K8" s="18" t="str" cm="1">
        <f t="array" ref="K8">_xlfn.IFS(A8="","",COUNTIF(高校選手データ貼り付け!P16," ")&gt;0,ASC(RIGHT(高校選手データ貼り付け!P16,LEN(高校選手データ貼り付け!P16)-FIND(" ",高校選手データ貼り付け!P16))),TRUE,ASC(RIGHT(高校選手データ貼り付け!P16,LEN(高校選手データ貼り付け!P16)-FIND("　",高校選手データ貼り付け!P16))))</f>
        <v/>
      </c>
      <c r="L8" s="18"/>
      <c r="M8" s="18"/>
      <c r="N8" s="18" t="str" cm="1">
        <f t="array" ref="N8">_xlfn.IFS(A8="","",TRUE,高校選手データ貼り付け!R16&amp;"."&amp;TEXT(高校選手データ貼り付け!T16,"00")&amp;"."&amp;TEXT(高校選手データ貼り付け!V16,"00"))</f>
        <v/>
      </c>
      <c r="O8" s="18" t="str" cm="1">
        <f t="array" ref="O8">_xlfn.IFS(A8="","",TRUE,"JPN")</f>
        <v/>
      </c>
      <c r="P8" s="1" t="e">
        <f t="shared" si="0"/>
        <v>#VALUE!</v>
      </c>
      <c r="Q8" s="1" t="e">
        <f t="shared" si="1"/>
        <v>#VALUE!</v>
      </c>
      <c r="R8" s="1" t="e">
        <f t="shared" si="2"/>
        <v>#VALUE!</v>
      </c>
      <c r="S8" s="1" t="e">
        <f t="shared" si="3"/>
        <v>#VALUE!</v>
      </c>
      <c r="T8" s="1" t="e">
        <f t="shared" si="4"/>
        <v>#VALUE!</v>
      </c>
      <c r="U8" s="1" t="str">
        <f t="shared" si="5"/>
        <v>高</v>
      </c>
    </row>
    <row r="9" spans="1:21" ht="18" customHeight="1">
      <c r="A9" s="13" t="str" cm="1">
        <f t="array" ref="A9">_xlfn.IFS(高校選手データ貼り付け!N17="","",TRUE,高校選手データ貼り付け!N17)</f>
        <v/>
      </c>
      <c r="B9" s="14" t="str" cm="1">
        <f t="array" ref="B9">_xlfn.IFS(A9="","",COUNTIF(高校選手データ貼り付け!P18," ")&gt;0,LEFT(高校選手データ貼り付け!P18,FIND(" ",高校選手データ貼り付け!P18)-1),TRUE,LEFT(高校選手データ貼り付け!P18,FIND("　",高校選手データ貼り付け!P18)-1))</f>
        <v/>
      </c>
      <c r="C9" s="14" t="str" cm="1">
        <f t="array" ref="C9">_xlfn.IFS(A9="","",COUNTIF(高校選手データ貼り付け!P18," ")&gt;0,RIGHT(高校選手データ貼り付け!P18,LEN(高校選手データ貼り付け!P18)-FIND(" ",高校選手データ貼り付け!P18)),TRUE,RIGHT(高校選手データ貼り付け!P18,LEN(高校選手データ貼り付け!P18)-FIND("　",高校選手データ貼り付け!P18)))</f>
        <v/>
      </c>
      <c r="D9" s="15"/>
      <c r="E9" s="16" t="str" cm="1">
        <f t="array" ref="E9">_xlfn.IFS(A9="","",TRUE,高校選手データ貼り付け!$P$4&amp;"高")</f>
        <v/>
      </c>
      <c r="F9" s="17" t="str" cm="1">
        <f t="array" ref="F9">_xlfn.IFS(A9="","",TRUE,高校選手データ貼り付け!W17)</f>
        <v/>
      </c>
      <c r="G9" s="15"/>
      <c r="H9" s="18"/>
      <c r="I9" s="18"/>
      <c r="J9" s="16" t="str" cm="1">
        <f t="array" ref="J9">_xlfn.IFS(A9="","",COUNTIF(高校選手データ貼り付け!P17," ")&gt;0,ASC(LEFT(高校選手データ貼り付け!P17,FIND(" ",高校選手データ貼り付け!P17)-1)),TRUE,ASC(LEFT(高校選手データ貼り付け!P17,FIND("　",高校選手データ貼り付け!P17)-1)))</f>
        <v/>
      </c>
      <c r="K9" s="18" t="str" cm="1">
        <f t="array" ref="K9">_xlfn.IFS(A9="","",COUNTIF(高校選手データ貼り付け!P17," ")&gt;0,ASC(RIGHT(高校選手データ貼り付け!P17,LEN(高校選手データ貼り付け!P17)-FIND(" ",高校選手データ貼り付け!P17))),TRUE,ASC(RIGHT(高校選手データ貼り付け!P17,LEN(高校選手データ貼り付け!P17)-FIND("　",高校選手データ貼り付け!P17))))</f>
        <v/>
      </c>
      <c r="L9" s="18"/>
      <c r="M9" s="18"/>
      <c r="N9" s="18" t="str" cm="1">
        <f t="array" ref="N9">_xlfn.IFS(A9="","",TRUE,高校選手データ貼り付け!R17&amp;"."&amp;TEXT(高校選手データ貼り付け!T17,"00")&amp;"."&amp;TEXT(高校選手データ貼り付け!V17,"00"))</f>
        <v/>
      </c>
      <c r="O9" s="18" t="str" cm="1">
        <f t="array" ref="O9">_xlfn.IFS(A9="","",TRUE,"JPN")</f>
        <v/>
      </c>
      <c r="P9" s="1" t="e">
        <f t="shared" si="0"/>
        <v>#VALUE!</v>
      </c>
      <c r="Q9" s="1" t="e">
        <f t="shared" si="1"/>
        <v>#VALUE!</v>
      </c>
      <c r="R9" s="1" t="e">
        <f t="shared" si="2"/>
        <v>#VALUE!</v>
      </c>
      <c r="S9" s="1" t="e">
        <f t="shared" si="3"/>
        <v>#VALUE!</v>
      </c>
      <c r="T9" s="1" t="e">
        <f t="shared" si="4"/>
        <v>#VALUE!</v>
      </c>
      <c r="U9" s="1" t="str">
        <f t="shared" si="5"/>
        <v>高</v>
      </c>
    </row>
    <row r="10" spans="1:21" ht="18" customHeight="1">
      <c r="A10" s="13" t="str" cm="1">
        <f t="array" ref="A10">_xlfn.IFS(高校選手データ貼り付け!N18="","",TRUE,高校選手データ貼り付け!N18)</f>
        <v/>
      </c>
      <c r="B10" s="14" t="str" cm="1">
        <f t="array" ref="B10">_xlfn.IFS(A10="","",COUNTIF(高校選手データ貼り付け!P19," ")&gt;0,LEFT(高校選手データ貼り付け!P19,FIND(" ",高校選手データ貼り付け!P19)-1),TRUE,LEFT(高校選手データ貼り付け!P19,FIND("　",高校選手データ貼り付け!P19)-1))</f>
        <v/>
      </c>
      <c r="C10" s="14" t="str" cm="1">
        <f t="array" ref="C10">_xlfn.IFS(A10="","",COUNTIF(高校選手データ貼り付け!P19," ")&gt;0,RIGHT(高校選手データ貼り付け!P19,LEN(高校選手データ貼り付け!P19)-FIND(" ",高校選手データ貼り付け!P19)),TRUE,RIGHT(高校選手データ貼り付け!P19,LEN(高校選手データ貼り付け!P19)-FIND("　",高校選手データ貼り付け!P19)))</f>
        <v/>
      </c>
      <c r="D10" s="15"/>
      <c r="E10" s="16" t="str" cm="1">
        <f t="array" ref="E10">_xlfn.IFS(A10="","",TRUE,高校選手データ貼り付け!$P$4&amp;"高")</f>
        <v/>
      </c>
      <c r="F10" s="17" t="str" cm="1">
        <f t="array" ref="F10">_xlfn.IFS(A10="","",TRUE,高校選手データ貼り付け!W18)</f>
        <v/>
      </c>
      <c r="G10" s="15"/>
      <c r="H10" s="18"/>
      <c r="I10" s="18"/>
      <c r="J10" s="16" t="str" cm="1">
        <f t="array" ref="J10">_xlfn.IFS(A10="","",COUNTIF(高校選手データ貼り付け!P18," ")&gt;0,ASC(LEFT(高校選手データ貼り付け!P18,FIND(" ",高校選手データ貼り付け!P18)-1)),TRUE,ASC(LEFT(高校選手データ貼り付け!P18,FIND("　",高校選手データ貼り付け!P18)-1)))</f>
        <v/>
      </c>
      <c r="K10" s="18" t="str" cm="1">
        <f t="array" ref="K10">_xlfn.IFS(A10="","",COUNTIF(高校選手データ貼り付け!P18," ")&gt;0,ASC(RIGHT(高校選手データ貼り付け!P18,LEN(高校選手データ貼り付け!P18)-FIND(" ",高校選手データ貼り付け!P18))),TRUE,ASC(RIGHT(高校選手データ貼り付け!P18,LEN(高校選手データ貼り付け!P18)-FIND("　",高校選手データ貼り付け!P18))))</f>
        <v/>
      </c>
      <c r="L10" s="18"/>
      <c r="M10" s="18"/>
      <c r="N10" s="18" t="str" cm="1">
        <f t="array" ref="N10">_xlfn.IFS(A10="","",TRUE,高校選手データ貼り付け!R18&amp;"."&amp;TEXT(高校選手データ貼り付け!T18,"00")&amp;"."&amp;TEXT(高校選手データ貼り付け!V18,"00"))</f>
        <v/>
      </c>
      <c r="O10" s="18" t="str" cm="1">
        <f t="array" ref="O10">_xlfn.IFS(A10="","",TRUE,"JPN")</f>
        <v/>
      </c>
      <c r="P10" s="1" t="e">
        <f t="shared" si="0"/>
        <v>#VALUE!</v>
      </c>
      <c r="Q10" s="1" t="e">
        <f t="shared" si="1"/>
        <v>#VALUE!</v>
      </c>
      <c r="R10" s="1" t="e">
        <f t="shared" si="2"/>
        <v>#VALUE!</v>
      </c>
      <c r="S10" s="1" t="e">
        <f t="shared" si="3"/>
        <v>#VALUE!</v>
      </c>
      <c r="T10" s="1" t="e">
        <f t="shared" si="4"/>
        <v>#VALUE!</v>
      </c>
      <c r="U10" s="1" t="str">
        <f t="shared" si="5"/>
        <v>高</v>
      </c>
    </row>
    <row r="11" spans="1:21" ht="18" customHeight="1">
      <c r="A11" s="13" t="str" cm="1">
        <f t="array" ref="A11">_xlfn.IFS(高校選手データ貼り付け!N19="","",TRUE,高校選手データ貼り付け!N19)</f>
        <v/>
      </c>
      <c r="B11" s="14" t="str" cm="1">
        <f t="array" ref="B11">_xlfn.IFS(A11="","",COUNTIF(高校選手データ貼り付け!P20," ")&gt;0,LEFT(高校選手データ貼り付け!P20,FIND(" ",高校選手データ貼り付け!P20)-1),TRUE,LEFT(高校選手データ貼り付け!P20,FIND("　",高校選手データ貼り付け!P20)-1))</f>
        <v/>
      </c>
      <c r="C11" s="14" t="str" cm="1">
        <f t="array" ref="C11">_xlfn.IFS(A11="","",COUNTIF(高校選手データ貼り付け!P20," ")&gt;0,RIGHT(高校選手データ貼り付け!P20,LEN(高校選手データ貼り付け!P20)-FIND(" ",高校選手データ貼り付け!P20)),TRUE,RIGHT(高校選手データ貼り付け!P20,LEN(高校選手データ貼り付け!P20)-FIND("　",高校選手データ貼り付け!P20)))</f>
        <v/>
      </c>
      <c r="D11" s="15"/>
      <c r="E11" s="16" t="str" cm="1">
        <f t="array" ref="E11">_xlfn.IFS(A11="","",TRUE,高校選手データ貼り付け!$P$4&amp;"高")</f>
        <v/>
      </c>
      <c r="F11" s="17" t="str" cm="1">
        <f t="array" ref="F11">_xlfn.IFS(A11="","",TRUE,高校選手データ貼り付け!W19)</f>
        <v/>
      </c>
      <c r="G11" s="15"/>
      <c r="H11" s="18"/>
      <c r="I11" s="18"/>
      <c r="J11" s="16" t="str" cm="1">
        <f t="array" ref="J11">_xlfn.IFS(A11="","",COUNTIF(高校選手データ貼り付け!P19," ")&gt;0,ASC(LEFT(高校選手データ貼り付け!P19,FIND(" ",高校選手データ貼り付け!P19)-1)),TRUE,ASC(LEFT(高校選手データ貼り付け!P19,FIND("　",高校選手データ貼り付け!P19)-1)))</f>
        <v/>
      </c>
      <c r="K11" s="18" t="str" cm="1">
        <f t="array" ref="K11">_xlfn.IFS(A11="","",COUNTIF(高校選手データ貼り付け!P19," ")&gt;0,ASC(RIGHT(高校選手データ貼り付け!P19,LEN(高校選手データ貼り付け!P19)-FIND(" ",高校選手データ貼り付け!P19))),TRUE,ASC(RIGHT(高校選手データ貼り付け!P19,LEN(高校選手データ貼り付け!P19)-FIND("　",高校選手データ貼り付け!P19))))</f>
        <v/>
      </c>
      <c r="L11" s="18"/>
      <c r="M11" s="18"/>
      <c r="N11" s="18" t="str" cm="1">
        <f t="array" ref="N11">_xlfn.IFS(A11="","",TRUE,高校選手データ貼り付け!R19&amp;"."&amp;TEXT(高校選手データ貼り付け!T19,"00")&amp;"."&amp;TEXT(高校選手データ貼り付け!V19,"00"))</f>
        <v/>
      </c>
      <c r="O11" s="18" t="str" cm="1">
        <f t="array" ref="O11">_xlfn.IFS(A11="","",TRUE,"JPN")</f>
        <v/>
      </c>
      <c r="P11" s="1" t="e">
        <f t="shared" si="0"/>
        <v>#VALUE!</v>
      </c>
      <c r="Q11" s="1" t="e">
        <f t="shared" si="1"/>
        <v>#VALUE!</v>
      </c>
      <c r="R11" s="1" t="e">
        <f t="shared" si="2"/>
        <v>#VALUE!</v>
      </c>
      <c r="S11" s="1" t="e">
        <f t="shared" si="3"/>
        <v>#VALUE!</v>
      </c>
      <c r="T11" s="1" t="e">
        <f t="shared" si="4"/>
        <v>#VALUE!</v>
      </c>
      <c r="U11" s="1" t="str">
        <f t="shared" si="5"/>
        <v>高</v>
      </c>
    </row>
    <row r="12" spans="1:21" ht="18" customHeight="1">
      <c r="A12" s="13" t="str" cm="1">
        <f t="array" ref="A12">_xlfn.IFS(高校選手データ貼り付け!N20="","",TRUE,高校選手データ貼り付け!N20)</f>
        <v/>
      </c>
      <c r="B12" s="14" t="str" cm="1">
        <f t="array" ref="B12">_xlfn.IFS(A12="","",COUNTIF(高校選手データ貼り付け!P21," ")&gt;0,LEFT(高校選手データ貼り付け!P21,FIND(" ",高校選手データ貼り付け!P21)-1),TRUE,LEFT(高校選手データ貼り付け!P21,FIND("　",高校選手データ貼り付け!P21)-1))</f>
        <v/>
      </c>
      <c r="C12" s="14" t="str" cm="1">
        <f t="array" ref="C12">_xlfn.IFS(A12="","",COUNTIF(高校選手データ貼り付け!P21," ")&gt;0,RIGHT(高校選手データ貼り付け!P21,LEN(高校選手データ貼り付け!P21)-FIND(" ",高校選手データ貼り付け!P21)),TRUE,RIGHT(高校選手データ貼り付け!P21,LEN(高校選手データ貼り付け!P21)-FIND("　",高校選手データ貼り付け!P21)))</f>
        <v/>
      </c>
      <c r="D12" s="15"/>
      <c r="E12" s="16" t="str" cm="1">
        <f t="array" ref="E12">_xlfn.IFS(A12="","",TRUE,高校選手データ貼り付け!$P$4&amp;"高")</f>
        <v/>
      </c>
      <c r="F12" s="17" t="str" cm="1">
        <f t="array" ref="F12">_xlfn.IFS(A12="","",TRUE,高校選手データ貼り付け!W20)</f>
        <v/>
      </c>
      <c r="G12" s="15"/>
      <c r="H12" s="18"/>
      <c r="I12" s="18"/>
      <c r="J12" s="16" t="str" cm="1">
        <f t="array" ref="J12">_xlfn.IFS(A12="","",COUNTIF(高校選手データ貼り付け!P20," ")&gt;0,ASC(LEFT(高校選手データ貼り付け!P20,FIND(" ",高校選手データ貼り付け!P20)-1)),TRUE,ASC(LEFT(高校選手データ貼り付け!P20,FIND("　",高校選手データ貼り付け!P20)-1)))</f>
        <v/>
      </c>
      <c r="K12" s="18" t="str" cm="1">
        <f t="array" ref="K12">_xlfn.IFS(A12="","",COUNTIF(高校選手データ貼り付け!P20," ")&gt;0,ASC(RIGHT(高校選手データ貼り付け!P20,LEN(高校選手データ貼り付け!P20)-FIND(" ",高校選手データ貼り付け!P20))),TRUE,ASC(RIGHT(高校選手データ貼り付け!P20,LEN(高校選手データ貼り付け!P20)-FIND("　",高校選手データ貼り付け!P20))))</f>
        <v/>
      </c>
      <c r="L12" s="18"/>
      <c r="M12" s="18"/>
      <c r="N12" s="18" t="str" cm="1">
        <f t="array" ref="N12">_xlfn.IFS(A12="","",TRUE,高校選手データ貼り付け!R20&amp;"."&amp;TEXT(高校選手データ貼り付け!T20,"00")&amp;"."&amp;TEXT(高校選手データ貼り付け!V20,"00"))</f>
        <v/>
      </c>
      <c r="O12" s="18" t="str" cm="1">
        <f t="array" ref="O12">_xlfn.IFS(A12="","",TRUE,"JPN")</f>
        <v/>
      </c>
      <c r="P12" s="1" t="e">
        <f t="shared" si="0"/>
        <v>#VALUE!</v>
      </c>
      <c r="Q12" s="1" t="e">
        <f t="shared" si="1"/>
        <v>#VALUE!</v>
      </c>
      <c r="R12" s="1" t="e">
        <f t="shared" si="2"/>
        <v>#VALUE!</v>
      </c>
      <c r="S12" s="1" t="e">
        <f t="shared" si="3"/>
        <v>#VALUE!</v>
      </c>
      <c r="T12" s="1" t="e">
        <f t="shared" si="4"/>
        <v>#VALUE!</v>
      </c>
      <c r="U12" s="1" t="str">
        <f t="shared" si="5"/>
        <v>高</v>
      </c>
    </row>
    <row r="13" spans="1:21" ht="18" customHeight="1">
      <c r="A13" s="13" t="str" cm="1">
        <f t="array" ref="A13">_xlfn.IFS(高校選手データ貼り付け!N21="","",TRUE,高校選手データ貼り付け!N21)</f>
        <v/>
      </c>
      <c r="B13" s="14" t="str" cm="1">
        <f t="array" ref="B13">_xlfn.IFS(A13="","",COUNTIF(高校選手データ貼り付け!P22," ")&gt;0,LEFT(高校選手データ貼り付け!P22,FIND(" ",高校選手データ貼り付け!P22)-1),TRUE,LEFT(高校選手データ貼り付け!P22,FIND("　",高校選手データ貼り付け!P22)-1))</f>
        <v/>
      </c>
      <c r="C13" s="14" t="str" cm="1">
        <f t="array" ref="C13">_xlfn.IFS(A13="","",COUNTIF(高校選手データ貼り付け!P22," ")&gt;0,RIGHT(高校選手データ貼り付け!P22,LEN(高校選手データ貼り付け!P22)-FIND(" ",高校選手データ貼り付け!P22)),TRUE,RIGHT(高校選手データ貼り付け!P22,LEN(高校選手データ貼り付け!P22)-FIND("　",高校選手データ貼り付け!P22)))</f>
        <v/>
      </c>
      <c r="D13" s="15"/>
      <c r="E13" s="16" t="str" cm="1">
        <f t="array" ref="E13">_xlfn.IFS(A13="","",TRUE,高校選手データ貼り付け!$P$4&amp;"高")</f>
        <v/>
      </c>
      <c r="F13" s="17" t="str" cm="1">
        <f t="array" ref="F13">_xlfn.IFS(A13="","",TRUE,高校選手データ貼り付け!W21)</f>
        <v/>
      </c>
      <c r="G13" s="15"/>
      <c r="H13" s="18"/>
      <c r="I13" s="18"/>
      <c r="J13" s="16" t="str" cm="1">
        <f t="array" ref="J13">_xlfn.IFS(A13="","",COUNTIF(高校選手データ貼り付け!P21," ")&gt;0,ASC(LEFT(高校選手データ貼り付け!P21,FIND(" ",高校選手データ貼り付け!P21)-1)),TRUE,ASC(LEFT(高校選手データ貼り付け!P21,FIND("　",高校選手データ貼り付け!P21)-1)))</f>
        <v/>
      </c>
      <c r="K13" s="18" t="str" cm="1">
        <f t="array" ref="K13">_xlfn.IFS(A13="","",COUNTIF(高校選手データ貼り付け!P21," ")&gt;0,ASC(RIGHT(高校選手データ貼り付け!P21,LEN(高校選手データ貼り付け!P21)-FIND(" ",高校選手データ貼り付け!P21))),TRUE,ASC(RIGHT(高校選手データ貼り付け!P21,LEN(高校選手データ貼り付け!P21)-FIND("　",高校選手データ貼り付け!P21))))</f>
        <v/>
      </c>
      <c r="L13" s="18"/>
      <c r="M13" s="18"/>
      <c r="N13" s="18" t="str" cm="1">
        <f t="array" ref="N13">_xlfn.IFS(A13="","",TRUE,高校選手データ貼り付け!R21&amp;"."&amp;TEXT(高校選手データ貼り付け!T21,"00")&amp;"."&amp;TEXT(高校選手データ貼り付け!V21,"00"))</f>
        <v/>
      </c>
      <c r="O13" s="18" t="str" cm="1">
        <f t="array" ref="O13">_xlfn.IFS(A13="","",TRUE,"JPN")</f>
        <v/>
      </c>
      <c r="P13" s="1" t="e">
        <f t="shared" si="0"/>
        <v>#VALUE!</v>
      </c>
      <c r="Q13" s="1" t="e">
        <f t="shared" si="1"/>
        <v>#VALUE!</v>
      </c>
      <c r="R13" s="1" t="e">
        <f t="shared" si="2"/>
        <v>#VALUE!</v>
      </c>
      <c r="S13" s="1" t="e">
        <f t="shared" si="3"/>
        <v>#VALUE!</v>
      </c>
      <c r="T13" s="1" t="e">
        <f t="shared" si="4"/>
        <v>#VALUE!</v>
      </c>
      <c r="U13" s="1" t="str">
        <f t="shared" si="5"/>
        <v>高</v>
      </c>
    </row>
    <row r="14" spans="1:21" ht="18" customHeight="1">
      <c r="A14" s="13" t="str" cm="1">
        <f t="array" ref="A14">_xlfn.IFS(高校選手データ貼り付け!N22="","",TRUE,高校選手データ貼り付け!N22)</f>
        <v/>
      </c>
      <c r="B14" s="14" t="str" cm="1">
        <f t="array" ref="B14">_xlfn.IFS(A14="","",COUNTIF(高校選手データ貼り付け!P23," ")&gt;0,LEFT(高校選手データ貼り付け!P23,FIND(" ",高校選手データ貼り付け!P23)-1),TRUE,LEFT(高校選手データ貼り付け!P23,FIND("　",高校選手データ貼り付け!P23)-1))</f>
        <v/>
      </c>
      <c r="C14" s="14" t="str" cm="1">
        <f t="array" ref="C14">_xlfn.IFS(A14="","",COUNTIF(高校選手データ貼り付け!P23," ")&gt;0,RIGHT(高校選手データ貼り付け!P23,LEN(高校選手データ貼り付け!P23)-FIND(" ",高校選手データ貼り付け!P23)),TRUE,RIGHT(高校選手データ貼り付け!P23,LEN(高校選手データ貼り付け!P23)-FIND("　",高校選手データ貼り付け!P23)))</f>
        <v/>
      </c>
      <c r="D14" s="15"/>
      <c r="E14" s="16" t="str" cm="1">
        <f t="array" ref="E14">_xlfn.IFS(A14="","",TRUE,高校選手データ貼り付け!$P$4&amp;"高")</f>
        <v/>
      </c>
      <c r="F14" s="17" t="str" cm="1">
        <f t="array" ref="F14">_xlfn.IFS(A14="","",TRUE,高校選手データ貼り付け!W22)</f>
        <v/>
      </c>
      <c r="G14" s="15"/>
      <c r="H14" s="18"/>
      <c r="I14" s="18"/>
      <c r="J14" s="16" t="str" cm="1">
        <f t="array" ref="J14">_xlfn.IFS(A14="","",COUNTIF(高校選手データ貼り付け!P22," ")&gt;0,ASC(LEFT(高校選手データ貼り付け!P22,FIND(" ",高校選手データ貼り付け!P22)-1)),TRUE,ASC(LEFT(高校選手データ貼り付け!P22,FIND("　",高校選手データ貼り付け!P22)-1)))</f>
        <v/>
      </c>
      <c r="K14" s="18" t="str" cm="1">
        <f t="array" ref="K14">_xlfn.IFS(A14="","",COUNTIF(高校選手データ貼り付け!P22," ")&gt;0,ASC(RIGHT(高校選手データ貼り付け!P22,LEN(高校選手データ貼り付け!P22)-FIND(" ",高校選手データ貼り付け!P22))),TRUE,ASC(RIGHT(高校選手データ貼り付け!P22,LEN(高校選手データ貼り付け!P22)-FIND("　",高校選手データ貼り付け!P22))))</f>
        <v/>
      </c>
      <c r="L14" s="18"/>
      <c r="M14" s="18"/>
      <c r="N14" s="18" t="str" cm="1">
        <f t="array" ref="N14">_xlfn.IFS(A14="","",TRUE,高校選手データ貼り付け!R22&amp;"."&amp;TEXT(高校選手データ貼り付け!T22,"00")&amp;"."&amp;TEXT(高校選手データ貼り付け!V22,"00"))</f>
        <v/>
      </c>
      <c r="O14" s="18" t="str" cm="1">
        <f t="array" ref="O14">_xlfn.IFS(A14="","",TRUE,"JPN")</f>
        <v/>
      </c>
      <c r="P14" s="1" t="e">
        <f t="shared" si="0"/>
        <v>#VALUE!</v>
      </c>
      <c r="Q14" s="1" t="e">
        <f t="shared" si="1"/>
        <v>#VALUE!</v>
      </c>
      <c r="R14" s="1" t="e">
        <f t="shared" si="2"/>
        <v>#VALUE!</v>
      </c>
      <c r="S14" s="1" t="e">
        <f t="shared" si="3"/>
        <v>#VALUE!</v>
      </c>
      <c r="T14" s="1" t="e">
        <f t="shared" si="4"/>
        <v>#VALUE!</v>
      </c>
      <c r="U14" s="1" t="str">
        <f t="shared" si="5"/>
        <v>高</v>
      </c>
    </row>
    <row r="15" spans="1:21" ht="18" customHeight="1">
      <c r="A15" s="13" t="str" cm="1">
        <f t="array" ref="A15">_xlfn.IFS(高校選手データ貼り付け!N23="","",TRUE,高校選手データ貼り付け!N23)</f>
        <v/>
      </c>
      <c r="B15" s="14" t="str" cm="1">
        <f t="array" ref="B15">_xlfn.IFS(A15="","",COUNTIF(高校選手データ貼り付け!P24," ")&gt;0,LEFT(高校選手データ貼り付け!P24,FIND(" ",高校選手データ貼り付け!P24)-1),TRUE,LEFT(高校選手データ貼り付け!P24,FIND("　",高校選手データ貼り付け!P24)-1))</f>
        <v/>
      </c>
      <c r="C15" s="14" t="str" cm="1">
        <f t="array" ref="C15">_xlfn.IFS(A15="","",COUNTIF(高校選手データ貼り付け!P24," ")&gt;0,RIGHT(高校選手データ貼り付け!P24,LEN(高校選手データ貼り付け!P24)-FIND(" ",高校選手データ貼り付け!P24)),TRUE,RIGHT(高校選手データ貼り付け!P24,LEN(高校選手データ貼り付け!P24)-FIND("　",高校選手データ貼り付け!P24)))</f>
        <v/>
      </c>
      <c r="D15" s="15"/>
      <c r="E15" s="16" t="str" cm="1">
        <f t="array" ref="E15">_xlfn.IFS(A15="","",TRUE,高校選手データ貼り付け!$P$4&amp;"高")</f>
        <v/>
      </c>
      <c r="F15" s="17" t="str" cm="1">
        <f t="array" ref="F15">_xlfn.IFS(A15="","",TRUE,高校選手データ貼り付け!W23)</f>
        <v/>
      </c>
      <c r="G15" s="15"/>
      <c r="H15" s="18"/>
      <c r="I15" s="18"/>
      <c r="J15" s="16" t="str" cm="1">
        <f t="array" ref="J15">_xlfn.IFS(A15="","",COUNTIF(高校選手データ貼り付け!P23," ")&gt;0,ASC(LEFT(高校選手データ貼り付け!P23,FIND(" ",高校選手データ貼り付け!P23)-1)),TRUE,ASC(LEFT(高校選手データ貼り付け!P23,FIND("　",高校選手データ貼り付け!P23)-1)))</f>
        <v/>
      </c>
      <c r="K15" s="18" t="str" cm="1">
        <f t="array" ref="K15">_xlfn.IFS(A15="","",COUNTIF(高校選手データ貼り付け!P23," ")&gt;0,ASC(RIGHT(高校選手データ貼り付け!P23,LEN(高校選手データ貼り付け!P23)-FIND(" ",高校選手データ貼り付け!P23))),TRUE,ASC(RIGHT(高校選手データ貼り付け!P23,LEN(高校選手データ貼り付け!P23)-FIND("　",高校選手データ貼り付け!P23))))</f>
        <v/>
      </c>
      <c r="L15" s="18"/>
      <c r="M15" s="18"/>
      <c r="N15" s="18" t="str" cm="1">
        <f t="array" ref="N15">_xlfn.IFS(A15="","",TRUE,高校選手データ貼り付け!R23&amp;"."&amp;TEXT(高校選手データ貼り付け!T23,"00")&amp;"."&amp;TEXT(高校選手データ貼り付け!V23,"00"))</f>
        <v/>
      </c>
      <c r="O15" s="18" t="str" cm="1">
        <f t="array" ref="O15">_xlfn.IFS(A15="","",TRUE,"JPN")</f>
        <v/>
      </c>
      <c r="P15" s="1" t="e">
        <f t="shared" si="0"/>
        <v>#VALUE!</v>
      </c>
      <c r="Q15" s="1" t="e">
        <f t="shared" si="1"/>
        <v>#VALUE!</v>
      </c>
      <c r="R15" s="1" t="e">
        <f t="shared" si="2"/>
        <v>#VALUE!</v>
      </c>
      <c r="S15" s="1" t="e">
        <f t="shared" si="3"/>
        <v>#VALUE!</v>
      </c>
      <c r="T15" s="1" t="e">
        <f t="shared" si="4"/>
        <v>#VALUE!</v>
      </c>
      <c r="U15" s="1" t="str">
        <f t="shared" si="5"/>
        <v>高</v>
      </c>
    </row>
    <row r="16" spans="1:21" ht="18" customHeight="1">
      <c r="A16" s="13" t="str" cm="1">
        <f t="array" ref="A16">_xlfn.IFS(高校選手データ貼り付け!N24="","",TRUE,高校選手データ貼り付け!N24)</f>
        <v/>
      </c>
      <c r="B16" s="14" t="str" cm="1">
        <f t="array" ref="B16">_xlfn.IFS(A16="","",COUNTIF(高校選手データ貼り付け!P25," ")&gt;0,LEFT(高校選手データ貼り付け!P25,FIND(" ",高校選手データ貼り付け!P25)-1),TRUE,LEFT(高校選手データ貼り付け!P25,FIND("　",高校選手データ貼り付け!P25)-1))</f>
        <v/>
      </c>
      <c r="C16" s="14" t="str" cm="1">
        <f t="array" ref="C16">_xlfn.IFS(A16="","",COUNTIF(高校選手データ貼り付け!P25," ")&gt;0,RIGHT(高校選手データ貼り付け!P25,LEN(高校選手データ貼り付け!P25)-FIND(" ",高校選手データ貼り付け!P25)),TRUE,RIGHT(高校選手データ貼り付け!P25,LEN(高校選手データ貼り付け!P25)-FIND("　",高校選手データ貼り付け!P25)))</f>
        <v/>
      </c>
      <c r="D16" s="15"/>
      <c r="E16" s="16" t="str" cm="1">
        <f t="array" ref="E16">_xlfn.IFS(A16="","",TRUE,高校選手データ貼り付け!$P$4&amp;"高")</f>
        <v/>
      </c>
      <c r="F16" s="17" t="str" cm="1">
        <f t="array" ref="F16">_xlfn.IFS(A16="","",TRUE,高校選手データ貼り付け!W24)</f>
        <v/>
      </c>
      <c r="G16" s="15"/>
      <c r="H16" s="18"/>
      <c r="I16" s="18"/>
      <c r="J16" s="16" t="str" cm="1">
        <f t="array" ref="J16">_xlfn.IFS(A16="","",COUNTIF(高校選手データ貼り付け!P24," ")&gt;0,ASC(LEFT(高校選手データ貼り付け!P24,FIND(" ",高校選手データ貼り付け!P24)-1)),TRUE,ASC(LEFT(高校選手データ貼り付け!P24,FIND("　",高校選手データ貼り付け!P24)-1)))</f>
        <v/>
      </c>
      <c r="K16" s="18" t="str" cm="1">
        <f t="array" ref="K16">_xlfn.IFS(A16="","",COUNTIF(高校選手データ貼り付け!P24," ")&gt;0,ASC(RIGHT(高校選手データ貼り付け!P24,LEN(高校選手データ貼り付け!P24)-FIND(" ",高校選手データ貼り付け!P24))),TRUE,ASC(RIGHT(高校選手データ貼り付け!P24,LEN(高校選手データ貼り付け!P24)-FIND("　",高校選手データ貼り付け!P24))))</f>
        <v/>
      </c>
      <c r="L16" s="18"/>
      <c r="M16" s="18"/>
      <c r="N16" s="18" t="str" cm="1">
        <f t="array" ref="N16">_xlfn.IFS(A16="","",TRUE,高校選手データ貼り付け!R24&amp;"."&amp;TEXT(高校選手データ貼り付け!T24,"00")&amp;"."&amp;TEXT(高校選手データ貼り付け!V24,"00"))</f>
        <v/>
      </c>
      <c r="O16" s="18" t="str" cm="1">
        <f t="array" ref="O16">_xlfn.IFS(A16="","",TRUE,"JPN")</f>
        <v/>
      </c>
      <c r="P16" s="1" t="e">
        <f t="shared" si="0"/>
        <v>#VALUE!</v>
      </c>
      <c r="Q16" s="1" t="e">
        <f t="shared" si="1"/>
        <v>#VALUE!</v>
      </c>
      <c r="R16" s="1" t="e">
        <f t="shared" si="2"/>
        <v>#VALUE!</v>
      </c>
      <c r="S16" s="1" t="e">
        <f t="shared" si="3"/>
        <v>#VALUE!</v>
      </c>
      <c r="T16" s="1" t="e">
        <f t="shared" si="4"/>
        <v>#VALUE!</v>
      </c>
      <c r="U16" s="1" t="str">
        <f t="shared" si="5"/>
        <v>高</v>
      </c>
    </row>
    <row r="17" spans="1:21" ht="18" customHeight="1">
      <c r="A17" s="13" t="str" cm="1">
        <f t="array" ref="A17">_xlfn.IFS(高校選手データ貼り付け!N25="","",TRUE,高校選手データ貼り付け!N25)</f>
        <v/>
      </c>
      <c r="B17" s="14" t="str" cm="1">
        <f t="array" ref="B17">_xlfn.IFS(A17="","",COUNTIF(高校選手データ貼り付け!P26," ")&gt;0,LEFT(高校選手データ貼り付け!P26,FIND(" ",高校選手データ貼り付け!P26)-1),TRUE,LEFT(高校選手データ貼り付け!P26,FIND("　",高校選手データ貼り付け!P26)-1))</f>
        <v/>
      </c>
      <c r="C17" s="14" t="str" cm="1">
        <f t="array" ref="C17">_xlfn.IFS(A17="","",COUNTIF(高校選手データ貼り付け!P26," ")&gt;0,RIGHT(高校選手データ貼り付け!P26,LEN(高校選手データ貼り付け!P26)-FIND(" ",高校選手データ貼り付け!P26)),TRUE,RIGHT(高校選手データ貼り付け!P26,LEN(高校選手データ貼り付け!P26)-FIND("　",高校選手データ貼り付け!P26)))</f>
        <v/>
      </c>
      <c r="D17" s="15"/>
      <c r="E17" s="16" t="str" cm="1">
        <f t="array" ref="E17">_xlfn.IFS(A17="","",TRUE,高校選手データ貼り付け!$P$4&amp;"高")</f>
        <v/>
      </c>
      <c r="F17" s="17" t="str" cm="1">
        <f t="array" ref="F17">_xlfn.IFS(A17="","",TRUE,高校選手データ貼り付け!W25)</f>
        <v/>
      </c>
      <c r="G17" s="15"/>
      <c r="H17" s="18"/>
      <c r="I17" s="18"/>
      <c r="J17" s="16" t="str" cm="1">
        <f t="array" ref="J17">_xlfn.IFS(A17="","",COUNTIF(高校選手データ貼り付け!P25," ")&gt;0,ASC(LEFT(高校選手データ貼り付け!P25,FIND(" ",高校選手データ貼り付け!P25)-1)),TRUE,ASC(LEFT(高校選手データ貼り付け!P25,FIND("　",高校選手データ貼り付け!P25)-1)))</f>
        <v/>
      </c>
      <c r="K17" s="18" t="str" cm="1">
        <f t="array" ref="K17">_xlfn.IFS(A17="","",COUNTIF(高校選手データ貼り付け!P25," ")&gt;0,ASC(RIGHT(高校選手データ貼り付け!P25,LEN(高校選手データ貼り付け!P25)-FIND(" ",高校選手データ貼り付け!P25))),TRUE,ASC(RIGHT(高校選手データ貼り付け!P25,LEN(高校選手データ貼り付け!P25)-FIND("　",高校選手データ貼り付け!P25))))</f>
        <v/>
      </c>
      <c r="L17" s="18"/>
      <c r="M17" s="18"/>
      <c r="N17" s="18" t="str" cm="1">
        <f t="array" ref="N17">_xlfn.IFS(A17="","",TRUE,高校選手データ貼り付け!R25&amp;"."&amp;TEXT(高校選手データ貼り付け!T25,"00")&amp;"."&amp;TEXT(高校選手データ貼り付け!V25,"00"))</f>
        <v/>
      </c>
      <c r="O17" s="18" t="str" cm="1">
        <f t="array" ref="O17">_xlfn.IFS(A17="","",TRUE,"JPN")</f>
        <v/>
      </c>
      <c r="P17" s="1" t="e">
        <f t="shared" si="0"/>
        <v>#VALUE!</v>
      </c>
      <c r="Q17" s="1" t="e">
        <f t="shared" si="1"/>
        <v>#VALUE!</v>
      </c>
      <c r="R17" s="1" t="e">
        <f t="shared" si="2"/>
        <v>#VALUE!</v>
      </c>
      <c r="S17" s="1" t="e">
        <f t="shared" si="3"/>
        <v>#VALUE!</v>
      </c>
      <c r="T17" s="1" t="e">
        <f t="shared" si="4"/>
        <v>#VALUE!</v>
      </c>
      <c r="U17" s="1" t="str">
        <f t="shared" si="5"/>
        <v>高</v>
      </c>
    </row>
    <row r="18" spans="1:21" ht="18" customHeight="1">
      <c r="A18" s="13" t="str" cm="1">
        <f t="array" ref="A18">_xlfn.IFS(高校選手データ貼り付け!N26="","",TRUE,高校選手データ貼り付け!N26)</f>
        <v/>
      </c>
      <c r="B18" s="14" t="str" cm="1">
        <f t="array" ref="B18">_xlfn.IFS(A18="","",COUNTIF(高校選手データ貼り付け!P27," ")&gt;0,LEFT(高校選手データ貼り付け!P27,FIND(" ",高校選手データ貼り付け!P27)-1),TRUE,LEFT(高校選手データ貼り付け!P27,FIND("　",高校選手データ貼り付け!P27)-1))</f>
        <v/>
      </c>
      <c r="C18" s="14" t="str" cm="1">
        <f t="array" ref="C18">_xlfn.IFS(A18="","",COUNTIF(高校選手データ貼り付け!P27," ")&gt;0,RIGHT(高校選手データ貼り付け!P27,LEN(高校選手データ貼り付け!P27)-FIND(" ",高校選手データ貼り付け!P27)),TRUE,RIGHT(高校選手データ貼り付け!P27,LEN(高校選手データ貼り付け!P27)-FIND("　",高校選手データ貼り付け!P27)))</f>
        <v/>
      </c>
      <c r="D18" s="15"/>
      <c r="E18" s="16" t="str" cm="1">
        <f t="array" ref="E18">_xlfn.IFS(A18="","",TRUE,高校選手データ貼り付け!$P$4&amp;"高")</f>
        <v/>
      </c>
      <c r="F18" s="17" t="str" cm="1">
        <f t="array" ref="F18">_xlfn.IFS(A18="","",TRUE,高校選手データ貼り付け!W26)</f>
        <v/>
      </c>
      <c r="G18" s="15"/>
      <c r="H18" s="18"/>
      <c r="I18" s="18"/>
      <c r="J18" s="16" t="str" cm="1">
        <f t="array" ref="J18">_xlfn.IFS(A18="","",COUNTIF(高校選手データ貼り付け!P26," ")&gt;0,ASC(LEFT(高校選手データ貼り付け!P26,FIND(" ",高校選手データ貼り付け!P26)-1)),TRUE,ASC(LEFT(高校選手データ貼り付け!P26,FIND("　",高校選手データ貼り付け!P26)-1)))</f>
        <v/>
      </c>
      <c r="K18" s="18" t="str" cm="1">
        <f t="array" ref="K18">_xlfn.IFS(A18="","",COUNTIF(高校選手データ貼り付け!P26," ")&gt;0,ASC(RIGHT(高校選手データ貼り付け!P26,LEN(高校選手データ貼り付け!P26)-FIND(" ",高校選手データ貼り付け!P26))),TRUE,ASC(RIGHT(高校選手データ貼り付け!P26,LEN(高校選手データ貼り付け!P26)-FIND("　",高校選手データ貼り付け!P26))))</f>
        <v/>
      </c>
      <c r="L18" s="18"/>
      <c r="M18" s="18"/>
      <c r="N18" s="18" t="str" cm="1">
        <f t="array" ref="N18">_xlfn.IFS(A18="","",TRUE,高校選手データ貼り付け!R26&amp;"."&amp;TEXT(高校選手データ貼り付け!T26,"00")&amp;"."&amp;TEXT(高校選手データ貼り付け!V26,"00"))</f>
        <v/>
      </c>
      <c r="O18" s="18" t="str" cm="1">
        <f t="array" ref="O18">_xlfn.IFS(A18="","",TRUE,"JPN")</f>
        <v/>
      </c>
      <c r="P18" s="1" t="e">
        <f t="shared" si="0"/>
        <v>#VALUE!</v>
      </c>
      <c r="Q18" s="1" t="e">
        <f t="shared" si="1"/>
        <v>#VALUE!</v>
      </c>
      <c r="R18" s="1" t="e">
        <f t="shared" si="2"/>
        <v>#VALUE!</v>
      </c>
      <c r="S18" s="1" t="e">
        <f t="shared" si="3"/>
        <v>#VALUE!</v>
      </c>
      <c r="T18" s="1" t="e">
        <f t="shared" si="4"/>
        <v>#VALUE!</v>
      </c>
      <c r="U18" s="1" t="str">
        <f t="shared" si="5"/>
        <v>高</v>
      </c>
    </row>
    <row r="19" spans="1:21" ht="18" customHeight="1">
      <c r="A19" s="13" t="str" cm="1">
        <f t="array" ref="A19">_xlfn.IFS(高校選手データ貼り付け!N27="","",TRUE,高校選手データ貼り付け!N27)</f>
        <v/>
      </c>
      <c r="B19" s="14" t="str" cm="1">
        <f t="array" ref="B19">_xlfn.IFS(A19="","",COUNTIF(高校選手データ貼り付け!P28," ")&gt;0,LEFT(高校選手データ貼り付け!P28,FIND(" ",高校選手データ貼り付け!P28)-1),TRUE,LEFT(高校選手データ貼り付け!P28,FIND("　",高校選手データ貼り付け!P28)-1))</f>
        <v/>
      </c>
      <c r="C19" s="14" t="str" cm="1">
        <f t="array" ref="C19">_xlfn.IFS(A19="","",COUNTIF(高校選手データ貼り付け!P28," ")&gt;0,RIGHT(高校選手データ貼り付け!P28,LEN(高校選手データ貼り付け!P28)-FIND(" ",高校選手データ貼り付け!P28)),TRUE,RIGHT(高校選手データ貼り付け!P28,LEN(高校選手データ貼り付け!P28)-FIND("　",高校選手データ貼り付け!P28)))</f>
        <v/>
      </c>
      <c r="D19" s="15"/>
      <c r="E19" s="16" t="str" cm="1">
        <f t="array" ref="E19">_xlfn.IFS(A19="","",TRUE,高校選手データ貼り付け!$P$4&amp;"高")</f>
        <v/>
      </c>
      <c r="F19" s="17" t="str" cm="1">
        <f t="array" ref="F19">_xlfn.IFS(A19="","",TRUE,高校選手データ貼り付け!W27)</f>
        <v/>
      </c>
      <c r="G19" s="15"/>
      <c r="H19" s="18"/>
      <c r="I19" s="18"/>
      <c r="J19" s="16" t="str" cm="1">
        <f t="array" ref="J19">_xlfn.IFS(A19="","",COUNTIF(高校選手データ貼り付け!P27," ")&gt;0,ASC(LEFT(高校選手データ貼り付け!P27,FIND(" ",高校選手データ貼り付け!P27)-1)),TRUE,ASC(LEFT(高校選手データ貼り付け!P27,FIND("　",高校選手データ貼り付け!P27)-1)))</f>
        <v/>
      </c>
      <c r="K19" s="18" t="str" cm="1">
        <f t="array" ref="K19">_xlfn.IFS(A19="","",COUNTIF(高校選手データ貼り付け!P27," ")&gt;0,ASC(RIGHT(高校選手データ貼り付け!P27,LEN(高校選手データ貼り付け!P27)-FIND(" ",高校選手データ貼り付け!P27))),TRUE,ASC(RIGHT(高校選手データ貼り付け!P27,LEN(高校選手データ貼り付け!P27)-FIND("　",高校選手データ貼り付け!P27))))</f>
        <v/>
      </c>
      <c r="L19" s="18"/>
      <c r="M19" s="18"/>
      <c r="N19" s="18" t="str" cm="1">
        <f t="array" ref="N19">_xlfn.IFS(A19="","",TRUE,高校選手データ貼り付け!R27&amp;"."&amp;TEXT(高校選手データ貼り付け!T27,"00")&amp;"."&amp;TEXT(高校選手データ貼り付け!V27,"00"))</f>
        <v/>
      </c>
      <c r="O19" s="18" t="str" cm="1">
        <f t="array" ref="O19">_xlfn.IFS(A19="","",TRUE,"JPN")</f>
        <v/>
      </c>
      <c r="P19" s="1" t="e">
        <f t="shared" si="0"/>
        <v>#VALUE!</v>
      </c>
      <c r="Q19" s="1" t="e">
        <f t="shared" si="1"/>
        <v>#VALUE!</v>
      </c>
      <c r="R19" s="1" t="e">
        <f t="shared" si="2"/>
        <v>#VALUE!</v>
      </c>
      <c r="S19" s="1" t="e">
        <f t="shared" si="3"/>
        <v>#VALUE!</v>
      </c>
      <c r="T19" s="1" t="e">
        <f t="shared" si="4"/>
        <v>#VALUE!</v>
      </c>
      <c r="U19" s="1" t="str">
        <f t="shared" si="5"/>
        <v>高</v>
      </c>
    </row>
    <row r="20" spans="1:21" ht="18" customHeight="1">
      <c r="A20" s="13" t="str" cm="1">
        <f t="array" ref="A20">_xlfn.IFS(高校選手データ貼り付け!N28="","",TRUE,高校選手データ貼り付け!N28)</f>
        <v/>
      </c>
      <c r="B20" s="14" t="str" cm="1">
        <f t="array" ref="B20">_xlfn.IFS(A20="","",COUNTIF(高校選手データ貼り付け!P29," ")&gt;0,LEFT(高校選手データ貼り付け!P29,FIND(" ",高校選手データ貼り付け!P29)-1),TRUE,LEFT(高校選手データ貼り付け!P29,FIND("　",高校選手データ貼り付け!P29)-1))</f>
        <v/>
      </c>
      <c r="C20" s="14" t="str" cm="1">
        <f t="array" ref="C20">_xlfn.IFS(A20="","",COUNTIF(高校選手データ貼り付け!P29," ")&gt;0,RIGHT(高校選手データ貼り付け!P29,LEN(高校選手データ貼り付け!P29)-FIND(" ",高校選手データ貼り付け!P29)),TRUE,RIGHT(高校選手データ貼り付け!P29,LEN(高校選手データ貼り付け!P29)-FIND("　",高校選手データ貼り付け!P29)))</f>
        <v/>
      </c>
      <c r="D20" s="15"/>
      <c r="E20" s="16" t="str" cm="1">
        <f t="array" ref="E20">_xlfn.IFS(A20="","",TRUE,高校選手データ貼り付け!$P$4&amp;"高")</f>
        <v/>
      </c>
      <c r="F20" s="17" t="str" cm="1">
        <f t="array" ref="F20">_xlfn.IFS(A20="","",TRUE,高校選手データ貼り付け!W28)</f>
        <v/>
      </c>
      <c r="G20" s="15"/>
      <c r="H20" s="18"/>
      <c r="I20" s="18"/>
      <c r="J20" s="16" t="str" cm="1">
        <f t="array" ref="J20">_xlfn.IFS(A20="","",COUNTIF(高校選手データ貼り付け!P28," ")&gt;0,ASC(LEFT(高校選手データ貼り付け!P28,FIND(" ",高校選手データ貼り付け!P28)-1)),TRUE,ASC(LEFT(高校選手データ貼り付け!P28,FIND("　",高校選手データ貼り付け!P28)-1)))</f>
        <v/>
      </c>
      <c r="K20" s="18" t="str" cm="1">
        <f t="array" ref="K20">_xlfn.IFS(A20="","",COUNTIF(高校選手データ貼り付け!P28," ")&gt;0,ASC(RIGHT(高校選手データ貼り付け!P28,LEN(高校選手データ貼り付け!P28)-FIND(" ",高校選手データ貼り付け!P28))),TRUE,ASC(RIGHT(高校選手データ貼り付け!P28,LEN(高校選手データ貼り付け!P28)-FIND("　",高校選手データ貼り付け!P28))))</f>
        <v/>
      </c>
      <c r="L20" s="18"/>
      <c r="M20" s="18"/>
      <c r="N20" s="18" t="str" cm="1">
        <f t="array" ref="N20">_xlfn.IFS(A20="","",TRUE,高校選手データ貼り付け!R28&amp;"."&amp;TEXT(高校選手データ貼り付け!T28,"00")&amp;"."&amp;TEXT(高校選手データ貼り付け!V28,"00"))</f>
        <v/>
      </c>
      <c r="O20" s="18" t="str" cm="1">
        <f t="array" ref="O20">_xlfn.IFS(A20="","",TRUE,"JPN")</f>
        <v/>
      </c>
      <c r="P20" s="1" t="e">
        <f t="shared" si="0"/>
        <v>#VALUE!</v>
      </c>
      <c r="Q20" s="1" t="e">
        <f t="shared" si="1"/>
        <v>#VALUE!</v>
      </c>
      <c r="R20" s="1" t="e">
        <f t="shared" si="2"/>
        <v>#VALUE!</v>
      </c>
      <c r="S20" s="1" t="e">
        <f t="shared" si="3"/>
        <v>#VALUE!</v>
      </c>
      <c r="T20" s="1" t="e">
        <f t="shared" si="4"/>
        <v>#VALUE!</v>
      </c>
      <c r="U20" s="1" t="str">
        <f t="shared" si="5"/>
        <v>高</v>
      </c>
    </row>
    <row r="21" spans="1:21" ht="18" customHeight="1">
      <c r="A21" s="13" t="str" cm="1">
        <f t="array" ref="A21">_xlfn.IFS(高校選手データ貼り付け!N29="","",TRUE,高校選手データ貼り付け!N29)</f>
        <v/>
      </c>
      <c r="B21" s="14" t="str" cm="1">
        <f t="array" ref="B21">_xlfn.IFS(A21="","",COUNTIF(高校選手データ貼り付け!P30," ")&gt;0,LEFT(高校選手データ貼り付け!P30,FIND(" ",高校選手データ貼り付け!P30)-1),TRUE,LEFT(高校選手データ貼り付け!P30,FIND("　",高校選手データ貼り付け!P30)-1))</f>
        <v/>
      </c>
      <c r="C21" s="14" t="str" cm="1">
        <f t="array" ref="C21">_xlfn.IFS(A21="","",COUNTIF(高校選手データ貼り付け!P30," ")&gt;0,RIGHT(高校選手データ貼り付け!P30,LEN(高校選手データ貼り付け!P30)-FIND(" ",高校選手データ貼り付け!P30)),TRUE,RIGHT(高校選手データ貼り付け!P30,LEN(高校選手データ貼り付け!P30)-FIND("　",高校選手データ貼り付け!P30)))</f>
        <v/>
      </c>
      <c r="D21" s="15"/>
      <c r="E21" s="16" t="str" cm="1">
        <f t="array" ref="E21">_xlfn.IFS(A21="","",TRUE,高校選手データ貼り付け!$P$4&amp;"高")</f>
        <v/>
      </c>
      <c r="F21" s="17" t="str" cm="1">
        <f t="array" ref="F21">_xlfn.IFS(A21="","",TRUE,高校選手データ貼り付け!W29)</f>
        <v/>
      </c>
      <c r="G21" s="15"/>
      <c r="H21" s="18"/>
      <c r="I21" s="18"/>
      <c r="J21" s="16" t="str" cm="1">
        <f t="array" ref="J21">_xlfn.IFS(A21="","",COUNTIF(高校選手データ貼り付け!P29," ")&gt;0,ASC(LEFT(高校選手データ貼り付け!P29,FIND(" ",高校選手データ貼り付け!P29)-1)),TRUE,ASC(LEFT(高校選手データ貼り付け!P29,FIND("　",高校選手データ貼り付け!P29)-1)))</f>
        <v/>
      </c>
      <c r="K21" s="18" t="str" cm="1">
        <f t="array" ref="K21">_xlfn.IFS(A21="","",COUNTIF(高校選手データ貼り付け!P29," ")&gt;0,ASC(RIGHT(高校選手データ貼り付け!P29,LEN(高校選手データ貼り付け!P29)-FIND(" ",高校選手データ貼り付け!P29))),TRUE,ASC(RIGHT(高校選手データ貼り付け!P29,LEN(高校選手データ貼り付け!P29)-FIND("　",高校選手データ貼り付け!P29))))</f>
        <v/>
      </c>
      <c r="L21" s="18"/>
      <c r="M21" s="18"/>
      <c r="N21" s="18" t="str" cm="1">
        <f t="array" ref="N21">_xlfn.IFS(A21="","",TRUE,高校選手データ貼り付け!R29&amp;"."&amp;TEXT(高校選手データ貼り付け!T29,"00")&amp;"."&amp;TEXT(高校選手データ貼り付け!V29,"00"))</f>
        <v/>
      </c>
      <c r="O21" s="18" t="str" cm="1">
        <f t="array" ref="O21">_xlfn.IFS(A21="","",TRUE,"JPN")</f>
        <v/>
      </c>
      <c r="P21" s="1" t="e">
        <f t="shared" si="0"/>
        <v>#VALUE!</v>
      </c>
      <c r="Q21" s="1" t="e">
        <f t="shared" si="1"/>
        <v>#VALUE!</v>
      </c>
      <c r="R21" s="1" t="e">
        <f t="shared" si="2"/>
        <v>#VALUE!</v>
      </c>
      <c r="S21" s="1" t="e">
        <f t="shared" si="3"/>
        <v>#VALUE!</v>
      </c>
      <c r="T21" s="1" t="e">
        <f t="shared" si="4"/>
        <v>#VALUE!</v>
      </c>
      <c r="U21" s="1" t="str">
        <f t="shared" si="5"/>
        <v>高</v>
      </c>
    </row>
    <row r="22" spans="1:21" ht="18" customHeight="1">
      <c r="A22" s="13" t="str" cm="1">
        <f t="array" ref="A22">_xlfn.IFS(高校選手データ貼り付け!N30="","",TRUE,高校選手データ貼り付け!N30)</f>
        <v/>
      </c>
      <c r="B22" s="14" t="str" cm="1">
        <f t="array" ref="B22">_xlfn.IFS(A22="","",COUNTIF(高校選手データ貼り付け!P31," ")&gt;0,LEFT(高校選手データ貼り付け!P31,FIND(" ",高校選手データ貼り付け!P31)-1),TRUE,LEFT(高校選手データ貼り付け!P31,FIND("　",高校選手データ貼り付け!P31)-1))</f>
        <v/>
      </c>
      <c r="C22" s="14" t="str" cm="1">
        <f t="array" ref="C22">_xlfn.IFS(A22="","",COUNTIF(高校選手データ貼り付け!P31," ")&gt;0,RIGHT(高校選手データ貼り付け!P31,LEN(高校選手データ貼り付け!P31)-FIND(" ",高校選手データ貼り付け!P31)),TRUE,RIGHT(高校選手データ貼り付け!P31,LEN(高校選手データ貼り付け!P31)-FIND("　",高校選手データ貼り付け!P31)))</f>
        <v/>
      </c>
      <c r="D22" s="15"/>
      <c r="E22" s="16" t="str" cm="1">
        <f t="array" ref="E22">_xlfn.IFS(A22="","",TRUE,高校選手データ貼り付け!$P$4&amp;"高")</f>
        <v/>
      </c>
      <c r="F22" s="17" t="str" cm="1">
        <f t="array" ref="F22">_xlfn.IFS(A22="","",TRUE,高校選手データ貼り付け!W30)</f>
        <v/>
      </c>
      <c r="G22" s="15"/>
      <c r="H22" s="18"/>
      <c r="I22" s="18"/>
      <c r="J22" s="16" t="str" cm="1">
        <f t="array" ref="J22">_xlfn.IFS(A22="","",COUNTIF(高校選手データ貼り付け!P30," ")&gt;0,ASC(LEFT(高校選手データ貼り付け!P30,FIND(" ",高校選手データ貼り付け!P30)-1)),TRUE,ASC(LEFT(高校選手データ貼り付け!P30,FIND("　",高校選手データ貼り付け!P30)-1)))</f>
        <v/>
      </c>
      <c r="K22" s="18" t="str" cm="1">
        <f t="array" ref="K22">_xlfn.IFS(A22="","",COUNTIF(高校選手データ貼り付け!P30," ")&gt;0,ASC(RIGHT(高校選手データ貼り付け!P30,LEN(高校選手データ貼り付け!P30)-FIND(" ",高校選手データ貼り付け!P30))),TRUE,ASC(RIGHT(高校選手データ貼り付け!P30,LEN(高校選手データ貼り付け!P30)-FIND("　",高校選手データ貼り付け!P30))))</f>
        <v/>
      </c>
      <c r="L22" s="18"/>
      <c r="M22" s="18"/>
      <c r="N22" s="18" t="str" cm="1">
        <f t="array" ref="N22">_xlfn.IFS(A22="","",TRUE,高校選手データ貼り付け!R30&amp;"."&amp;TEXT(高校選手データ貼り付け!T30,"00")&amp;"."&amp;TEXT(高校選手データ貼り付け!V30,"00"))</f>
        <v/>
      </c>
      <c r="O22" s="18" t="str" cm="1">
        <f t="array" ref="O22">_xlfn.IFS(A22="","",TRUE,"JPN")</f>
        <v/>
      </c>
      <c r="P22" s="1" t="e">
        <f t="shared" si="0"/>
        <v>#VALUE!</v>
      </c>
      <c r="Q22" s="1" t="e">
        <f t="shared" si="1"/>
        <v>#VALUE!</v>
      </c>
      <c r="R22" s="1" t="e">
        <f t="shared" si="2"/>
        <v>#VALUE!</v>
      </c>
      <c r="S22" s="1" t="e">
        <f t="shared" si="3"/>
        <v>#VALUE!</v>
      </c>
      <c r="T22" s="1" t="e">
        <f t="shared" si="4"/>
        <v>#VALUE!</v>
      </c>
      <c r="U22" s="1" t="str">
        <f t="shared" si="5"/>
        <v>高</v>
      </c>
    </row>
    <row r="23" spans="1:21" ht="18" customHeight="1">
      <c r="A23" s="13" t="str" cm="1">
        <f t="array" ref="A23">_xlfn.IFS(高校選手データ貼り付け!N31="","",TRUE,高校選手データ貼り付け!N31)</f>
        <v/>
      </c>
      <c r="B23" s="14" t="str" cm="1">
        <f t="array" ref="B23">_xlfn.IFS(A23="","",COUNTIF(高校選手データ貼り付け!P32," ")&gt;0,LEFT(高校選手データ貼り付け!P32,FIND(" ",高校選手データ貼り付け!P32)-1),TRUE,LEFT(高校選手データ貼り付け!P32,FIND("　",高校選手データ貼り付け!P32)-1))</f>
        <v/>
      </c>
      <c r="C23" s="14" t="str" cm="1">
        <f t="array" ref="C23">_xlfn.IFS(A23="","",COUNTIF(高校選手データ貼り付け!P32," ")&gt;0,RIGHT(高校選手データ貼り付け!P32,LEN(高校選手データ貼り付け!P32)-FIND(" ",高校選手データ貼り付け!P32)),TRUE,RIGHT(高校選手データ貼り付け!P32,LEN(高校選手データ貼り付け!P32)-FIND("　",高校選手データ貼り付け!P32)))</f>
        <v/>
      </c>
      <c r="D23" s="15"/>
      <c r="E23" s="16" t="str" cm="1">
        <f t="array" ref="E23">_xlfn.IFS(A23="","",TRUE,高校選手データ貼り付け!$P$4&amp;"高")</f>
        <v/>
      </c>
      <c r="F23" s="17" t="str" cm="1">
        <f t="array" ref="F23">_xlfn.IFS(A23="","",TRUE,高校選手データ貼り付け!W31)</f>
        <v/>
      </c>
      <c r="G23" s="15"/>
      <c r="H23" s="18"/>
      <c r="I23" s="18"/>
      <c r="J23" s="16" t="str" cm="1">
        <f t="array" ref="J23">_xlfn.IFS(A23="","",COUNTIF(高校選手データ貼り付け!P31," ")&gt;0,ASC(LEFT(高校選手データ貼り付け!P31,FIND(" ",高校選手データ貼り付け!P31)-1)),TRUE,ASC(LEFT(高校選手データ貼り付け!P31,FIND("　",高校選手データ貼り付け!P31)-1)))</f>
        <v/>
      </c>
      <c r="K23" s="18" t="str" cm="1">
        <f t="array" ref="K23">_xlfn.IFS(A23="","",COUNTIF(高校選手データ貼り付け!P31," ")&gt;0,ASC(RIGHT(高校選手データ貼り付け!P31,LEN(高校選手データ貼り付け!P31)-FIND(" ",高校選手データ貼り付け!P31))),TRUE,ASC(RIGHT(高校選手データ貼り付け!P31,LEN(高校選手データ貼り付け!P31)-FIND("　",高校選手データ貼り付け!P31))))</f>
        <v/>
      </c>
      <c r="L23" s="18"/>
      <c r="M23" s="18"/>
      <c r="N23" s="18" t="str" cm="1">
        <f t="array" ref="N23">_xlfn.IFS(A23="","",TRUE,高校選手データ貼り付け!R31&amp;"."&amp;TEXT(高校選手データ貼り付け!T31,"00")&amp;"."&amp;TEXT(高校選手データ貼り付け!V31,"00"))</f>
        <v/>
      </c>
      <c r="O23" s="18" t="str" cm="1">
        <f t="array" ref="O23">_xlfn.IFS(A23="","",TRUE,"JPN")</f>
        <v/>
      </c>
      <c r="P23" s="1" t="e">
        <f t="shared" si="0"/>
        <v>#VALUE!</v>
      </c>
      <c r="Q23" s="1" t="e">
        <f t="shared" si="1"/>
        <v>#VALUE!</v>
      </c>
      <c r="R23" s="1" t="e">
        <f t="shared" si="2"/>
        <v>#VALUE!</v>
      </c>
      <c r="S23" s="1" t="e">
        <f t="shared" si="3"/>
        <v>#VALUE!</v>
      </c>
      <c r="T23" s="1" t="e">
        <f t="shared" si="4"/>
        <v>#VALUE!</v>
      </c>
      <c r="U23" s="1" t="str">
        <f t="shared" si="5"/>
        <v>高</v>
      </c>
    </row>
    <row r="24" spans="1:21" ht="18" customHeight="1">
      <c r="A24" s="13" t="str" cm="1">
        <f t="array" ref="A24">_xlfn.IFS(高校選手データ貼り付け!N32="","",TRUE,高校選手データ貼り付け!N32)</f>
        <v/>
      </c>
      <c r="B24" s="14" t="str" cm="1">
        <f t="array" ref="B24">_xlfn.IFS(A24="","",COUNTIF(高校選手データ貼り付け!P33," ")&gt;0,LEFT(高校選手データ貼り付け!P33,FIND(" ",高校選手データ貼り付け!P33)-1),TRUE,LEFT(高校選手データ貼り付け!P33,FIND("　",高校選手データ貼り付け!P33)-1))</f>
        <v/>
      </c>
      <c r="C24" s="14" t="str" cm="1">
        <f t="array" ref="C24">_xlfn.IFS(A24="","",COUNTIF(高校選手データ貼り付け!P33," ")&gt;0,RIGHT(高校選手データ貼り付け!P33,LEN(高校選手データ貼り付け!P33)-FIND(" ",高校選手データ貼り付け!P33)),TRUE,RIGHT(高校選手データ貼り付け!P33,LEN(高校選手データ貼り付け!P33)-FIND("　",高校選手データ貼り付け!P33)))</f>
        <v/>
      </c>
      <c r="D24" s="15"/>
      <c r="E24" s="16" t="str" cm="1">
        <f t="array" ref="E24">_xlfn.IFS(A24="","",TRUE,高校選手データ貼り付け!$P$4&amp;"高")</f>
        <v/>
      </c>
      <c r="F24" s="17" t="str" cm="1">
        <f t="array" ref="F24">_xlfn.IFS(A24="","",TRUE,高校選手データ貼り付け!W32)</f>
        <v/>
      </c>
      <c r="G24" s="15"/>
      <c r="H24" s="18"/>
      <c r="I24" s="18"/>
      <c r="J24" s="16" t="str" cm="1">
        <f t="array" ref="J24">_xlfn.IFS(A24="","",COUNTIF(高校選手データ貼り付け!P32," ")&gt;0,ASC(LEFT(高校選手データ貼り付け!P32,FIND(" ",高校選手データ貼り付け!P32)-1)),TRUE,ASC(LEFT(高校選手データ貼り付け!P32,FIND("　",高校選手データ貼り付け!P32)-1)))</f>
        <v/>
      </c>
      <c r="K24" s="18" t="str" cm="1">
        <f t="array" ref="K24">_xlfn.IFS(A24="","",COUNTIF(高校選手データ貼り付け!P32," ")&gt;0,ASC(RIGHT(高校選手データ貼り付け!P32,LEN(高校選手データ貼り付け!P32)-FIND(" ",高校選手データ貼り付け!P32))),TRUE,ASC(RIGHT(高校選手データ貼り付け!P32,LEN(高校選手データ貼り付け!P32)-FIND("　",高校選手データ貼り付け!P32))))</f>
        <v/>
      </c>
      <c r="L24" s="18"/>
      <c r="M24" s="18"/>
      <c r="N24" s="18" t="str" cm="1">
        <f t="array" ref="N24">_xlfn.IFS(A24="","",TRUE,高校選手データ貼り付け!R32&amp;"."&amp;TEXT(高校選手データ貼り付け!T32,"00")&amp;"."&amp;TEXT(高校選手データ貼り付け!V32,"00"))</f>
        <v/>
      </c>
      <c r="O24" s="18" t="str" cm="1">
        <f t="array" ref="O24">_xlfn.IFS(A24="","",TRUE,"JPN")</f>
        <v/>
      </c>
      <c r="P24" s="1" t="e">
        <f t="shared" si="0"/>
        <v>#VALUE!</v>
      </c>
      <c r="Q24" s="1" t="e">
        <f t="shared" si="1"/>
        <v>#VALUE!</v>
      </c>
      <c r="R24" s="1" t="e">
        <f t="shared" si="2"/>
        <v>#VALUE!</v>
      </c>
      <c r="S24" s="1" t="e">
        <f t="shared" si="3"/>
        <v>#VALUE!</v>
      </c>
      <c r="T24" s="1" t="e">
        <f t="shared" si="4"/>
        <v>#VALUE!</v>
      </c>
      <c r="U24" s="1" t="str">
        <f t="shared" si="5"/>
        <v>高</v>
      </c>
    </row>
    <row r="25" spans="1:21" ht="18" customHeight="1">
      <c r="A25" s="13" t="str" cm="1">
        <f t="array" ref="A25">_xlfn.IFS(高校選手データ貼り付け!N33="","",TRUE,高校選手データ貼り付け!N33)</f>
        <v/>
      </c>
      <c r="B25" s="14" t="str" cm="1">
        <f t="array" ref="B25">_xlfn.IFS(A25="","",COUNTIF(高校選手データ貼り付け!P34," ")&gt;0,LEFT(高校選手データ貼り付け!P34,FIND(" ",高校選手データ貼り付け!P34)-1),TRUE,LEFT(高校選手データ貼り付け!P34,FIND("　",高校選手データ貼り付け!P34)-1))</f>
        <v/>
      </c>
      <c r="C25" s="14" t="str" cm="1">
        <f t="array" ref="C25">_xlfn.IFS(A25="","",COUNTIF(高校選手データ貼り付け!P34," ")&gt;0,RIGHT(高校選手データ貼り付け!P34,LEN(高校選手データ貼り付け!P34)-FIND(" ",高校選手データ貼り付け!P34)),TRUE,RIGHT(高校選手データ貼り付け!P34,LEN(高校選手データ貼り付け!P34)-FIND("　",高校選手データ貼り付け!P34)))</f>
        <v/>
      </c>
      <c r="D25" s="15"/>
      <c r="E25" s="16" t="str" cm="1">
        <f t="array" ref="E25">_xlfn.IFS(A25="","",TRUE,高校選手データ貼り付け!$P$4&amp;"高")</f>
        <v/>
      </c>
      <c r="F25" s="17" t="str" cm="1">
        <f t="array" ref="F25">_xlfn.IFS(A25="","",TRUE,高校選手データ貼り付け!W33)</f>
        <v/>
      </c>
      <c r="G25" s="15"/>
      <c r="H25" s="18"/>
      <c r="I25" s="18"/>
      <c r="J25" s="16" t="str" cm="1">
        <f t="array" ref="J25">_xlfn.IFS(A25="","",COUNTIF(高校選手データ貼り付け!P33," ")&gt;0,ASC(LEFT(高校選手データ貼り付け!P33,FIND(" ",高校選手データ貼り付け!P33)-1)),TRUE,ASC(LEFT(高校選手データ貼り付け!P33,FIND("　",高校選手データ貼り付け!P33)-1)))</f>
        <v/>
      </c>
      <c r="K25" s="18" t="str" cm="1">
        <f t="array" ref="K25">_xlfn.IFS(A25="","",COUNTIF(高校選手データ貼り付け!P33," ")&gt;0,ASC(RIGHT(高校選手データ貼り付け!P33,LEN(高校選手データ貼り付け!P33)-FIND(" ",高校選手データ貼り付け!P33))),TRUE,ASC(RIGHT(高校選手データ貼り付け!P33,LEN(高校選手データ貼り付け!P33)-FIND("　",高校選手データ貼り付け!P33))))</f>
        <v/>
      </c>
      <c r="L25" s="18"/>
      <c r="M25" s="18"/>
      <c r="N25" s="18" t="str" cm="1">
        <f t="array" ref="N25">_xlfn.IFS(A25="","",TRUE,高校選手データ貼り付け!R33&amp;"."&amp;TEXT(高校選手データ貼り付け!T33,"00")&amp;"."&amp;TEXT(高校選手データ貼り付け!V33,"00"))</f>
        <v/>
      </c>
      <c r="O25" s="18" t="str" cm="1">
        <f t="array" ref="O25">_xlfn.IFS(A25="","",TRUE,"JPN")</f>
        <v/>
      </c>
      <c r="P25" s="1" t="e">
        <f t="shared" si="0"/>
        <v>#VALUE!</v>
      </c>
      <c r="Q25" s="1" t="e">
        <f t="shared" si="1"/>
        <v>#VALUE!</v>
      </c>
      <c r="R25" s="1" t="e">
        <f t="shared" si="2"/>
        <v>#VALUE!</v>
      </c>
      <c r="S25" s="1" t="e">
        <f t="shared" si="3"/>
        <v>#VALUE!</v>
      </c>
      <c r="T25" s="1" t="e">
        <f t="shared" si="4"/>
        <v>#VALUE!</v>
      </c>
      <c r="U25" s="1" t="str">
        <f t="shared" si="5"/>
        <v>高</v>
      </c>
    </row>
    <row r="26" spans="1:21" ht="18" customHeight="1">
      <c r="A26" s="13" t="str" cm="1">
        <f t="array" ref="A26">_xlfn.IFS(高校選手データ貼り付け!N34="","",TRUE,高校選手データ貼り付け!N34)</f>
        <v/>
      </c>
      <c r="B26" s="14" t="str" cm="1">
        <f t="array" ref="B26">_xlfn.IFS(A26="","",COUNTIF(高校選手データ貼り付け!P35," ")&gt;0,LEFT(高校選手データ貼り付け!P35,FIND(" ",高校選手データ貼り付け!P35)-1),TRUE,LEFT(高校選手データ貼り付け!P35,FIND("　",高校選手データ貼り付け!P35)-1))</f>
        <v/>
      </c>
      <c r="C26" s="14" t="str" cm="1">
        <f t="array" ref="C26">_xlfn.IFS(A26="","",COUNTIF(高校選手データ貼り付け!P35," ")&gt;0,RIGHT(高校選手データ貼り付け!P35,LEN(高校選手データ貼り付け!P35)-FIND(" ",高校選手データ貼り付け!P35)),TRUE,RIGHT(高校選手データ貼り付け!P35,LEN(高校選手データ貼り付け!P35)-FIND("　",高校選手データ貼り付け!P35)))</f>
        <v/>
      </c>
      <c r="D26" s="15"/>
      <c r="E26" s="16" t="str" cm="1">
        <f t="array" ref="E26">_xlfn.IFS(A26="","",TRUE,高校選手データ貼り付け!$P$4&amp;"高")</f>
        <v/>
      </c>
      <c r="F26" s="17" t="str" cm="1">
        <f t="array" ref="F26">_xlfn.IFS(A26="","",TRUE,高校選手データ貼り付け!W34)</f>
        <v/>
      </c>
      <c r="G26" s="15"/>
      <c r="H26" s="18"/>
      <c r="I26" s="18"/>
      <c r="J26" s="16" t="str" cm="1">
        <f t="array" ref="J26">_xlfn.IFS(A26="","",COUNTIF(高校選手データ貼り付け!P34," ")&gt;0,ASC(LEFT(高校選手データ貼り付け!P34,FIND(" ",高校選手データ貼り付け!P34)-1)),TRUE,ASC(LEFT(高校選手データ貼り付け!P34,FIND("　",高校選手データ貼り付け!P34)-1)))</f>
        <v/>
      </c>
      <c r="K26" s="18" t="str" cm="1">
        <f t="array" ref="K26">_xlfn.IFS(A26="","",COUNTIF(高校選手データ貼り付け!P34," ")&gt;0,ASC(RIGHT(高校選手データ貼り付け!P34,LEN(高校選手データ貼り付け!P34)-FIND(" ",高校選手データ貼り付け!P34))),TRUE,ASC(RIGHT(高校選手データ貼り付け!P34,LEN(高校選手データ貼り付け!P34)-FIND("　",高校選手データ貼り付け!P34))))</f>
        <v/>
      </c>
      <c r="L26" s="18"/>
      <c r="M26" s="18"/>
      <c r="N26" s="18" t="str" cm="1">
        <f t="array" ref="N26">_xlfn.IFS(A26="","",TRUE,高校選手データ貼り付け!R34&amp;"."&amp;TEXT(高校選手データ貼り付け!T34,"00")&amp;"."&amp;TEXT(高校選手データ貼り付け!V34,"00"))</f>
        <v/>
      </c>
      <c r="O26" s="18" t="str" cm="1">
        <f t="array" ref="O26">_xlfn.IFS(A26="","",TRUE,"JPN")</f>
        <v/>
      </c>
      <c r="P26" s="1" t="e">
        <f t="shared" si="0"/>
        <v>#VALUE!</v>
      </c>
      <c r="Q26" s="1" t="e">
        <f t="shared" si="1"/>
        <v>#VALUE!</v>
      </c>
      <c r="R26" s="1" t="e">
        <f t="shared" si="2"/>
        <v>#VALUE!</v>
      </c>
      <c r="S26" s="1" t="e">
        <f t="shared" si="3"/>
        <v>#VALUE!</v>
      </c>
      <c r="T26" s="1" t="e">
        <f t="shared" si="4"/>
        <v>#VALUE!</v>
      </c>
      <c r="U26" s="1" t="str">
        <f t="shared" si="5"/>
        <v>高</v>
      </c>
    </row>
    <row r="27" spans="1:21" ht="18" customHeight="1">
      <c r="A27" s="13" t="str" cm="1">
        <f t="array" ref="A27">_xlfn.IFS(高校選手データ貼り付け!N35="","",TRUE,高校選手データ貼り付け!N35)</f>
        <v/>
      </c>
      <c r="B27" s="14" t="str" cm="1">
        <f t="array" ref="B27">_xlfn.IFS(A27="","",COUNTIF(高校選手データ貼り付け!P36," ")&gt;0,LEFT(高校選手データ貼り付け!P36,FIND(" ",高校選手データ貼り付け!P36)-1),TRUE,LEFT(高校選手データ貼り付け!P36,FIND("　",高校選手データ貼り付け!P36)-1))</f>
        <v/>
      </c>
      <c r="C27" s="14" t="str" cm="1">
        <f t="array" ref="C27">_xlfn.IFS(A27="","",COUNTIF(高校選手データ貼り付け!P36," ")&gt;0,RIGHT(高校選手データ貼り付け!P36,LEN(高校選手データ貼り付け!P36)-FIND(" ",高校選手データ貼り付け!P36)),TRUE,RIGHT(高校選手データ貼り付け!P36,LEN(高校選手データ貼り付け!P36)-FIND("　",高校選手データ貼り付け!P36)))</f>
        <v/>
      </c>
      <c r="D27" s="15"/>
      <c r="E27" s="16" t="str" cm="1">
        <f t="array" ref="E27">_xlfn.IFS(A27="","",TRUE,高校選手データ貼り付け!$P$4&amp;"高")</f>
        <v/>
      </c>
      <c r="F27" s="17" t="str" cm="1">
        <f t="array" ref="F27">_xlfn.IFS(A27="","",TRUE,高校選手データ貼り付け!W35)</f>
        <v/>
      </c>
      <c r="G27" s="15"/>
      <c r="H27" s="18"/>
      <c r="I27" s="18"/>
      <c r="J27" s="16" t="str" cm="1">
        <f t="array" ref="J27">_xlfn.IFS(A27="","",COUNTIF(高校選手データ貼り付け!P35," ")&gt;0,ASC(LEFT(高校選手データ貼り付け!P35,FIND(" ",高校選手データ貼り付け!P35)-1)),TRUE,ASC(LEFT(高校選手データ貼り付け!P35,FIND("　",高校選手データ貼り付け!P35)-1)))</f>
        <v/>
      </c>
      <c r="K27" s="18" t="str" cm="1">
        <f t="array" ref="K27">_xlfn.IFS(A27="","",COUNTIF(高校選手データ貼り付け!P35," ")&gt;0,ASC(RIGHT(高校選手データ貼り付け!P35,LEN(高校選手データ貼り付け!P35)-FIND(" ",高校選手データ貼り付け!P35))),TRUE,ASC(RIGHT(高校選手データ貼り付け!P35,LEN(高校選手データ貼り付け!P35)-FIND("　",高校選手データ貼り付け!P35))))</f>
        <v/>
      </c>
      <c r="L27" s="18"/>
      <c r="M27" s="18"/>
      <c r="N27" s="18" t="str" cm="1">
        <f t="array" ref="N27">_xlfn.IFS(A27="","",TRUE,高校選手データ貼り付け!R35&amp;"."&amp;TEXT(高校選手データ貼り付け!T35,"00")&amp;"."&amp;TEXT(高校選手データ貼り付け!V35,"00"))</f>
        <v/>
      </c>
      <c r="O27" s="18" t="str" cm="1">
        <f t="array" ref="O27">_xlfn.IFS(A27="","",TRUE,"JPN")</f>
        <v/>
      </c>
      <c r="P27" s="1" t="e">
        <f t="shared" si="0"/>
        <v>#VALUE!</v>
      </c>
      <c r="Q27" s="1" t="e">
        <f t="shared" si="1"/>
        <v>#VALUE!</v>
      </c>
      <c r="R27" s="1" t="e">
        <f t="shared" si="2"/>
        <v>#VALUE!</v>
      </c>
      <c r="S27" s="1" t="e">
        <f t="shared" si="3"/>
        <v>#VALUE!</v>
      </c>
      <c r="T27" s="1" t="e">
        <f t="shared" si="4"/>
        <v>#VALUE!</v>
      </c>
      <c r="U27" s="1" t="str">
        <f t="shared" si="5"/>
        <v>高</v>
      </c>
    </row>
    <row r="28" spans="1:21" ht="18" customHeight="1">
      <c r="A28" s="13" t="str" cm="1">
        <f t="array" ref="A28">_xlfn.IFS(高校選手データ貼り付け!N36="","",TRUE,高校選手データ貼り付け!N36)</f>
        <v/>
      </c>
      <c r="B28" s="14" t="str" cm="1">
        <f t="array" ref="B28">_xlfn.IFS(A28="","",COUNTIF(高校選手データ貼り付け!P37," ")&gt;0,LEFT(高校選手データ貼り付け!P37,FIND(" ",高校選手データ貼り付け!P37)-1),TRUE,LEFT(高校選手データ貼り付け!P37,FIND("　",高校選手データ貼り付け!P37)-1))</f>
        <v/>
      </c>
      <c r="C28" s="14" t="str" cm="1">
        <f t="array" ref="C28">_xlfn.IFS(A28="","",COUNTIF(高校選手データ貼り付け!P37," ")&gt;0,RIGHT(高校選手データ貼り付け!P37,LEN(高校選手データ貼り付け!P37)-FIND(" ",高校選手データ貼り付け!P37)),TRUE,RIGHT(高校選手データ貼り付け!P37,LEN(高校選手データ貼り付け!P37)-FIND("　",高校選手データ貼り付け!P37)))</f>
        <v/>
      </c>
      <c r="D28" s="15"/>
      <c r="E28" s="16" t="str" cm="1">
        <f t="array" ref="E28">_xlfn.IFS(A28="","",TRUE,高校選手データ貼り付け!$P$4&amp;"高")</f>
        <v/>
      </c>
      <c r="F28" s="17" t="str" cm="1">
        <f t="array" ref="F28">_xlfn.IFS(A28="","",TRUE,高校選手データ貼り付け!W36)</f>
        <v/>
      </c>
      <c r="G28" s="15"/>
      <c r="H28" s="18"/>
      <c r="I28" s="18"/>
      <c r="J28" s="16" t="str" cm="1">
        <f t="array" ref="J28">_xlfn.IFS(A28="","",COUNTIF(高校選手データ貼り付け!P36," ")&gt;0,ASC(LEFT(高校選手データ貼り付け!P36,FIND(" ",高校選手データ貼り付け!P36)-1)),TRUE,ASC(LEFT(高校選手データ貼り付け!P36,FIND("　",高校選手データ貼り付け!P36)-1)))</f>
        <v/>
      </c>
      <c r="K28" s="18" t="str" cm="1">
        <f t="array" ref="K28">_xlfn.IFS(A28="","",COUNTIF(高校選手データ貼り付け!P36," ")&gt;0,ASC(RIGHT(高校選手データ貼り付け!P36,LEN(高校選手データ貼り付け!P36)-FIND(" ",高校選手データ貼り付け!P36))),TRUE,ASC(RIGHT(高校選手データ貼り付け!P36,LEN(高校選手データ貼り付け!P36)-FIND("　",高校選手データ貼り付け!P36))))</f>
        <v/>
      </c>
      <c r="L28" s="18"/>
      <c r="M28" s="18"/>
      <c r="N28" s="18" t="str" cm="1">
        <f t="array" ref="N28">_xlfn.IFS(A28="","",TRUE,高校選手データ貼り付け!R36&amp;"."&amp;TEXT(高校選手データ貼り付け!T36,"00")&amp;"."&amp;TEXT(高校選手データ貼り付け!V36,"00"))</f>
        <v/>
      </c>
      <c r="O28" s="18" t="str" cm="1">
        <f t="array" ref="O28">_xlfn.IFS(A28="","",TRUE,"JPN")</f>
        <v/>
      </c>
      <c r="P28" s="1" t="e">
        <f t="shared" si="0"/>
        <v>#VALUE!</v>
      </c>
      <c r="Q28" s="1" t="e">
        <f t="shared" si="1"/>
        <v>#VALUE!</v>
      </c>
      <c r="R28" s="1" t="e">
        <f t="shared" si="2"/>
        <v>#VALUE!</v>
      </c>
      <c r="S28" s="1" t="e">
        <f t="shared" si="3"/>
        <v>#VALUE!</v>
      </c>
      <c r="T28" s="1" t="e">
        <f t="shared" si="4"/>
        <v>#VALUE!</v>
      </c>
      <c r="U28" s="1" t="str">
        <f t="shared" si="5"/>
        <v>高</v>
      </c>
    </row>
    <row r="29" spans="1:21" ht="18" customHeight="1">
      <c r="A29" s="13" t="str" cm="1">
        <f t="array" ref="A29">_xlfn.IFS(高校選手データ貼り付け!N37="","",TRUE,高校選手データ貼り付け!N37)</f>
        <v/>
      </c>
      <c r="B29" s="14" t="str" cm="1">
        <f t="array" ref="B29">_xlfn.IFS(A29="","",COUNTIF(高校選手データ貼り付け!P38," ")&gt;0,LEFT(高校選手データ貼り付け!P38,FIND(" ",高校選手データ貼り付け!P38)-1),TRUE,LEFT(高校選手データ貼り付け!P38,FIND("　",高校選手データ貼り付け!P38)-1))</f>
        <v/>
      </c>
      <c r="C29" s="14" t="str" cm="1">
        <f t="array" ref="C29">_xlfn.IFS(A29="","",COUNTIF(高校選手データ貼り付け!P38," ")&gt;0,RIGHT(高校選手データ貼り付け!P38,LEN(高校選手データ貼り付け!P38)-FIND(" ",高校選手データ貼り付け!P38)),TRUE,RIGHT(高校選手データ貼り付け!P38,LEN(高校選手データ貼り付け!P38)-FIND("　",高校選手データ貼り付け!P38)))</f>
        <v/>
      </c>
      <c r="D29" s="15"/>
      <c r="E29" s="16" t="str" cm="1">
        <f t="array" ref="E29">_xlfn.IFS(A29="","",TRUE,高校選手データ貼り付け!$P$4&amp;"高")</f>
        <v/>
      </c>
      <c r="F29" s="17" t="str" cm="1">
        <f t="array" ref="F29">_xlfn.IFS(A29="","",TRUE,高校選手データ貼り付け!W37)</f>
        <v/>
      </c>
      <c r="G29" s="15"/>
      <c r="H29" s="18"/>
      <c r="I29" s="18"/>
      <c r="J29" s="16" t="str" cm="1">
        <f t="array" ref="J29">_xlfn.IFS(A29="","",COUNTIF(高校選手データ貼り付け!P37," ")&gt;0,ASC(LEFT(高校選手データ貼り付け!P37,FIND(" ",高校選手データ貼り付け!P37)-1)),TRUE,ASC(LEFT(高校選手データ貼り付け!P37,FIND("　",高校選手データ貼り付け!P37)-1)))</f>
        <v/>
      </c>
      <c r="K29" s="18" t="str" cm="1">
        <f t="array" ref="K29">_xlfn.IFS(A29="","",COUNTIF(高校選手データ貼り付け!P37," ")&gt;0,ASC(RIGHT(高校選手データ貼り付け!P37,LEN(高校選手データ貼り付け!P37)-FIND(" ",高校選手データ貼り付け!P37))),TRUE,ASC(RIGHT(高校選手データ貼り付け!P37,LEN(高校選手データ貼り付け!P37)-FIND("　",高校選手データ貼り付け!P37))))</f>
        <v/>
      </c>
      <c r="L29" s="18"/>
      <c r="M29" s="18"/>
      <c r="N29" s="18" t="str" cm="1">
        <f t="array" ref="N29">_xlfn.IFS(A29="","",TRUE,高校選手データ貼り付け!R37&amp;"."&amp;TEXT(高校選手データ貼り付け!T37,"00")&amp;"."&amp;TEXT(高校選手データ貼り付け!V37,"00"))</f>
        <v/>
      </c>
      <c r="O29" s="18" t="str" cm="1">
        <f t="array" ref="O29">_xlfn.IFS(A29="","",TRUE,"JPN")</f>
        <v/>
      </c>
      <c r="P29" s="1" t="e">
        <f t="shared" si="0"/>
        <v>#VALUE!</v>
      </c>
      <c r="Q29" s="1" t="e">
        <f t="shared" si="1"/>
        <v>#VALUE!</v>
      </c>
      <c r="R29" s="1" t="e">
        <f t="shared" si="2"/>
        <v>#VALUE!</v>
      </c>
      <c r="S29" s="1" t="e">
        <f t="shared" si="3"/>
        <v>#VALUE!</v>
      </c>
      <c r="T29" s="1" t="e">
        <f t="shared" si="4"/>
        <v>#VALUE!</v>
      </c>
      <c r="U29" s="1" t="str">
        <f t="shared" si="5"/>
        <v>高</v>
      </c>
    </row>
    <row r="30" spans="1:21" ht="18" customHeight="1">
      <c r="A30" s="13" t="str" cm="1">
        <f t="array" ref="A30">_xlfn.IFS(高校選手データ貼り付け!N38="","",TRUE,高校選手データ貼り付け!N38)</f>
        <v/>
      </c>
      <c r="B30" s="14" t="str" cm="1">
        <f t="array" ref="B30">_xlfn.IFS(A30="","",COUNTIF(高校選手データ貼り付け!P39," ")&gt;0,LEFT(高校選手データ貼り付け!P39,FIND(" ",高校選手データ貼り付け!P39)-1),TRUE,LEFT(高校選手データ貼り付け!P39,FIND("　",高校選手データ貼り付け!P39)-1))</f>
        <v/>
      </c>
      <c r="C30" s="14" t="str" cm="1">
        <f t="array" ref="C30">_xlfn.IFS(A30="","",COUNTIF(高校選手データ貼り付け!P39," ")&gt;0,RIGHT(高校選手データ貼り付け!P39,LEN(高校選手データ貼り付け!P39)-FIND(" ",高校選手データ貼り付け!P39)),TRUE,RIGHT(高校選手データ貼り付け!P39,LEN(高校選手データ貼り付け!P39)-FIND("　",高校選手データ貼り付け!P39)))</f>
        <v/>
      </c>
      <c r="D30" s="15"/>
      <c r="E30" s="16" t="str" cm="1">
        <f t="array" ref="E30">_xlfn.IFS(A30="","",TRUE,高校選手データ貼り付け!$P$4&amp;"高")</f>
        <v/>
      </c>
      <c r="F30" s="17" t="str" cm="1">
        <f t="array" ref="F30">_xlfn.IFS(A30="","",TRUE,高校選手データ貼り付け!W38)</f>
        <v/>
      </c>
      <c r="G30" s="15"/>
      <c r="H30" s="18"/>
      <c r="I30" s="18"/>
      <c r="J30" s="16" t="str" cm="1">
        <f t="array" ref="J30">_xlfn.IFS(A30="","",COUNTIF(高校選手データ貼り付け!P38," ")&gt;0,ASC(LEFT(高校選手データ貼り付け!P38,FIND(" ",高校選手データ貼り付け!P38)-1)),TRUE,ASC(LEFT(高校選手データ貼り付け!P38,FIND("　",高校選手データ貼り付け!P38)-1)))</f>
        <v/>
      </c>
      <c r="K30" s="18" t="str" cm="1">
        <f t="array" ref="K30">_xlfn.IFS(A30="","",COUNTIF(高校選手データ貼り付け!P38," ")&gt;0,ASC(RIGHT(高校選手データ貼り付け!P38,LEN(高校選手データ貼り付け!P38)-FIND(" ",高校選手データ貼り付け!P38))),TRUE,ASC(RIGHT(高校選手データ貼り付け!P38,LEN(高校選手データ貼り付け!P38)-FIND("　",高校選手データ貼り付け!P38))))</f>
        <v/>
      </c>
      <c r="L30" s="18"/>
      <c r="M30" s="18"/>
      <c r="N30" s="18" t="str" cm="1">
        <f t="array" ref="N30">_xlfn.IFS(A30="","",TRUE,高校選手データ貼り付け!R38&amp;"."&amp;TEXT(高校選手データ貼り付け!T38,"00")&amp;"."&amp;TEXT(高校選手データ貼り付け!V38,"00"))</f>
        <v/>
      </c>
      <c r="O30" s="18" t="str" cm="1">
        <f t="array" ref="O30">_xlfn.IFS(A30="","",TRUE,"JPN")</f>
        <v/>
      </c>
      <c r="P30" s="1" t="e">
        <f t="shared" si="0"/>
        <v>#VALUE!</v>
      </c>
      <c r="Q30" s="1" t="e">
        <f t="shared" si="1"/>
        <v>#VALUE!</v>
      </c>
      <c r="R30" s="1" t="e">
        <f t="shared" si="2"/>
        <v>#VALUE!</v>
      </c>
      <c r="S30" s="1" t="e">
        <f t="shared" si="3"/>
        <v>#VALUE!</v>
      </c>
      <c r="T30" s="1" t="e">
        <f t="shared" si="4"/>
        <v>#VALUE!</v>
      </c>
      <c r="U30" s="1" t="str">
        <f t="shared" si="5"/>
        <v>高</v>
      </c>
    </row>
    <row r="31" spans="1:21" ht="18" customHeight="1">
      <c r="A31" s="13" t="str" cm="1">
        <f t="array" ref="A31">_xlfn.IFS(高校選手データ貼り付け!N39="","",TRUE,高校選手データ貼り付け!N39)</f>
        <v/>
      </c>
      <c r="B31" s="14" t="str" cm="1">
        <f t="array" ref="B31">_xlfn.IFS(A31="","",COUNTIF(高校選手データ貼り付け!P40," ")&gt;0,LEFT(高校選手データ貼り付け!P40,FIND(" ",高校選手データ貼り付け!P40)-1),TRUE,LEFT(高校選手データ貼り付け!P40,FIND("　",高校選手データ貼り付け!P40)-1))</f>
        <v/>
      </c>
      <c r="C31" s="14" t="str" cm="1">
        <f t="array" ref="C31">_xlfn.IFS(A31="","",COUNTIF(高校選手データ貼り付け!P40," ")&gt;0,RIGHT(高校選手データ貼り付け!P40,LEN(高校選手データ貼り付け!P40)-FIND(" ",高校選手データ貼り付け!P40)),TRUE,RIGHT(高校選手データ貼り付け!P40,LEN(高校選手データ貼り付け!P40)-FIND("　",高校選手データ貼り付け!P40)))</f>
        <v/>
      </c>
      <c r="D31" s="15"/>
      <c r="E31" s="16" t="str" cm="1">
        <f t="array" ref="E31">_xlfn.IFS(A31="","",TRUE,高校選手データ貼り付け!$P$4&amp;"高")</f>
        <v/>
      </c>
      <c r="F31" s="17" t="str" cm="1">
        <f t="array" ref="F31">_xlfn.IFS(A31="","",TRUE,高校選手データ貼り付け!W39)</f>
        <v/>
      </c>
      <c r="G31" s="15"/>
      <c r="H31" s="18"/>
      <c r="I31" s="18"/>
      <c r="J31" s="16" t="str" cm="1">
        <f t="array" ref="J31">_xlfn.IFS(A31="","",COUNTIF(高校選手データ貼り付け!P39," ")&gt;0,ASC(LEFT(高校選手データ貼り付け!P39,FIND(" ",高校選手データ貼り付け!P39)-1)),TRUE,ASC(LEFT(高校選手データ貼り付け!P39,FIND("　",高校選手データ貼り付け!P39)-1)))</f>
        <v/>
      </c>
      <c r="K31" s="18" t="str" cm="1">
        <f t="array" ref="K31">_xlfn.IFS(A31="","",COUNTIF(高校選手データ貼り付け!P39," ")&gt;0,ASC(RIGHT(高校選手データ貼り付け!P39,LEN(高校選手データ貼り付け!P39)-FIND(" ",高校選手データ貼り付け!P39))),TRUE,ASC(RIGHT(高校選手データ貼り付け!P39,LEN(高校選手データ貼り付け!P39)-FIND("　",高校選手データ貼り付け!P39))))</f>
        <v/>
      </c>
      <c r="L31" s="18"/>
      <c r="M31" s="18"/>
      <c r="N31" s="18" t="str" cm="1">
        <f t="array" ref="N31">_xlfn.IFS(A31="","",TRUE,高校選手データ貼り付け!R39&amp;"."&amp;TEXT(高校選手データ貼り付け!T39,"00")&amp;"."&amp;TEXT(高校選手データ貼り付け!V39,"00"))</f>
        <v/>
      </c>
      <c r="O31" s="18" t="str" cm="1">
        <f t="array" ref="O31">_xlfn.IFS(A31="","",TRUE,"JPN")</f>
        <v/>
      </c>
      <c r="P31" s="1" t="e">
        <f t="shared" si="0"/>
        <v>#VALUE!</v>
      </c>
      <c r="Q31" s="1" t="e">
        <f t="shared" si="1"/>
        <v>#VALUE!</v>
      </c>
      <c r="R31" s="1" t="e">
        <f t="shared" si="2"/>
        <v>#VALUE!</v>
      </c>
      <c r="S31" s="1" t="e">
        <f t="shared" si="3"/>
        <v>#VALUE!</v>
      </c>
      <c r="T31" s="1" t="e">
        <f t="shared" si="4"/>
        <v>#VALUE!</v>
      </c>
      <c r="U31" s="1" t="str">
        <f t="shared" si="5"/>
        <v>高</v>
      </c>
    </row>
    <row r="32" spans="1:21" ht="18" customHeight="1">
      <c r="A32" s="13" t="str" cm="1">
        <f t="array" ref="A32">_xlfn.IFS(高校選手データ貼り付け!N40="","",TRUE,高校選手データ貼り付け!N40)</f>
        <v/>
      </c>
      <c r="B32" s="14" t="str" cm="1">
        <f t="array" ref="B32">_xlfn.IFS(A32="","",COUNTIF(高校選手データ貼り付け!P41," ")&gt;0,LEFT(高校選手データ貼り付け!P41,FIND(" ",高校選手データ貼り付け!P41)-1),TRUE,LEFT(高校選手データ貼り付け!P41,FIND("　",高校選手データ貼り付け!P41)-1))</f>
        <v/>
      </c>
      <c r="C32" s="14" t="str" cm="1">
        <f t="array" ref="C32">_xlfn.IFS(A32="","",COUNTIF(高校選手データ貼り付け!P41," ")&gt;0,RIGHT(高校選手データ貼り付け!P41,LEN(高校選手データ貼り付け!P41)-FIND(" ",高校選手データ貼り付け!P41)),TRUE,RIGHT(高校選手データ貼り付け!P41,LEN(高校選手データ貼り付け!P41)-FIND("　",高校選手データ貼り付け!P41)))</f>
        <v/>
      </c>
      <c r="D32" s="15"/>
      <c r="E32" s="16" t="str" cm="1">
        <f t="array" ref="E32">_xlfn.IFS(A32="","",TRUE,高校選手データ貼り付け!$P$4&amp;"高")</f>
        <v/>
      </c>
      <c r="F32" s="17" t="str" cm="1">
        <f t="array" ref="F32">_xlfn.IFS(A32="","",TRUE,高校選手データ貼り付け!W40)</f>
        <v/>
      </c>
      <c r="G32" s="15"/>
      <c r="H32" s="18"/>
      <c r="I32" s="18"/>
      <c r="J32" s="16" t="str" cm="1">
        <f t="array" ref="J32">_xlfn.IFS(A32="","",COUNTIF(高校選手データ貼り付け!P40," ")&gt;0,ASC(LEFT(高校選手データ貼り付け!P40,FIND(" ",高校選手データ貼り付け!P40)-1)),TRUE,ASC(LEFT(高校選手データ貼り付け!P40,FIND("　",高校選手データ貼り付け!P40)-1)))</f>
        <v/>
      </c>
      <c r="K32" s="18" t="str" cm="1">
        <f t="array" ref="K32">_xlfn.IFS(A32="","",COUNTIF(高校選手データ貼り付け!P40," ")&gt;0,ASC(RIGHT(高校選手データ貼り付け!P40,LEN(高校選手データ貼り付け!P40)-FIND(" ",高校選手データ貼り付け!P40))),TRUE,ASC(RIGHT(高校選手データ貼り付け!P40,LEN(高校選手データ貼り付け!P40)-FIND("　",高校選手データ貼り付け!P40))))</f>
        <v/>
      </c>
      <c r="L32" s="18"/>
      <c r="M32" s="18"/>
      <c r="N32" s="18" t="str" cm="1">
        <f t="array" ref="N32">_xlfn.IFS(A32="","",TRUE,高校選手データ貼り付け!R40&amp;"."&amp;TEXT(高校選手データ貼り付け!T40,"00")&amp;"."&amp;TEXT(高校選手データ貼り付け!V40,"00"))</f>
        <v/>
      </c>
      <c r="O32" s="18" t="str" cm="1">
        <f t="array" ref="O32">_xlfn.IFS(A32="","",TRUE,"JPN")</f>
        <v/>
      </c>
      <c r="P32" s="1" t="e">
        <f t="shared" si="0"/>
        <v>#VALUE!</v>
      </c>
      <c r="Q32" s="1" t="e">
        <f t="shared" si="1"/>
        <v>#VALUE!</v>
      </c>
      <c r="R32" s="1" t="e">
        <f t="shared" si="2"/>
        <v>#VALUE!</v>
      </c>
      <c r="S32" s="1" t="e">
        <f t="shared" si="3"/>
        <v>#VALUE!</v>
      </c>
      <c r="T32" s="1" t="e">
        <f t="shared" si="4"/>
        <v>#VALUE!</v>
      </c>
      <c r="U32" s="1" t="str">
        <f t="shared" si="5"/>
        <v>高</v>
      </c>
    </row>
    <row r="33" spans="1:21" ht="18" customHeight="1">
      <c r="A33" s="13" t="str" cm="1">
        <f t="array" ref="A33">_xlfn.IFS(高校選手データ貼り付け!N41="","",TRUE,高校選手データ貼り付け!N41)</f>
        <v/>
      </c>
      <c r="B33" s="14" t="str" cm="1">
        <f t="array" ref="B33">_xlfn.IFS(A33="","",COUNTIF(高校選手データ貼り付け!P42," ")&gt;0,LEFT(高校選手データ貼り付け!P42,FIND(" ",高校選手データ貼り付け!P42)-1),TRUE,LEFT(高校選手データ貼り付け!P42,FIND("　",高校選手データ貼り付け!P42)-1))</f>
        <v/>
      </c>
      <c r="C33" s="14" t="str" cm="1">
        <f t="array" ref="C33">_xlfn.IFS(A33="","",COUNTIF(高校選手データ貼り付け!P42," ")&gt;0,RIGHT(高校選手データ貼り付け!P42,LEN(高校選手データ貼り付け!P42)-FIND(" ",高校選手データ貼り付け!P42)),TRUE,RIGHT(高校選手データ貼り付け!P42,LEN(高校選手データ貼り付け!P42)-FIND("　",高校選手データ貼り付け!P42)))</f>
        <v/>
      </c>
      <c r="D33" s="15"/>
      <c r="E33" s="16" t="str" cm="1">
        <f t="array" ref="E33">_xlfn.IFS(A33="","",TRUE,高校選手データ貼り付け!$P$4&amp;"高")</f>
        <v/>
      </c>
      <c r="F33" s="17" t="str" cm="1">
        <f t="array" ref="F33">_xlfn.IFS(A33="","",TRUE,高校選手データ貼り付け!W41)</f>
        <v/>
      </c>
      <c r="G33" s="15"/>
      <c r="H33" s="18"/>
      <c r="I33" s="18"/>
      <c r="J33" s="16" t="str" cm="1">
        <f t="array" ref="J33">_xlfn.IFS(A33="","",COUNTIF(高校選手データ貼り付け!P41," ")&gt;0,ASC(LEFT(高校選手データ貼り付け!P41,FIND(" ",高校選手データ貼り付け!P41)-1)),TRUE,ASC(LEFT(高校選手データ貼り付け!P41,FIND("　",高校選手データ貼り付け!P41)-1)))</f>
        <v/>
      </c>
      <c r="K33" s="18" t="str" cm="1">
        <f t="array" ref="K33">_xlfn.IFS(A33="","",COUNTIF(高校選手データ貼り付け!P41," ")&gt;0,ASC(RIGHT(高校選手データ貼り付け!P41,LEN(高校選手データ貼り付け!P41)-FIND(" ",高校選手データ貼り付け!P41))),TRUE,ASC(RIGHT(高校選手データ貼り付け!P41,LEN(高校選手データ貼り付け!P41)-FIND("　",高校選手データ貼り付け!P41))))</f>
        <v/>
      </c>
      <c r="L33" s="18"/>
      <c r="M33" s="18"/>
      <c r="N33" s="18" t="str" cm="1">
        <f t="array" ref="N33">_xlfn.IFS(A33="","",TRUE,高校選手データ貼り付け!R41&amp;"."&amp;TEXT(高校選手データ貼り付け!T41,"00")&amp;"."&amp;TEXT(高校選手データ貼り付け!V41,"00"))</f>
        <v/>
      </c>
      <c r="O33" s="18" t="str" cm="1">
        <f t="array" ref="O33">_xlfn.IFS(A33="","",TRUE,"JPN")</f>
        <v/>
      </c>
      <c r="P33" s="1" t="e">
        <f t="shared" si="0"/>
        <v>#VALUE!</v>
      </c>
      <c r="Q33" s="1" t="e">
        <f t="shared" si="1"/>
        <v>#VALUE!</v>
      </c>
      <c r="R33" s="1" t="e">
        <f t="shared" si="2"/>
        <v>#VALUE!</v>
      </c>
      <c r="S33" s="1" t="e">
        <f t="shared" si="3"/>
        <v>#VALUE!</v>
      </c>
      <c r="T33" s="1" t="e">
        <f t="shared" si="4"/>
        <v>#VALUE!</v>
      </c>
      <c r="U33" s="1" t="str">
        <f t="shared" si="5"/>
        <v>高</v>
      </c>
    </row>
    <row r="34" spans="1:21" ht="18" customHeight="1">
      <c r="A34" s="13" t="str" cm="1">
        <f t="array" ref="A34">_xlfn.IFS(高校選手データ貼り付け!N42="","",TRUE,高校選手データ貼り付け!N42)</f>
        <v/>
      </c>
      <c r="B34" s="14" t="str" cm="1">
        <f t="array" ref="B34">_xlfn.IFS(A34="","",COUNTIF(高校選手データ貼り付け!P43," ")&gt;0,LEFT(高校選手データ貼り付け!P43,FIND(" ",高校選手データ貼り付け!P43)-1),TRUE,LEFT(高校選手データ貼り付け!P43,FIND("　",高校選手データ貼り付け!P43)-1))</f>
        <v/>
      </c>
      <c r="C34" s="14" t="str" cm="1">
        <f t="array" ref="C34">_xlfn.IFS(A34="","",COUNTIF(高校選手データ貼り付け!P43," ")&gt;0,RIGHT(高校選手データ貼り付け!P43,LEN(高校選手データ貼り付け!P43)-FIND(" ",高校選手データ貼り付け!P43)),TRUE,RIGHT(高校選手データ貼り付け!P43,LEN(高校選手データ貼り付け!P43)-FIND("　",高校選手データ貼り付け!P43)))</f>
        <v/>
      </c>
      <c r="D34" s="15"/>
      <c r="E34" s="16" t="str" cm="1">
        <f t="array" ref="E34">_xlfn.IFS(A34="","",TRUE,高校選手データ貼り付け!$P$4&amp;"高")</f>
        <v/>
      </c>
      <c r="F34" s="17" t="str" cm="1">
        <f t="array" ref="F34">_xlfn.IFS(A34="","",TRUE,高校選手データ貼り付け!W42)</f>
        <v/>
      </c>
      <c r="G34" s="15"/>
      <c r="H34" s="18"/>
      <c r="I34" s="18"/>
      <c r="J34" s="16" t="str" cm="1">
        <f t="array" ref="J34">_xlfn.IFS(A34="","",COUNTIF(高校選手データ貼り付け!P42," ")&gt;0,ASC(LEFT(高校選手データ貼り付け!P42,FIND(" ",高校選手データ貼り付け!P42)-1)),TRUE,ASC(LEFT(高校選手データ貼り付け!P42,FIND("　",高校選手データ貼り付け!P42)-1)))</f>
        <v/>
      </c>
      <c r="K34" s="18" t="str" cm="1">
        <f t="array" ref="K34">_xlfn.IFS(A34="","",COUNTIF(高校選手データ貼り付け!P42," ")&gt;0,ASC(RIGHT(高校選手データ貼り付け!P42,LEN(高校選手データ貼り付け!P42)-FIND(" ",高校選手データ貼り付け!P42))),TRUE,ASC(RIGHT(高校選手データ貼り付け!P42,LEN(高校選手データ貼り付け!P42)-FIND("　",高校選手データ貼り付け!P42))))</f>
        <v/>
      </c>
      <c r="L34" s="18"/>
      <c r="M34" s="18"/>
      <c r="N34" s="18" t="str" cm="1">
        <f t="array" ref="N34">_xlfn.IFS(A34="","",TRUE,高校選手データ貼り付け!R42&amp;"."&amp;TEXT(高校選手データ貼り付け!T42,"00")&amp;"."&amp;TEXT(高校選手データ貼り付け!V42,"00"))</f>
        <v/>
      </c>
      <c r="O34" s="18" t="str" cm="1">
        <f t="array" ref="O34">_xlfn.IFS(A34="","",TRUE,"JPN")</f>
        <v/>
      </c>
      <c r="P34" s="1" t="e">
        <f t="shared" si="0"/>
        <v>#VALUE!</v>
      </c>
      <c r="Q34" s="1" t="e">
        <f t="shared" si="1"/>
        <v>#VALUE!</v>
      </c>
      <c r="R34" s="1" t="e">
        <f t="shared" si="2"/>
        <v>#VALUE!</v>
      </c>
      <c r="S34" s="1" t="e">
        <f t="shared" si="3"/>
        <v>#VALUE!</v>
      </c>
      <c r="T34" s="1" t="e">
        <f t="shared" si="4"/>
        <v>#VALUE!</v>
      </c>
      <c r="U34" s="1" t="str">
        <f t="shared" si="5"/>
        <v>高</v>
      </c>
    </row>
    <row r="35" spans="1:21" ht="18" customHeight="1">
      <c r="A35" s="13" t="str" cm="1">
        <f t="array" ref="A35">_xlfn.IFS(高校選手データ貼り付け!N43="","",TRUE,高校選手データ貼り付け!N43)</f>
        <v/>
      </c>
      <c r="B35" s="14" t="str" cm="1">
        <f t="array" ref="B35">_xlfn.IFS(A35="","",COUNTIF(高校選手データ貼り付け!P44," ")&gt;0,LEFT(高校選手データ貼り付け!P44,FIND(" ",高校選手データ貼り付け!P44)-1),TRUE,LEFT(高校選手データ貼り付け!P44,FIND("　",高校選手データ貼り付け!P44)-1))</f>
        <v/>
      </c>
      <c r="C35" s="14" t="str" cm="1">
        <f t="array" ref="C35">_xlfn.IFS(A35="","",COUNTIF(高校選手データ貼り付け!P44," ")&gt;0,RIGHT(高校選手データ貼り付け!P44,LEN(高校選手データ貼り付け!P44)-FIND(" ",高校選手データ貼り付け!P44)),TRUE,RIGHT(高校選手データ貼り付け!P44,LEN(高校選手データ貼り付け!P44)-FIND("　",高校選手データ貼り付け!P44)))</f>
        <v/>
      </c>
      <c r="D35" s="15"/>
      <c r="E35" s="16" t="str" cm="1">
        <f t="array" ref="E35">_xlfn.IFS(A35="","",TRUE,高校選手データ貼り付け!$P$4&amp;"高")</f>
        <v/>
      </c>
      <c r="F35" s="17" t="str" cm="1">
        <f t="array" ref="F35">_xlfn.IFS(A35="","",TRUE,高校選手データ貼り付け!W43)</f>
        <v/>
      </c>
      <c r="G35" s="15"/>
      <c r="H35" s="18"/>
      <c r="I35" s="18"/>
      <c r="J35" s="16" t="str" cm="1">
        <f t="array" ref="J35">_xlfn.IFS(A35="","",COUNTIF(高校選手データ貼り付け!P43," ")&gt;0,ASC(LEFT(高校選手データ貼り付け!P43,FIND(" ",高校選手データ貼り付け!P43)-1)),TRUE,ASC(LEFT(高校選手データ貼り付け!P43,FIND("　",高校選手データ貼り付け!P43)-1)))</f>
        <v/>
      </c>
      <c r="K35" s="18" t="str" cm="1">
        <f t="array" ref="K35">_xlfn.IFS(A35="","",COUNTIF(高校選手データ貼り付け!P43," ")&gt;0,ASC(RIGHT(高校選手データ貼り付け!P43,LEN(高校選手データ貼り付け!P43)-FIND(" ",高校選手データ貼り付け!P43))),TRUE,ASC(RIGHT(高校選手データ貼り付け!P43,LEN(高校選手データ貼り付け!P43)-FIND("　",高校選手データ貼り付け!P43))))</f>
        <v/>
      </c>
      <c r="L35" s="18"/>
      <c r="M35" s="18"/>
      <c r="N35" s="18" t="str" cm="1">
        <f t="array" ref="N35">_xlfn.IFS(A35="","",TRUE,高校選手データ貼り付け!R43&amp;"."&amp;TEXT(高校選手データ貼り付け!T43,"00")&amp;"."&amp;TEXT(高校選手データ貼り付け!V43,"00"))</f>
        <v/>
      </c>
      <c r="O35" s="18" t="str" cm="1">
        <f t="array" ref="O35">_xlfn.IFS(A35="","",TRUE,"JPN")</f>
        <v/>
      </c>
      <c r="P35" s="1" t="e">
        <f t="shared" si="0"/>
        <v>#VALUE!</v>
      </c>
      <c r="Q35" s="1" t="e">
        <f t="shared" si="1"/>
        <v>#VALUE!</v>
      </c>
      <c r="R35" s="1" t="e">
        <f t="shared" si="2"/>
        <v>#VALUE!</v>
      </c>
      <c r="S35" s="1" t="e">
        <f t="shared" si="3"/>
        <v>#VALUE!</v>
      </c>
      <c r="T35" s="1" t="e">
        <f t="shared" si="4"/>
        <v>#VALUE!</v>
      </c>
      <c r="U35" s="1" t="str">
        <f t="shared" si="5"/>
        <v>高</v>
      </c>
    </row>
    <row r="36" spans="1:21" ht="18" customHeight="1">
      <c r="A36" s="13" t="str" cm="1">
        <f t="array" ref="A36">_xlfn.IFS(高校選手データ貼り付け!N44="","",TRUE,高校選手データ貼り付け!N44)</f>
        <v/>
      </c>
      <c r="B36" s="14" t="str" cm="1">
        <f t="array" ref="B36">_xlfn.IFS(A36="","",COUNTIF(高校選手データ貼り付け!P45," ")&gt;0,LEFT(高校選手データ貼り付け!P45,FIND(" ",高校選手データ貼り付け!P45)-1),TRUE,LEFT(高校選手データ貼り付け!P45,FIND("　",高校選手データ貼り付け!P45)-1))</f>
        <v/>
      </c>
      <c r="C36" s="14" t="str" cm="1">
        <f t="array" ref="C36">_xlfn.IFS(A36="","",COUNTIF(高校選手データ貼り付け!P45," ")&gt;0,RIGHT(高校選手データ貼り付け!P45,LEN(高校選手データ貼り付け!P45)-FIND(" ",高校選手データ貼り付け!P45)),TRUE,RIGHT(高校選手データ貼り付け!P45,LEN(高校選手データ貼り付け!P45)-FIND("　",高校選手データ貼り付け!P45)))</f>
        <v/>
      </c>
      <c r="D36" s="15"/>
      <c r="E36" s="16" t="str" cm="1">
        <f t="array" ref="E36">_xlfn.IFS(A36="","",TRUE,高校選手データ貼り付け!$P$4&amp;"高")</f>
        <v/>
      </c>
      <c r="F36" s="17" t="str" cm="1">
        <f t="array" ref="F36">_xlfn.IFS(A36="","",TRUE,高校選手データ貼り付け!W44)</f>
        <v/>
      </c>
      <c r="G36" s="15"/>
      <c r="H36" s="18"/>
      <c r="I36" s="18"/>
      <c r="J36" s="16" t="str" cm="1">
        <f t="array" ref="J36">_xlfn.IFS(A36="","",COUNTIF(高校選手データ貼り付け!P44," ")&gt;0,ASC(LEFT(高校選手データ貼り付け!P44,FIND(" ",高校選手データ貼り付け!P44)-1)),TRUE,ASC(LEFT(高校選手データ貼り付け!P44,FIND("　",高校選手データ貼り付け!P44)-1)))</f>
        <v/>
      </c>
      <c r="K36" s="18" t="str" cm="1">
        <f t="array" ref="K36">_xlfn.IFS(A36="","",COUNTIF(高校選手データ貼り付け!P44," ")&gt;0,ASC(RIGHT(高校選手データ貼り付け!P44,LEN(高校選手データ貼り付け!P44)-FIND(" ",高校選手データ貼り付け!P44))),TRUE,ASC(RIGHT(高校選手データ貼り付け!P44,LEN(高校選手データ貼り付け!P44)-FIND("　",高校選手データ貼り付け!P44))))</f>
        <v/>
      </c>
      <c r="L36" s="18"/>
      <c r="M36" s="18"/>
      <c r="N36" s="18" t="str" cm="1">
        <f t="array" ref="N36">_xlfn.IFS(A36="","",TRUE,高校選手データ貼り付け!R44&amp;"."&amp;TEXT(高校選手データ貼り付け!T44,"00")&amp;"."&amp;TEXT(高校選手データ貼り付け!V44,"00"))</f>
        <v/>
      </c>
      <c r="O36" s="18" t="str" cm="1">
        <f t="array" ref="O36">_xlfn.IFS(A36="","",TRUE,"JPN")</f>
        <v/>
      </c>
      <c r="P36" s="1" t="e">
        <f t="shared" si="0"/>
        <v>#VALUE!</v>
      </c>
      <c r="Q36" s="1" t="e">
        <f t="shared" si="1"/>
        <v>#VALUE!</v>
      </c>
      <c r="R36" s="1" t="e">
        <f t="shared" si="2"/>
        <v>#VALUE!</v>
      </c>
      <c r="S36" s="1" t="e">
        <f t="shared" si="3"/>
        <v>#VALUE!</v>
      </c>
      <c r="T36" s="1" t="e">
        <f t="shared" si="4"/>
        <v>#VALUE!</v>
      </c>
      <c r="U36" s="1" t="str">
        <f t="shared" si="5"/>
        <v>高</v>
      </c>
    </row>
    <row r="37" spans="1:21" ht="18" customHeight="1">
      <c r="A37" s="13" t="str" cm="1">
        <f t="array" ref="A37">_xlfn.IFS(高校選手データ貼り付け!N45="","",TRUE,高校選手データ貼り付け!N45)</f>
        <v/>
      </c>
      <c r="B37" s="14" t="str" cm="1">
        <f t="array" ref="B37">_xlfn.IFS(A37="","",COUNTIF(高校選手データ貼り付け!P46," ")&gt;0,LEFT(高校選手データ貼り付け!P46,FIND(" ",高校選手データ貼り付け!P46)-1),TRUE,LEFT(高校選手データ貼り付け!P46,FIND("　",高校選手データ貼り付け!P46)-1))</f>
        <v/>
      </c>
      <c r="C37" s="14" t="str" cm="1">
        <f t="array" ref="C37">_xlfn.IFS(A37="","",COUNTIF(高校選手データ貼り付け!P46," ")&gt;0,RIGHT(高校選手データ貼り付け!P46,LEN(高校選手データ貼り付け!P46)-FIND(" ",高校選手データ貼り付け!P46)),TRUE,RIGHT(高校選手データ貼り付け!P46,LEN(高校選手データ貼り付け!P46)-FIND("　",高校選手データ貼り付け!P46)))</f>
        <v/>
      </c>
      <c r="D37" s="15"/>
      <c r="E37" s="16" t="str" cm="1">
        <f t="array" ref="E37">_xlfn.IFS(A37="","",TRUE,高校選手データ貼り付け!$P$4&amp;"高")</f>
        <v/>
      </c>
      <c r="F37" s="17" t="str" cm="1">
        <f t="array" ref="F37">_xlfn.IFS(A37="","",TRUE,高校選手データ貼り付け!W45)</f>
        <v/>
      </c>
      <c r="G37" s="15"/>
      <c r="H37" s="18"/>
      <c r="I37" s="18"/>
      <c r="J37" s="16" t="str" cm="1">
        <f t="array" ref="J37">_xlfn.IFS(A37="","",COUNTIF(高校選手データ貼り付け!P45," ")&gt;0,ASC(LEFT(高校選手データ貼り付け!P45,FIND(" ",高校選手データ貼り付け!P45)-1)),TRUE,ASC(LEFT(高校選手データ貼り付け!P45,FIND("　",高校選手データ貼り付け!P45)-1)))</f>
        <v/>
      </c>
      <c r="K37" s="18" t="str" cm="1">
        <f t="array" ref="K37">_xlfn.IFS(A37="","",COUNTIF(高校選手データ貼り付け!P45," ")&gt;0,ASC(RIGHT(高校選手データ貼り付け!P45,LEN(高校選手データ貼り付け!P45)-FIND(" ",高校選手データ貼り付け!P45))),TRUE,ASC(RIGHT(高校選手データ貼り付け!P45,LEN(高校選手データ貼り付け!P45)-FIND("　",高校選手データ貼り付け!P45))))</f>
        <v/>
      </c>
      <c r="L37" s="18"/>
      <c r="M37" s="18"/>
      <c r="N37" s="18" t="str" cm="1">
        <f t="array" ref="N37">_xlfn.IFS(A37="","",TRUE,高校選手データ貼り付け!R45&amp;"."&amp;TEXT(高校選手データ貼り付け!T45,"00")&amp;"."&amp;TEXT(高校選手データ貼り付け!V45,"00"))</f>
        <v/>
      </c>
      <c r="O37" s="18" t="str" cm="1">
        <f t="array" ref="O37">_xlfn.IFS(A37="","",TRUE,"JPN")</f>
        <v/>
      </c>
      <c r="P37" s="1" t="e">
        <f t="shared" si="0"/>
        <v>#VALUE!</v>
      </c>
      <c r="Q37" s="1" t="e">
        <f t="shared" si="1"/>
        <v>#VALUE!</v>
      </c>
      <c r="R37" s="1" t="e">
        <f t="shared" si="2"/>
        <v>#VALUE!</v>
      </c>
      <c r="S37" s="1" t="e">
        <f t="shared" si="3"/>
        <v>#VALUE!</v>
      </c>
      <c r="T37" s="1" t="e">
        <f t="shared" si="4"/>
        <v>#VALUE!</v>
      </c>
      <c r="U37" s="1" t="str">
        <f t="shared" si="5"/>
        <v>高</v>
      </c>
    </row>
    <row r="38" spans="1:21" ht="18" customHeight="1">
      <c r="A38" s="13" t="str" cm="1">
        <f t="array" ref="A38">_xlfn.IFS(高校選手データ貼り付け!N46="","",TRUE,高校選手データ貼り付け!N46)</f>
        <v/>
      </c>
      <c r="B38" s="14" t="str" cm="1">
        <f t="array" ref="B38">_xlfn.IFS(A38="","",COUNTIF(高校選手データ貼り付け!P47," ")&gt;0,LEFT(高校選手データ貼り付け!P47,FIND(" ",高校選手データ貼り付け!P47)-1),TRUE,LEFT(高校選手データ貼り付け!P47,FIND("　",高校選手データ貼り付け!P47)-1))</f>
        <v/>
      </c>
      <c r="C38" s="14" t="str" cm="1">
        <f t="array" ref="C38">_xlfn.IFS(A38="","",COUNTIF(高校選手データ貼り付け!P47," ")&gt;0,RIGHT(高校選手データ貼り付け!P47,LEN(高校選手データ貼り付け!P47)-FIND(" ",高校選手データ貼り付け!P47)),TRUE,RIGHT(高校選手データ貼り付け!P47,LEN(高校選手データ貼り付け!P47)-FIND("　",高校選手データ貼り付け!P47)))</f>
        <v/>
      </c>
      <c r="D38" s="15"/>
      <c r="E38" s="16" t="str" cm="1">
        <f t="array" ref="E38">_xlfn.IFS(A38="","",TRUE,高校選手データ貼り付け!$P$4&amp;"高")</f>
        <v/>
      </c>
      <c r="F38" s="17" t="str" cm="1">
        <f t="array" ref="F38">_xlfn.IFS(A38="","",TRUE,高校選手データ貼り付け!W46)</f>
        <v/>
      </c>
      <c r="G38" s="15"/>
      <c r="H38" s="18"/>
      <c r="I38" s="18"/>
      <c r="J38" s="16" t="str" cm="1">
        <f t="array" ref="J38">_xlfn.IFS(A38="","",COUNTIF(高校選手データ貼り付け!P46," ")&gt;0,ASC(LEFT(高校選手データ貼り付け!P46,FIND(" ",高校選手データ貼り付け!P46)-1)),TRUE,ASC(LEFT(高校選手データ貼り付け!P46,FIND("　",高校選手データ貼り付け!P46)-1)))</f>
        <v/>
      </c>
      <c r="K38" s="18" t="str" cm="1">
        <f t="array" ref="K38">_xlfn.IFS(A38="","",COUNTIF(高校選手データ貼り付け!P46," ")&gt;0,ASC(RIGHT(高校選手データ貼り付け!P46,LEN(高校選手データ貼り付け!P46)-FIND(" ",高校選手データ貼り付け!P46))),TRUE,ASC(RIGHT(高校選手データ貼り付け!P46,LEN(高校選手データ貼り付け!P46)-FIND("　",高校選手データ貼り付け!P46))))</f>
        <v/>
      </c>
      <c r="L38" s="18"/>
      <c r="M38" s="18"/>
      <c r="N38" s="18" t="str" cm="1">
        <f t="array" ref="N38">_xlfn.IFS(A38="","",TRUE,高校選手データ貼り付け!R46&amp;"."&amp;TEXT(高校選手データ貼り付け!T46,"00")&amp;"."&amp;TEXT(高校選手データ貼り付け!V46,"00"))</f>
        <v/>
      </c>
      <c r="O38" s="18" t="str" cm="1">
        <f t="array" ref="O38">_xlfn.IFS(A38="","",TRUE,"JPN")</f>
        <v/>
      </c>
      <c r="P38" s="1" t="e">
        <f t="shared" si="0"/>
        <v>#VALUE!</v>
      </c>
      <c r="Q38" s="1" t="e">
        <f t="shared" si="1"/>
        <v>#VALUE!</v>
      </c>
      <c r="R38" s="1" t="e">
        <f t="shared" si="2"/>
        <v>#VALUE!</v>
      </c>
      <c r="S38" s="1" t="e">
        <f t="shared" si="3"/>
        <v>#VALUE!</v>
      </c>
      <c r="T38" s="1" t="e">
        <f t="shared" si="4"/>
        <v>#VALUE!</v>
      </c>
      <c r="U38" s="1" t="str">
        <f t="shared" si="5"/>
        <v>高</v>
      </c>
    </row>
    <row r="39" spans="1:21" ht="18" customHeight="1">
      <c r="A39" s="13" t="str" cm="1">
        <f t="array" ref="A39">_xlfn.IFS(高校選手データ貼り付け!N47="","",TRUE,高校選手データ貼り付け!N47)</f>
        <v/>
      </c>
      <c r="B39" s="14" t="str" cm="1">
        <f t="array" ref="B39">_xlfn.IFS(A39="","",COUNTIF(高校選手データ貼り付け!P48," ")&gt;0,LEFT(高校選手データ貼り付け!P48,FIND(" ",高校選手データ貼り付け!P48)-1),TRUE,LEFT(高校選手データ貼り付け!P48,FIND("　",高校選手データ貼り付け!P48)-1))</f>
        <v/>
      </c>
      <c r="C39" s="14" t="str" cm="1">
        <f t="array" ref="C39">_xlfn.IFS(A39="","",COUNTIF(高校選手データ貼り付け!P48," ")&gt;0,RIGHT(高校選手データ貼り付け!P48,LEN(高校選手データ貼り付け!P48)-FIND(" ",高校選手データ貼り付け!P48)),TRUE,RIGHT(高校選手データ貼り付け!P48,LEN(高校選手データ貼り付け!P48)-FIND("　",高校選手データ貼り付け!P48)))</f>
        <v/>
      </c>
      <c r="D39" s="15"/>
      <c r="E39" s="16" t="str" cm="1">
        <f t="array" ref="E39">_xlfn.IFS(A39="","",TRUE,高校選手データ貼り付け!$P$4&amp;"高")</f>
        <v/>
      </c>
      <c r="F39" s="17" t="str" cm="1">
        <f t="array" ref="F39">_xlfn.IFS(A39="","",TRUE,高校選手データ貼り付け!W47)</f>
        <v/>
      </c>
      <c r="G39" s="15"/>
      <c r="H39" s="18"/>
      <c r="I39" s="18"/>
      <c r="J39" s="16" t="str" cm="1">
        <f t="array" ref="J39">_xlfn.IFS(A39="","",COUNTIF(高校選手データ貼り付け!P47," ")&gt;0,ASC(LEFT(高校選手データ貼り付け!P47,FIND(" ",高校選手データ貼り付け!P47)-1)),TRUE,ASC(LEFT(高校選手データ貼り付け!P47,FIND("　",高校選手データ貼り付け!P47)-1)))</f>
        <v/>
      </c>
      <c r="K39" s="18" t="str" cm="1">
        <f t="array" ref="K39">_xlfn.IFS(A39="","",COUNTIF(高校選手データ貼り付け!P47," ")&gt;0,ASC(RIGHT(高校選手データ貼り付け!P47,LEN(高校選手データ貼り付け!P47)-FIND(" ",高校選手データ貼り付け!P47))),TRUE,ASC(RIGHT(高校選手データ貼り付け!P47,LEN(高校選手データ貼り付け!P47)-FIND("　",高校選手データ貼り付け!P47))))</f>
        <v/>
      </c>
      <c r="L39" s="18"/>
      <c r="M39" s="18"/>
      <c r="N39" s="18" t="str" cm="1">
        <f t="array" ref="N39">_xlfn.IFS(A39="","",TRUE,高校選手データ貼り付け!R47&amp;"."&amp;TEXT(高校選手データ貼り付け!T47,"00")&amp;"."&amp;TEXT(高校選手データ貼り付け!V47,"00"))</f>
        <v/>
      </c>
      <c r="O39" s="18" t="str" cm="1">
        <f t="array" ref="O39">_xlfn.IFS(A39="","",TRUE,"JPN")</f>
        <v/>
      </c>
      <c r="P39" s="1" t="e">
        <f t="shared" si="0"/>
        <v>#VALUE!</v>
      </c>
      <c r="Q39" s="1" t="e">
        <f t="shared" si="1"/>
        <v>#VALUE!</v>
      </c>
      <c r="R39" s="1" t="e">
        <f t="shared" si="2"/>
        <v>#VALUE!</v>
      </c>
      <c r="S39" s="1" t="e">
        <f t="shared" si="3"/>
        <v>#VALUE!</v>
      </c>
      <c r="T39" s="1" t="e">
        <f t="shared" si="4"/>
        <v>#VALUE!</v>
      </c>
      <c r="U39" s="1" t="str">
        <f t="shared" si="5"/>
        <v>高</v>
      </c>
    </row>
    <row r="40" spans="1:21" ht="18" customHeight="1">
      <c r="A40" s="13" t="str" cm="1">
        <f t="array" ref="A40">_xlfn.IFS(高校選手データ貼り付け!N48="","",TRUE,高校選手データ貼り付け!N48)</f>
        <v/>
      </c>
      <c r="B40" s="14" t="str" cm="1">
        <f t="array" ref="B40">_xlfn.IFS(A40="","",COUNTIF(高校選手データ貼り付け!P49," ")&gt;0,LEFT(高校選手データ貼り付け!P49,FIND(" ",高校選手データ貼り付け!P49)-1),TRUE,LEFT(高校選手データ貼り付け!P49,FIND("　",高校選手データ貼り付け!P49)-1))</f>
        <v/>
      </c>
      <c r="C40" s="14" t="str" cm="1">
        <f t="array" ref="C40">_xlfn.IFS(A40="","",COUNTIF(高校選手データ貼り付け!P49," ")&gt;0,RIGHT(高校選手データ貼り付け!P49,LEN(高校選手データ貼り付け!P49)-FIND(" ",高校選手データ貼り付け!P49)),TRUE,RIGHT(高校選手データ貼り付け!P49,LEN(高校選手データ貼り付け!P49)-FIND("　",高校選手データ貼り付け!P49)))</f>
        <v/>
      </c>
      <c r="D40" s="15"/>
      <c r="E40" s="16" t="str" cm="1">
        <f t="array" ref="E40">_xlfn.IFS(A40="","",TRUE,高校選手データ貼り付け!$P$4&amp;"高")</f>
        <v/>
      </c>
      <c r="F40" s="17" t="str" cm="1">
        <f t="array" ref="F40">_xlfn.IFS(A40="","",TRUE,高校選手データ貼り付け!W48)</f>
        <v/>
      </c>
      <c r="G40" s="15"/>
      <c r="H40" s="18"/>
      <c r="I40" s="18"/>
      <c r="J40" s="16" t="str" cm="1">
        <f t="array" ref="J40">_xlfn.IFS(A40="","",COUNTIF(高校選手データ貼り付け!P48," ")&gt;0,ASC(LEFT(高校選手データ貼り付け!P48,FIND(" ",高校選手データ貼り付け!P48)-1)),TRUE,ASC(LEFT(高校選手データ貼り付け!P48,FIND("　",高校選手データ貼り付け!P48)-1)))</f>
        <v/>
      </c>
      <c r="K40" s="18" t="str" cm="1">
        <f t="array" ref="K40">_xlfn.IFS(A40="","",COUNTIF(高校選手データ貼り付け!P48," ")&gt;0,ASC(RIGHT(高校選手データ貼り付け!P48,LEN(高校選手データ貼り付け!P48)-FIND(" ",高校選手データ貼り付け!P48))),TRUE,ASC(RIGHT(高校選手データ貼り付け!P48,LEN(高校選手データ貼り付け!P48)-FIND("　",高校選手データ貼り付け!P48))))</f>
        <v/>
      </c>
      <c r="L40" s="18"/>
      <c r="M40" s="18"/>
      <c r="N40" s="18" t="str" cm="1">
        <f t="array" ref="N40">_xlfn.IFS(A40="","",TRUE,高校選手データ貼り付け!R48&amp;"."&amp;TEXT(高校選手データ貼り付け!T48,"00")&amp;"."&amp;TEXT(高校選手データ貼り付け!V48,"00"))</f>
        <v/>
      </c>
      <c r="O40" s="18" t="str" cm="1">
        <f t="array" ref="O40">_xlfn.IFS(A40="","",TRUE,"JPN")</f>
        <v/>
      </c>
      <c r="P40" s="1" t="e">
        <f t="shared" si="0"/>
        <v>#VALUE!</v>
      </c>
      <c r="Q40" s="1" t="e">
        <f t="shared" si="1"/>
        <v>#VALUE!</v>
      </c>
      <c r="R40" s="1" t="e">
        <f t="shared" si="2"/>
        <v>#VALUE!</v>
      </c>
      <c r="S40" s="1" t="e">
        <f t="shared" si="3"/>
        <v>#VALUE!</v>
      </c>
      <c r="T40" s="1" t="e">
        <f t="shared" si="4"/>
        <v>#VALUE!</v>
      </c>
      <c r="U40" s="1" t="str">
        <f t="shared" si="5"/>
        <v>高</v>
      </c>
    </row>
    <row r="41" spans="1:21" ht="18" customHeight="1">
      <c r="A41" s="13" t="str" cm="1">
        <f t="array" ref="A41">_xlfn.IFS(高校選手データ貼り付け!N49="","",TRUE,高校選手データ貼り付け!N49)</f>
        <v/>
      </c>
      <c r="B41" s="14" t="str" cm="1">
        <f t="array" ref="B41">_xlfn.IFS(A41="","",COUNTIF(高校選手データ貼り付け!P50," ")&gt;0,LEFT(高校選手データ貼り付け!P50,FIND(" ",高校選手データ貼り付け!P50)-1),TRUE,LEFT(高校選手データ貼り付け!P50,FIND("　",高校選手データ貼り付け!P50)-1))</f>
        <v/>
      </c>
      <c r="C41" s="14" t="str" cm="1">
        <f t="array" ref="C41">_xlfn.IFS(A41="","",COUNTIF(高校選手データ貼り付け!P50," ")&gt;0,RIGHT(高校選手データ貼り付け!P50,LEN(高校選手データ貼り付け!P50)-FIND(" ",高校選手データ貼り付け!P50)),TRUE,RIGHT(高校選手データ貼り付け!P50,LEN(高校選手データ貼り付け!P50)-FIND("　",高校選手データ貼り付け!P50)))</f>
        <v/>
      </c>
      <c r="D41" s="15"/>
      <c r="E41" s="16" t="str" cm="1">
        <f t="array" ref="E41">_xlfn.IFS(A41="","",TRUE,高校選手データ貼り付け!$P$4&amp;"高")</f>
        <v/>
      </c>
      <c r="F41" s="17" t="str" cm="1">
        <f t="array" ref="F41">_xlfn.IFS(A41="","",TRUE,高校選手データ貼り付け!W49)</f>
        <v/>
      </c>
      <c r="G41" s="15"/>
      <c r="H41" s="18"/>
      <c r="I41" s="18"/>
      <c r="J41" s="16" t="str" cm="1">
        <f t="array" ref="J41">_xlfn.IFS(A41="","",COUNTIF(高校選手データ貼り付け!P49," ")&gt;0,ASC(LEFT(高校選手データ貼り付け!P49,FIND(" ",高校選手データ貼り付け!P49)-1)),TRUE,ASC(LEFT(高校選手データ貼り付け!P49,FIND("　",高校選手データ貼り付け!P49)-1)))</f>
        <v/>
      </c>
      <c r="K41" s="18" t="str" cm="1">
        <f t="array" ref="K41">_xlfn.IFS(A41="","",COUNTIF(高校選手データ貼り付け!P49," ")&gt;0,ASC(RIGHT(高校選手データ貼り付け!P49,LEN(高校選手データ貼り付け!P49)-FIND(" ",高校選手データ貼り付け!P49))),TRUE,ASC(RIGHT(高校選手データ貼り付け!P49,LEN(高校選手データ貼り付け!P49)-FIND("　",高校選手データ貼り付け!P49))))</f>
        <v/>
      </c>
      <c r="L41" s="18"/>
      <c r="M41" s="18"/>
      <c r="N41" s="18" t="str" cm="1">
        <f t="array" ref="N41">_xlfn.IFS(A41="","",TRUE,高校選手データ貼り付け!R49&amp;"."&amp;TEXT(高校選手データ貼り付け!T49,"00")&amp;"."&amp;TEXT(高校選手データ貼り付け!V49,"00"))</f>
        <v/>
      </c>
      <c r="O41" s="18" t="str" cm="1">
        <f t="array" ref="O41">_xlfn.IFS(A41="","",TRUE,"JPN")</f>
        <v/>
      </c>
      <c r="P41" s="1" t="e">
        <f t="shared" si="0"/>
        <v>#VALUE!</v>
      </c>
      <c r="Q41" s="1" t="e">
        <f t="shared" si="1"/>
        <v>#VALUE!</v>
      </c>
      <c r="R41" s="1" t="e">
        <f t="shared" si="2"/>
        <v>#VALUE!</v>
      </c>
      <c r="S41" s="1" t="e">
        <f t="shared" si="3"/>
        <v>#VALUE!</v>
      </c>
      <c r="T41" s="1" t="e">
        <f t="shared" si="4"/>
        <v>#VALUE!</v>
      </c>
      <c r="U41" s="1" t="str">
        <f t="shared" si="5"/>
        <v>高</v>
      </c>
    </row>
    <row r="42" spans="1:21" ht="18" customHeight="1">
      <c r="A42" s="13" t="str" cm="1">
        <f t="array" ref="A42">_xlfn.IFS(高校選手データ貼り付け!N50="","",TRUE,高校選手データ貼り付け!N50)</f>
        <v/>
      </c>
      <c r="B42" s="14" t="str" cm="1">
        <f t="array" ref="B42">_xlfn.IFS(A42="","",COUNTIF(高校選手データ貼り付け!P51," ")&gt;0,LEFT(高校選手データ貼り付け!P51,FIND(" ",高校選手データ貼り付け!P51)-1),TRUE,LEFT(高校選手データ貼り付け!P51,FIND("　",高校選手データ貼り付け!P51)-1))</f>
        <v/>
      </c>
      <c r="C42" s="14" t="str" cm="1">
        <f t="array" ref="C42">_xlfn.IFS(A42="","",COUNTIF(高校選手データ貼り付け!P51," ")&gt;0,RIGHT(高校選手データ貼り付け!P51,LEN(高校選手データ貼り付け!P51)-FIND(" ",高校選手データ貼り付け!P51)),TRUE,RIGHT(高校選手データ貼り付け!P51,LEN(高校選手データ貼り付け!P51)-FIND("　",高校選手データ貼り付け!P51)))</f>
        <v/>
      </c>
      <c r="D42" s="15"/>
      <c r="E42" s="16" t="str" cm="1">
        <f t="array" ref="E42">_xlfn.IFS(A42="","",TRUE,高校選手データ貼り付け!$P$4&amp;"高")</f>
        <v/>
      </c>
      <c r="F42" s="17" t="str" cm="1">
        <f t="array" ref="F42">_xlfn.IFS(A42="","",TRUE,高校選手データ貼り付け!W50)</f>
        <v/>
      </c>
      <c r="G42" s="15"/>
      <c r="H42" s="18"/>
      <c r="I42" s="18"/>
      <c r="J42" s="16" t="str" cm="1">
        <f t="array" ref="J42">_xlfn.IFS(A42="","",COUNTIF(高校選手データ貼り付け!P50," ")&gt;0,ASC(LEFT(高校選手データ貼り付け!P50,FIND(" ",高校選手データ貼り付け!P50)-1)),TRUE,ASC(LEFT(高校選手データ貼り付け!P50,FIND("　",高校選手データ貼り付け!P50)-1)))</f>
        <v/>
      </c>
      <c r="K42" s="18" t="str" cm="1">
        <f t="array" ref="K42">_xlfn.IFS(A42="","",COUNTIF(高校選手データ貼り付け!P50," ")&gt;0,ASC(RIGHT(高校選手データ貼り付け!P50,LEN(高校選手データ貼り付け!P50)-FIND(" ",高校選手データ貼り付け!P50))),TRUE,ASC(RIGHT(高校選手データ貼り付け!P50,LEN(高校選手データ貼り付け!P50)-FIND("　",高校選手データ貼り付け!P50))))</f>
        <v/>
      </c>
      <c r="L42" s="18"/>
      <c r="M42" s="18"/>
      <c r="N42" s="18" t="str" cm="1">
        <f t="array" ref="N42">_xlfn.IFS(A42="","",TRUE,高校選手データ貼り付け!R50&amp;"."&amp;TEXT(高校選手データ貼り付け!T50,"00")&amp;"."&amp;TEXT(高校選手データ貼り付け!V50,"00"))</f>
        <v/>
      </c>
      <c r="O42" s="18" t="str" cm="1">
        <f t="array" ref="O42">_xlfn.IFS(A42="","",TRUE,"JPN")</f>
        <v/>
      </c>
      <c r="P42" s="1" t="e">
        <f t="shared" si="0"/>
        <v>#VALUE!</v>
      </c>
      <c r="Q42" s="1" t="e">
        <f t="shared" si="1"/>
        <v>#VALUE!</v>
      </c>
      <c r="R42" s="1" t="e">
        <f t="shared" si="2"/>
        <v>#VALUE!</v>
      </c>
      <c r="S42" s="1" t="e">
        <f t="shared" si="3"/>
        <v>#VALUE!</v>
      </c>
      <c r="T42" s="1" t="e">
        <f t="shared" si="4"/>
        <v>#VALUE!</v>
      </c>
      <c r="U42" s="1" t="str">
        <f t="shared" si="5"/>
        <v>高</v>
      </c>
    </row>
    <row r="43" spans="1:21" ht="18" customHeight="1">
      <c r="A43" s="13" t="str" cm="1">
        <f t="array" ref="A43">_xlfn.IFS(高校選手データ貼り付け!N51="","",TRUE,高校選手データ貼り付け!N51)</f>
        <v/>
      </c>
      <c r="B43" s="14" t="str" cm="1">
        <f t="array" ref="B43">_xlfn.IFS(A43="","",COUNTIF(高校選手データ貼り付け!P52," ")&gt;0,LEFT(高校選手データ貼り付け!P52,FIND(" ",高校選手データ貼り付け!P52)-1),TRUE,LEFT(高校選手データ貼り付け!P52,FIND("　",高校選手データ貼り付け!P52)-1))</f>
        <v/>
      </c>
      <c r="C43" s="14" t="str" cm="1">
        <f t="array" ref="C43">_xlfn.IFS(A43="","",COUNTIF(高校選手データ貼り付け!P52," ")&gt;0,RIGHT(高校選手データ貼り付け!P52,LEN(高校選手データ貼り付け!P52)-FIND(" ",高校選手データ貼り付け!P52)),TRUE,RIGHT(高校選手データ貼り付け!P52,LEN(高校選手データ貼り付け!P52)-FIND("　",高校選手データ貼り付け!P52)))</f>
        <v/>
      </c>
      <c r="D43" s="15"/>
      <c r="E43" s="16" t="str" cm="1">
        <f t="array" ref="E43">_xlfn.IFS(A43="","",TRUE,高校選手データ貼り付け!$P$4&amp;"高")</f>
        <v/>
      </c>
      <c r="F43" s="17" t="str" cm="1">
        <f t="array" ref="F43">_xlfn.IFS(A43="","",TRUE,高校選手データ貼り付け!W51)</f>
        <v/>
      </c>
      <c r="G43" s="15"/>
      <c r="H43" s="18"/>
      <c r="I43" s="18"/>
      <c r="J43" s="16" t="str" cm="1">
        <f t="array" ref="J43">_xlfn.IFS(A43="","",COUNTIF(高校選手データ貼り付け!P51," ")&gt;0,ASC(LEFT(高校選手データ貼り付け!P51,FIND(" ",高校選手データ貼り付け!P51)-1)),TRUE,ASC(LEFT(高校選手データ貼り付け!P51,FIND("　",高校選手データ貼り付け!P51)-1)))</f>
        <v/>
      </c>
      <c r="K43" s="18" t="str" cm="1">
        <f t="array" ref="K43">_xlfn.IFS(A43="","",COUNTIF(高校選手データ貼り付け!P51," ")&gt;0,ASC(RIGHT(高校選手データ貼り付け!P51,LEN(高校選手データ貼り付け!P51)-FIND(" ",高校選手データ貼り付け!P51))),TRUE,ASC(RIGHT(高校選手データ貼り付け!P51,LEN(高校選手データ貼り付け!P51)-FIND("　",高校選手データ貼り付け!P51))))</f>
        <v/>
      </c>
      <c r="L43" s="18"/>
      <c r="M43" s="18"/>
      <c r="N43" s="18" t="str" cm="1">
        <f t="array" ref="N43">_xlfn.IFS(A43="","",TRUE,高校選手データ貼り付け!R51&amp;"."&amp;TEXT(高校選手データ貼り付け!T51,"00")&amp;"."&amp;TEXT(高校選手データ貼り付け!V51,"00"))</f>
        <v/>
      </c>
      <c r="O43" s="18" t="str" cm="1">
        <f t="array" ref="O43">_xlfn.IFS(A43="","",TRUE,"JPN")</f>
        <v/>
      </c>
      <c r="P43" s="1" t="e">
        <f t="shared" si="0"/>
        <v>#VALUE!</v>
      </c>
      <c r="Q43" s="1" t="e">
        <f t="shared" si="1"/>
        <v>#VALUE!</v>
      </c>
      <c r="R43" s="1" t="e">
        <f t="shared" si="2"/>
        <v>#VALUE!</v>
      </c>
      <c r="S43" s="1" t="e">
        <f t="shared" si="3"/>
        <v>#VALUE!</v>
      </c>
      <c r="T43" s="1" t="e">
        <f t="shared" si="4"/>
        <v>#VALUE!</v>
      </c>
      <c r="U43" s="1" t="str">
        <f t="shared" si="5"/>
        <v>高</v>
      </c>
    </row>
    <row r="44" spans="1:21" ht="18" customHeight="1">
      <c r="A44" s="13" t="str" cm="1">
        <f t="array" ref="A44">_xlfn.IFS(高校選手データ貼り付け!N52="","",TRUE,高校選手データ貼り付け!N52)</f>
        <v/>
      </c>
      <c r="B44" s="14" t="str" cm="1">
        <f t="array" ref="B44">_xlfn.IFS(A44="","",COUNTIF(高校選手データ貼り付け!P53," ")&gt;0,LEFT(高校選手データ貼り付け!P53,FIND(" ",高校選手データ貼り付け!P53)-1),TRUE,LEFT(高校選手データ貼り付け!P53,FIND("　",高校選手データ貼り付け!P53)-1))</f>
        <v/>
      </c>
      <c r="C44" s="14" t="str" cm="1">
        <f t="array" ref="C44">_xlfn.IFS(A44="","",COUNTIF(高校選手データ貼り付け!P53," ")&gt;0,RIGHT(高校選手データ貼り付け!P53,LEN(高校選手データ貼り付け!P53)-FIND(" ",高校選手データ貼り付け!P53)),TRUE,RIGHT(高校選手データ貼り付け!P53,LEN(高校選手データ貼り付け!P53)-FIND("　",高校選手データ貼り付け!P53)))</f>
        <v/>
      </c>
      <c r="D44" s="15"/>
      <c r="E44" s="16" t="str" cm="1">
        <f t="array" ref="E44">_xlfn.IFS(A44="","",TRUE,高校選手データ貼り付け!$P$4&amp;"高")</f>
        <v/>
      </c>
      <c r="F44" s="17" t="str" cm="1">
        <f t="array" ref="F44">_xlfn.IFS(A44="","",TRUE,高校選手データ貼り付け!W52)</f>
        <v/>
      </c>
      <c r="G44" s="15"/>
      <c r="H44" s="18"/>
      <c r="I44" s="18"/>
      <c r="J44" s="16" t="str" cm="1">
        <f t="array" ref="J44">_xlfn.IFS(A44="","",COUNTIF(高校選手データ貼り付け!P52," ")&gt;0,ASC(LEFT(高校選手データ貼り付け!P52,FIND(" ",高校選手データ貼り付け!P52)-1)),TRUE,ASC(LEFT(高校選手データ貼り付け!P52,FIND("　",高校選手データ貼り付け!P52)-1)))</f>
        <v/>
      </c>
      <c r="K44" s="18" t="str" cm="1">
        <f t="array" ref="K44">_xlfn.IFS(A44="","",COUNTIF(高校選手データ貼り付け!P52," ")&gt;0,ASC(RIGHT(高校選手データ貼り付け!P52,LEN(高校選手データ貼り付け!P52)-FIND(" ",高校選手データ貼り付け!P52))),TRUE,ASC(RIGHT(高校選手データ貼り付け!P52,LEN(高校選手データ貼り付け!P52)-FIND("　",高校選手データ貼り付け!P52))))</f>
        <v/>
      </c>
      <c r="L44" s="18"/>
      <c r="M44" s="18"/>
      <c r="N44" s="18" t="str" cm="1">
        <f t="array" ref="N44">_xlfn.IFS(A44="","",TRUE,高校選手データ貼り付け!R52&amp;"."&amp;TEXT(高校選手データ貼り付け!T52,"00")&amp;"."&amp;TEXT(高校選手データ貼り付け!V52,"00"))</f>
        <v/>
      </c>
      <c r="O44" s="18" t="str" cm="1">
        <f t="array" ref="O44">_xlfn.IFS(A44="","",TRUE,"JPN")</f>
        <v/>
      </c>
      <c r="P44" s="1" t="e">
        <f t="shared" si="0"/>
        <v>#VALUE!</v>
      </c>
      <c r="Q44" s="1" t="e">
        <f t="shared" si="1"/>
        <v>#VALUE!</v>
      </c>
      <c r="R44" s="1" t="e">
        <f t="shared" si="2"/>
        <v>#VALUE!</v>
      </c>
      <c r="S44" s="1" t="e">
        <f t="shared" si="3"/>
        <v>#VALUE!</v>
      </c>
      <c r="T44" s="1" t="e">
        <f t="shared" si="4"/>
        <v>#VALUE!</v>
      </c>
      <c r="U44" s="1" t="str">
        <f t="shared" si="5"/>
        <v>高</v>
      </c>
    </row>
    <row r="45" spans="1:21" ht="18" customHeight="1">
      <c r="A45" s="13" t="str" cm="1">
        <f t="array" ref="A45">_xlfn.IFS(高校選手データ貼り付け!N53="","",TRUE,高校選手データ貼り付け!N53)</f>
        <v/>
      </c>
      <c r="B45" s="14" t="str" cm="1">
        <f t="array" ref="B45">_xlfn.IFS(A45="","",COUNTIF(高校選手データ貼り付け!P54," ")&gt;0,LEFT(高校選手データ貼り付け!P54,FIND(" ",高校選手データ貼り付け!P54)-1),TRUE,LEFT(高校選手データ貼り付け!P54,FIND("　",高校選手データ貼り付け!P54)-1))</f>
        <v/>
      </c>
      <c r="C45" s="14" t="str" cm="1">
        <f t="array" ref="C45">_xlfn.IFS(A45="","",COUNTIF(高校選手データ貼り付け!P54," ")&gt;0,RIGHT(高校選手データ貼り付け!P54,LEN(高校選手データ貼り付け!P54)-FIND(" ",高校選手データ貼り付け!P54)),TRUE,RIGHT(高校選手データ貼り付け!P54,LEN(高校選手データ貼り付け!P54)-FIND("　",高校選手データ貼り付け!P54)))</f>
        <v/>
      </c>
      <c r="D45" s="15"/>
      <c r="E45" s="16" t="str" cm="1">
        <f t="array" ref="E45">_xlfn.IFS(A45="","",TRUE,高校選手データ貼り付け!$P$4&amp;"高")</f>
        <v/>
      </c>
      <c r="F45" s="17" t="str" cm="1">
        <f t="array" ref="F45">_xlfn.IFS(A45="","",TRUE,高校選手データ貼り付け!W53)</f>
        <v/>
      </c>
      <c r="G45" s="15"/>
      <c r="H45" s="18"/>
      <c r="I45" s="18"/>
      <c r="J45" s="16" t="str" cm="1">
        <f t="array" ref="J45">_xlfn.IFS(A45="","",COUNTIF(高校選手データ貼り付け!P53," ")&gt;0,ASC(LEFT(高校選手データ貼り付け!P53,FIND(" ",高校選手データ貼り付け!P53)-1)),TRUE,ASC(LEFT(高校選手データ貼り付け!P53,FIND("　",高校選手データ貼り付け!P53)-1)))</f>
        <v/>
      </c>
      <c r="K45" s="18" t="str" cm="1">
        <f t="array" ref="K45">_xlfn.IFS(A45="","",COUNTIF(高校選手データ貼り付け!P53," ")&gt;0,ASC(RIGHT(高校選手データ貼り付け!P53,LEN(高校選手データ貼り付け!P53)-FIND(" ",高校選手データ貼り付け!P53))),TRUE,ASC(RIGHT(高校選手データ貼り付け!P53,LEN(高校選手データ貼り付け!P53)-FIND("　",高校選手データ貼り付け!P53))))</f>
        <v/>
      </c>
      <c r="L45" s="18"/>
      <c r="M45" s="18"/>
      <c r="N45" s="18" t="str" cm="1">
        <f t="array" ref="N45">_xlfn.IFS(A45="","",TRUE,高校選手データ貼り付け!R53&amp;"."&amp;TEXT(高校選手データ貼り付け!T53,"00")&amp;"."&amp;TEXT(高校選手データ貼り付け!V53,"00"))</f>
        <v/>
      </c>
      <c r="O45" s="18" t="str" cm="1">
        <f t="array" ref="O45">_xlfn.IFS(A45="","",TRUE,"JPN")</f>
        <v/>
      </c>
      <c r="P45" s="1" t="e">
        <f t="shared" si="0"/>
        <v>#VALUE!</v>
      </c>
      <c r="Q45" s="1" t="e">
        <f t="shared" si="1"/>
        <v>#VALUE!</v>
      </c>
      <c r="R45" s="1" t="e">
        <f t="shared" si="2"/>
        <v>#VALUE!</v>
      </c>
      <c r="S45" s="1" t="e">
        <f t="shared" si="3"/>
        <v>#VALUE!</v>
      </c>
      <c r="T45" s="1" t="e">
        <f t="shared" si="4"/>
        <v>#VALUE!</v>
      </c>
      <c r="U45" s="1" t="str">
        <f t="shared" si="5"/>
        <v>高</v>
      </c>
    </row>
    <row r="46" spans="1:21" ht="18" customHeight="1">
      <c r="A46" s="13" t="str" cm="1">
        <f t="array" ref="A46">_xlfn.IFS(高校選手データ貼り付け!N54="","",TRUE,高校選手データ貼り付け!N54)</f>
        <v/>
      </c>
      <c r="B46" s="14" t="str" cm="1">
        <f t="array" ref="B46">_xlfn.IFS(A46="","",COUNTIF(高校選手データ貼り付け!P55," ")&gt;0,LEFT(高校選手データ貼り付け!P55,FIND(" ",高校選手データ貼り付け!P55)-1),TRUE,LEFT(高校選手データ貼り付け!P55,FIND("　",高校選手データ貼り付け!P55)-1))</f>
        <v/>
      </c>
      <c r="C46" s="14" t="str" cm="1">
        <f t="array" ref="C46">_xlfn.IFS(A46="","",COUNTIF(高校選手データ貼り付け!P55," ")&gt;0,RIGHT(高校選手データ貼り付け!P55,LEN(高校選手データ貼り付け!P55)-FIND(" ",高校選手データ貼り付け!P55)),TRUE,RIGHT(高校選手データ貼り付け!P55,LEN(高校選手データ貼り付け!P55)-FIND("　",高校選手データ貼り付け!P55)))</f>
        <v/>
      </c>
      <c r="D46" s="15"/>
      <c r="E46" s="16" t="str" cm="1">
        <f t="array" ref="E46">_xlfn.IFS(A46="","",TRUE,高校選手データ貼り付け!$P$4&amp;"高")</f>
        <v/>
      </c>
      <c r="F46" s="17" t="str" cm="1">
        <f t="array" ref="F46">_xlfn.IFS(A46="","",TRUE,高校選手データ貼り付け!W54)</f>
        <v/>
      </c>
      <c r="G46" s="15"/>
      <c r="H46" s="18"/>
      <c r="I46" s="18"/>
      <c r="J46" s="16" t="str" cm="1">
        <f t="array" ref="J46">_xlfn.IFS(A46="","",COUNTIF(高校選手データ貼り付け!P54," ")&gt;0,ASC(LEFT(高校選手データ貼り付け!P54,FIND(" ",高校選手データ貼り付け!P54)-1)),TRUE,ASC(LEFT(高校選手データ貼り付け!P54,FIND("　",高校選手データ貼り付け!P54)-1)))</f>
        <v/>
      </c>
      <c r="K46" s="18" t="str" cm="1">
        <f t="array" ref="K46">_xlfn.IFS(A46="","",COUNTIF(高校選手データ貼り付け!P54," ")&gt;0,ASC(RIGHT(高校選手データ貼り付け!P54,LEN(高校選手データ貼り付け!P54)-FIND(" ",高校選手データ貼り付け!P54))),TRUE,ASC(RIGHT(高校選手データ貼り付け!P54,LEN(高校選手データ貼り付け!P54)-FIND("　",高校選手データ貼り付け!P54))))</f>
        <v/>
      </c>
      <c r="L46" s="18"/>
      <c r="M46" s="18"/>
      <c r="N46" s="18" t="str" cm="1">
        <f t="array" ref="N46">_xlfn.IFS(A46="","",TRUE,高校選手データ貼り付け!R54&amp;"."&amp;TEXT(高校選手データ貼り付け!T54,"00")&amp;"."&amp;TEXT(高校選手データ貼り付け!V54,"00"))</f>
        <v/>
      </c>
      <c r="O46" s="18" t="str" cm="1">
        <f t="array" ref="O46">_xlfn.IFS(A46="","",TRUE,"JPN")</f>
        <v/>
      </c>
      <c r="P46" s="1" t="e">
        <f t="shared" si="0"/>
        <v>#VALUE!</v>
      </c>
      <c r="Q46" s="1" t="e">
        <f t="shared" si="1"/>
        <v>#VALUE!</v>
      </c>
      <c r="R46" s="1" t="e">
        <f t="shared" si="2"/>
        <v>#VALUE!</v>
      </c>
      <c r="S46" s="1" t="e">
        <f t="shared" si="3"/>
        <v>#VALUE!</v>
      </c>
      <c r="T46" s="1" t="e">
        <f t="shared" si="4"/>
        <v>#VALUE!</v>
      </c>
      <c r="U46" s="1" t="str">
        <f t="shared" si="5"/>
        <v>高</v>
      </c>
    </row>
    <row r="47" spans="1:21" ht="18" customHeight="1">
      <c r="A47" s="13" t="str" cm="1">
        <f t="array" ref="A47">_xlfn.IFS(高校選手データ貼り付け!N55="","",TRUE,高校選手データ貼り付け!N55)</f>
        <v/>
      </c>
      <c r="B47" s="14" t="str" cm="1">
        <f t="array" ref="B47">_xlfn.IFS(A47="","",COUNTIF(高校選手データ貼り付け!P56," ")&gt;0,LEFT(高校選手データ貼り付け!P56,FIND(" ",高校選手データ貼り付け!P56)-1),TRUE,LEFT(高校選手データ貼り付け!P56,FIND("　",高校選手データ貼り付け!P56)-1))</f>
        <v/>
      </c>
      <c r="C47" s="14" t="str" cm="1">
        <f t="array" ref="C47">_xlfn.IFS(A47="","",COUNTIF(高校選手データ貼り付け!P56," ")&gt;0,RIGHT(高校選手データ貼り付け!P56,LEN(高校選手データ貼り付け!P56)-FIND(" ",高校選手データ貼り付け!P56)),TRUE,RIGHT(高校選手データ貼り付け!P56,LEN(高校選手データ貼り付け!P56)-FIND("　",高校選手データ貼り付け!P56)))</f>
        <v/>
      </c>
      <c r="D47" s="15"/>
      <c r="E47" s="16" t="str" cm="1">
        <f t="array" ref="E47">_xlfn.IFS(A47="","",TRUE,高校選手データ貼り付け!$P$4&amp;"高")</f>
        <v/>
      </c>
      <c r="F47" s="17" t="str" cm="1">
        <f t="array" ref="F47">_xlfn.IFS(A47="","",TRUE,高校選手データ貼り付け!W55)</f>
        <v/>
      </c>
      <c r="G47" s="15"/>
      <c r="H47" s="18"/>
      <c r="I47" s="18"/>
      <c r="J47" s="16" t="str" cm="1">
        <f t="array" ref="J47">_xlfn.IFS(A47="","",COUNTIF(高校選手データ貼り付け!P55," ")&gt;0,ASC(LEFT(高校選手データ貼り付け!P55,FIND(" ",高校選手データ貼り付け!P55)-1)),TRUE,ASC(LEFT(高校選手データ貼り付け!P55,FIND("　",高校選手データ貼り付け!P55)-1)))</f>
        <v/>
      </c>
      <c r="K47" s="18" t="str" cm="1">
        <f t="array" ref="K47">_xlfn.IFS(A47="","",COUNTIF(高校選手データ貼り付け!P55," ")&gt;0,ASC(RIGHT(高校選手データ貼り付け!P55,LEN(高校選手データ貼り付け!P55)-FIND(" ",高校選手データ貼り付け!P55))),TRUE,ASC(RIGHT(高校選手データ貼り付け!P55,LEN(高校選手データ貼り付け!P55)-FIND("　",高校選手データ貼り付け!P55))))</f>
        <v/>
      </c>
      <c r="L47" s="18"/>
      <c r="M47" s="18"/>
      <c r="N47" s="18" t="str" cm="1">
        <f t="array" ref="N47">_xlfn.IFS(A47="","",TRUE,高校選手データ貼り付け!R55&amp;"."&amp;TEXT(高校選手データ貼り付け!T55,"00")&amp;"."&amp;TEXT(高校選手データ貼り付け!V55,"00"))</f>
        <v/>
      </c>
      <c r="O47" s="18" t="str" cm="1">
        <f t="array" ref="O47">_xlfn.IFS(A47="","",TRUE,"JPN")</f>
        <v/>
      </c>
      <c r="P47" s="1" t="e">
        <f t="shared" si="0"/>
        <v>#VALUE!</v>
      </c>
      <c r="Q47" s="1" t="e">
        <f t="shared" si="1"/>
        <v>#VALUE!</v>
      </c>
      <c r="R47" s="1" t="e">
        <f t="shared" si="2"/>
        <v>#VALUE!</v>
      </c>
      <c r="S47" s="1" t="e">
        <f t="shared" si="3"/>
        <v>#VALUE!</v>
      </c>
      <c r="T47" s="1" t="e">
        <f t="shared" si="4"/>
        <v>#VALUE!</v>
      </c>
      <c r="U47" s="1" t="str">
        <f t="shared" si="5"/>
        <v>高</v>
      </c>
    </row>
    <row r="48" spans="1:21" ht="18" customHeight="1">
      <c r="A48" s="13" t="str" cm="1">
        <f t="array" ref="A48">_xlfn.IFS(高校選手データ貼り付け!N56="","",TRUE,高校選手データ貼り付け!N56)</f>
        <v/>
      </c>
      <c r="B48" s="14" t="str" cm="1">
        <f t="array" ref="B48">_xlfn.IFS(A48="","",COUNTIF(高校選手データ貼り付け!P57," ")&gt;0,LEFT(高校選手データ貼り付け!P57,FIND(" ",高校選手データ貼り付け!P57)-1),TRUE,LEFT(高校選手データ貼り付け!P57,FIND("　",高校選手データ貼り付け!P57)-1))</f>
        <v/>
      </c>
      <c r="C48" s="14" t="str" cm="1">
        <f t="array" ref="C48">_xlfn.IFS(A48="","",COUNTIF(高校選手データ貼り付け!P57," ")&gt;0,RIGHT(高校選手データ貼り付け!P57,LEN(高校選手データ貼り付け!P57)-FIND(" ",高校選手データ貼り付け!P57)),TRUE,RIGHT(高校選手データ貼り付け!P57,LEN(高校選手データ貼り付け!P57)-FIND("　",高校選手データ貼り付け!P57)))</f>
        <v/>
      </c>
      <c r="D48" s="15"/>
      <c r="E48" s="16" t="str" cm="1">
        <f t="array" ref="E48">_xlfn.IFS(A48="","",TRUE,高校選手データ貼り付け!$P$4&amp;"高")</f>
        <v/>
      </c>
      <c r="F48" s="17" t="str" cm="1">
        <f t="array" ref="F48">_xlfn.IFS(A48="","",TRUE,高校選手データ貼り付け!W56)</f>
        <v/>
      </c>
      <c r="G48" s="15"/>
      <c r="H48" s="18"/>
      <c r="I48" s="18"/>
      <c r="J48" s="16" t="str" cm="1">
        <f t="array" ref="J48">_xlfn.IFS(A48="","",COUNTIF(高校選手データ貼り付け!P56," ")&gt;0,ASC(LEFT(高校選手データ貼り付け!P56,FIND(" ",高校選手データ貼り付け!P56)-1)),TRUE,ASC(LEFT(高校選手データ貼り付け!P56,FIND("　",高校選手データ貼り付け!P56)-1)))</f>
        <v/>
      </c>
      <c r="K48" s="18" t="str" cm="1">
        <f t="array" ref="K48">_xlfn.IFS(A48="","",COUNTIF(高校選手データ貼り付け!P56," ")&gt;0,ASC(RIGHT(高校選手データ貼り付け!P56,LEN(高校選手データ貼り付け!P56)-FIND(" ",高校選手データ貼り付け!P56))),TRUE,ASC(RIGHT(高校選手データ貼り付け!P56,LEN(高校選手データ貼り付け!P56)-FIND("　",高校選手データ貼り付け!P56))))</f>
        <v/>
      </c>
      <c r="L48" s="18"/>
      <c r="M48" s="18"/>
      <c r="N48" s="18" t="str" cm="1">
        <f t="array" ref="N48">_xlfn.IFS(A48="","",TRUE,高校選手データ貼り付け!R56&amp;"."&amp;TEXT(高校選手データ貼り付け!T56,"00")&amp;"."&amp;TEXT(高校選手データ貼り付け!V56,"00"))</f>
        <v/>
      </c>
      <c r="O48" s="18" t="str" cm="1">
        <f t="array" ref="O48">_xlfn.IFS(A48="","",TRUE,"JPN")</f>
        <v/>
      </c>
      <c r="P48" s="1" t="e">
        <f t="shared" si="0"/>
        <v>#VALUE!</v>
      </c>
      <c r="Q48" s="1" t="e">
        <f t="shared" si="1"/>
        <v>#VALUE!</v>
      </c>
      <c r="R48" s="1" t="e">
        <f t="shared" si="2"/>
        <v>#VALUE!</v>
      </c>
      <c r="S48" s="1" t="e">
        <f t="shared" si="3"/>
        <v>#VALUE!</v>
      </c>
      <c r="T48" s="1" t="e">
        <f t="shared" si="4"/>
        <v>#VALUE!</v>
      </c>
      <c r="U48" s="1" t="str">
        <f t="shared" si="5"/>
        <v>高</v>
      </c>
    </row>
    <row r="49" spans="1:21" ht="18" customHeight="1">
      <c r="A49" s="13" t="str" cm="1">
        <f t="array" ref="A49">_xlfn.IFS(高校選手データ貼り付け!N57="","",TRUE,高校選手データ貼り付け!N57)</f>
        <v/>
      </c>
      <c r="B49" s="14" t="str" cm="1">
        <f t="array" ref="B49">_xlfn.IFS(A49="","",COUNTIF(高校選手データ貼り付け!P58," ")&gt;0,LEFT(高校選手データ貼り付け!P58,FIND(" ",高校選手データ貼り付け!P58)-1),TRUE,LEFT(高校選手データ貼り付け!P58,FIND("　",高校選手データ貼り付け!P58)-1))</f>
        <v/>
      </c>
      <c r="C49" s="14" t="str" cm="1">
        <f t="array" ref="C49">_xlfn.IFS(A49="","",COUNTIF(高校選手データ貼り付け!P58," ")&gt;0,RIGHT(高校選手データ貼り付け!P58,LEN(高校選手データ貼り付け!P58)-FIND(" ",高校選手データ貼り付け!P58)),TRUE,RIGHT(高校選手データ貼り付け!P58,LEN(高校選手データ貼り付け!P58)-FIND("　",高校選手データ貼り付け!P58)))</f>
        <v/>
      </c>
      <c r="D49" s="15"/>
      <c r="E49" s="16" t="str" cm="1">
        <f t="array" ref="E49">_xlfn.IFS(A49="","",TRUE,高校選手データ貼り付け!$P$4&amp;"高")</f>
        <v/>
      </c>
      <c r="F49" s="17" t="str" cm="1">
        <f t="array" ref="F49">_xlfn.IFS(A49="","",TRUE,高校選手データ貼り付け!W57)</f>
        <v/>
      </c>
      <c r="G49" s="15"/>
      <c r="H49" s="18"/>
      <c r="I49" s="18"/>
      <c r="J49" s="16" t="str" cm="1">
        <f t="array" ref="J49">_xlfn.IFS(A49="","",COUNTIF(高校選手データ貼り付け!P57," ")&gt;0,ASC(LEFT(高校選手データ貼り付け!P57,FIND(" ",高校選手データ貼り付け!P57)-1)),TRUE,ASC(LEFT(高校選手データ貼り付け!P57,FIND("　",高校選手データ貼り付け!P57)-1)))</f>
        <v/>
      </c>
      <c r="K49" s="18" t="str" cm="1">
        <f t="array" ref="K49">_xlfn.IFS(A49="","",COUNTIF(高校選手データ貼り付け!P57," ")&gt;0,ASC(RIGHT(高校選手データ貼り付け!P57,LEN(高校選手データ貼り付け!P57)-FIND(" ",高校選手データ貼り付け!P57))),TRUE,ASC(RIGHT(高校選手データ貼り付け!P57,LEN(高校選手データ貼り付け!P57)-FIND("　",高校選手データ貼り付け!P57))))</f>
        <v/>
      </c>
      <c r="L49" s="18"/>
      <c r="M49" s="18"/>
      <c r="N49" s="18" t="str" cm="1">
        <f t="array" ref="N49">_xlfn.IFS(A49="","",TRUE,高校選手データ貼り付け!R57&amp;"."&amp;TEXT(高校選手データ貼り付け!T57,"00")&amp;"."&amp;TEXT(高校選手データ貼り付け!V57,"00"))</f>
        <v/>
      </c>
      <c r="O49" s="18" t="str" cm="1">
        <f t="array" ref="O49">_xlfn.IFS(A49="","",TRUE,"JPN")</f>
        <v/>
      </c>
      <c r="P49" s="1" t="e">
        <f t="shared" si="0"/>
        <v>#VALUE!</v>
      </c>
      <c r="Q49" s="1" t="e">
        <f t="shared" si="1"/>
        <v>#VALUE!</v>
      </c>
      <c r="R49" s="1" t="e">
        <f t="shared" si="2"/>
        <v>#VALUE!</v>
      </c>
      <c r="S49" s="1" t="e">
        <f t="shared" si="3"/>
        <v>#VALUE!</v>
      </c>
      <c r="T49" s="1" t="e">
        <f t="shared" si="4"/>
        <v>#VALUE!</v>
      </c>
      <c r="U49" s="1" t="str">
        <f t="shared" si="5"/>
        <v>高</v>
      </c>
    </row>
    <row r="50" spans="1:21" ht="18" customHeight="1">
      <c r="A50" s="13" t="str" cm="1">
        <f t="array" ref="A50">_xlfn.IFS(高校選手データ貼り付け!N58="","",TRUE,高校選手データ貼り付け!N58)</f>
        <v/>
      </c>
      <c r="B50" s="14" t="str" cm="1">
        <f t="array" ref="B50">_xlfn.IFS(A50="","",COUNTIF(高校選手データ貼り付け!P59," ")&gt;0,LEFT(高校選手データ貼り付け!P59,FIND(" ",高校選手データ貼り付け!P59)-1),TRUE,LEFT(高校選手データ貼り付け!P59,FIND("　",高校選手データ貼り付け!P59)-1))</f>
        <v/>
      </c>
      <c r="C50" s="14" t="str" cm="1">
        <f t="array" ref="C50">_xlfn.IFS(A50="","",COUNTIF(高校選手データ貼り付け!P59," ")&gt;0,RIGHT(高校選手データ貼り付け!P59,LEN(高校選手データ貼り付け!P59)-FIND(" ",高校選手データ貼り付け!P59)),TRUE,RIGHT(高校選手データ貼り付け!P59,LEN(高校選手データ貼り付け!P59)-FIND("　",高校選手データ貼り付け!P59)))</f>
        <v/>
      </c>
      <c r="D50" s="15"/>
      <c r="E50" s="16" t="str" cm="1">
        <f t="array" ref="E50">_xlfn.IFS(A50="","",TRUE,高校選手データ貼り付け!$P$4&amp;"高")</f>
        <v/>
      </c>
      <c r="F50" s="17" t="str" cm="1">
        <f t="array" ref="F50">_xlfn.IFS(A50="","",TRUE,高校選手データ貼り付け!W58)</f>
        <v/>
      </c>
      <c r="G50" s="15"/>
      <c r="H50" s="18"/>
      <c r="I50" s="18"/>
      <c r="J50" s="16" t="str" cm="1">
        <f t="array" ref="J50">_xlfn.IFS(A50="","",COUNTIF(高校選手データ貼り付け!P58," ")&gt;0,ASC(LEFT(高校選手データ貼り付け!P58,FIND(" ",高校選手データ貼り付け!P58)-1)),TRUE,ASC(LEFT(高校選手データ貼り付け!P58,FIND("　",高校選手データ貼り付け!P58)-1)))</f>
        <v/>
      </c>
      <c r="K50" s="18" t="str" cm="1">
        <f t="array" ref="K50">_xlfn.IFS(A50="","",COUNTIF(高校選手データ貼り付け!P58," ")&gt;0,ASC(RIGHT(高校選手データ貼り付け!P58,LEN(高校選手データ貼り付け!P58)-FIND(" ",高校選手データ貼り付け!P58))),TRUE,ASC(RIGHT(高校選手データ貼り付け!P58,LEN(高校選手データ貼り付け!P58)-FIND("　",高校選手データ貼り付け!P58))))</f>
        <v/>
      </c>
      <c r="L50" s="18"/>
      <c r="M50" s="18"/>
      <c r="N50" s="18" t="str" cm="1">
        <f t="array" ref="N50">_xlfn.IFS(A50="","",TRUE,高校選手データ貼り付け!R58&amp;"."&amp;TEXT(高校選手データ貼り付け!T58,"00")&amp;"."&amp;TEXT(高校選手データ貼り付け!V58,"00"))</f>
        <v/>
      </c>
      <c r="O50" s="18" t="str" cm="1">
        <f t="array" ref="O50">_xlfn.IFS(A50="","",TRUE,"JPN")</f>
        <v/>
      </c>
      <c r="P50" s="1" t="e">
        <f t="shared" si="0"/>
        <v>#VALUE!</v>
      </c>
      <c r="Q50" s="1" t="e">
        <f t="shared" si="1"/>
        <v>#VALUE!</v>
      </c>
      <c r="R50" s="1" t="e">
        <f t="shared" si="2"/>
        <v>#VALUE!</v>
      </c>
      <c r="S50" s="1" t="e">
        <f t="shared" si="3"/>
        <v>#VALUE!</v>
      </c>
      <c r="T50" s="1" t="e">
        <f t="shared" si="4"/>
        <v>#VALUE!</v>
      </c>
      <c r="U50" s="1" t="str">
        <f t="shared" si="5"/>
        <v>高</v>
      </c>
    </row>
    <row r="51" spans="1:21" ht="18" customHeight="1">
      <c r="A51" s="13" t="str" cm="1">
        <f t="array" ref="A51">_xlfn.IFS(高校選手データ貼り付け!N59="","",TRUE,高校選手データ貼り付け!N59)</f>
        <v/>
      </c>
      <c r="B51" s="14" t="str" cm="1">
        <f t="array" ref="B51">_xlfn.IFS(A51="","",COUNTIF(高校選手データ貼り付け!P60," ")&gt;0,LEFT(高校選手データ貼り付け!P60,FIND(" ",高校選手データ貼り付け!P60)-1),TRUE,LEFT(高校選手データ貼り付け!P60,FIND("　",高校選手データ貼り付け!P60)-1))</f>
        <v/>
      </c>
      <c r="C51" s="14" t="str" cm="1">
        <f t="array" ref="C51">_xlfn.IFS(A51="","",COUNTIF(高校選手データ貼り付け!P60," ")&gt;0,RIGHT(高校選手データ貼り付け!P60,LEN(高校選手データ貼り付け!P60)-FIND(" ",高校選手データ貼り付け!P60)),TRUE,RIGHT(高校選手データ貼り付け!P60,LEN(高校選手データ貼り付け!P60)-FIND("　",高校選手データ貼り付け!P60)))</f>
        <v/>
      </c>
      <c r="D51" s="15"/>
      <c r="E51" s="16" t="str" cm="1">
        <f t="array" ref="E51">_xlfn.IFS(A51="","",TRUE,高校選手データ貼り付け!$P$4&amp;"高")</f>
        <v/>
      </c>
      <c r="F51" s="17" t="str" cm="1">
        <f t="array" ref="F51">_xlfn.IFS(A51="","",TRUE,高校選手データ貼り付け!W59)</f>
        <v/>
      </c>
      <c r="G51" s="15"/>
      <c r="H51" s="18"/>
      <c r="I51" s="18"/>
      <c r="J51" s="16" t="str" cm="1">
        <f t="array" ref="J51">_xlfn.IFS(A51="","",COUNTIF(高校選手データ貼り付け!P59," ")&gt;0,ASC(LEFT(高校選手データ貼り付け!P59,FIND(" ",高校選手データ貼り付け!P59)-1)),TRUE,ASC(LEFT(高校選手データ貼り付け!P59,FIND("　",高校選手データ貼り付け!P59)-1)))</f>
        <v/>
      </c>
      <c r="K51" s="18" t="str" cm="1">
        <f t="array" ref="K51">_xlfn.IFS(A51="","",COUNTIF(高校選手データ貼り付け!P59," ")&gt;0,ASC(RIGHT(高校選手データ貼り付け!P59,LEN(高校選手データ貼り付け!P59)-FIND(" ",高校選手データ貼り付け!P59))),TRUE,ASC(RIGHT(高校選手データ貼り付け!P59,LEN(高校選手データ貼り付け!P59)-FIND("　",高校選手データ貼り付け!P59))))</f>
        <v/>
      </c>
      <c r="L51" s="18"/>
      <c r="M51" s="18"/>
      <c r="N51" s="18" t="str" cm="1">
        <f t="array" ref="N51">_xlfn.IFS(A51="","",TRUE,高校選手データ貼り付け!R59&amp;"."&amp;TEXT(高校選手データ貼り付け!T59,"00")&amp;"."&amp;TEXT(高校選手データ貼り付け!V59,"00"))</f>
        <v/>
      </c>
      <c r="O51" s="18" t="str" cm="1">
        <f t="array" ref="O51">_xlfn.IFS(A51="","",TRUE,"JPN")</f>
        <v/>
      </c>
      <c r="P51" s="1" t="e">
        <f t="shared" si="0"/>
        <v>#VALUE!</v>
      </c>
      <c r="Q51" s="1" t="e">
        <f t="shared" si="1"/>
        <v>#VALUE!</v>
      </c>
      <c r="R51" s="1" t="e">
        <f t="shared" si="2"/>
        <v>#VALUE!</v>
      </c>
      <c r="S51" s="1" t="e">
        <f t="shared" si="3"/>
        <v>#VALUE!</v>
      </c>
      <c r="T51" s="1" t="e">
        <f t="shared" si="4"/>
        <v>#VALUE!</v>
      </c>
      <c r="U51" s="1" t="str">
        <f t="shared" si="5"/>
        <v>高</v>
      </c>
    </row>
    <row r="52" spans="1:21" ht="18" customHeight="1">
      <c r="A52" s="13" t="str" cm="1">
        <f t="array" ref="A52">_xlfn.IFS(高校選手データ貼り付け!N60="","",TRUE,高校選手データ貼り付け!N60)</f>
        <v/>
      </c>
      <c r="B52" s="14" t="str" cm="1">
        <f t="array" ref="B52">_xlfn.IFS(A52="","",COUNTIF(高校選手データ貼り付け!P61," ")&gt;0,LEFT(高校選手データ貼り付け!P61,FIND(" ",高校選手データ貼り付け!P61)-1),TRUE,LEFT(高校選手データ貼り付け!P61,FIND("　",高校選手データ貼り付け!P61)-1))</f>
        <v/>
      </c>
      <c r="C52" s="14" t="str" cm="1">
        <f t="array" ref="C52">_xlfn.IFS(A52="","",COUNTIF(高校選手データ貼り付け!P61," ")&gt;0,RIGHT(高校選手データ貼り付け!P61,LEN(高校選手データ貼り付け!P61)-FIND(" ",高校選手データ貼り付け!P61)),TRUE,RIGHT(高校選手データ貼り付け!P61,LEN(高校選手データ貼り付け!P61)-FIND("　",高校選手データ貼り付け!P61)))</f>
        <v/>
      </c>
      <c r="D52" s="15"/>
      <c r="E52" s="16" t="str" cm="1">
        <f t="array" ref="E52">_xlfn.IFS(A52="","",TRUE,高校選手データ貼り付け!$P$4&amp;"高")</f>
        <v/>
      </c>
      <c r="F52" s="17" t="str" cm="1">
        <f t="array" ref="F52">_xlfn.IFS(A52="","",TRUE,高校選手データ貼り付け!W60)</f>
        <v/>
      </c>
      <c r="G52" s="15"/>
      <c r="H52" s="18"/>
      <c r="I52" s="18"/>
      <c r="J52" s="16" t="str" cm="1">
        <f t="array" ref="J52">_xlfn.IFS(A52="","",COUNTIF(高校選手データ貼り付け!P60," ")&gt;0,ASC(LEFT(高校選手データ貼り付け!P60,FIND(" ",高校選手データ貼り付け!P60)-1)),TRUE,ASC(LEFT(高校選手データ貼り付け!P60,FIND("　",高校選手データ貼り付け!P60)-1)))</f>
        <v/>
      </c>
      <c r="K52" s="18" t="str" cm="1">
        <f t="array" ref="K52">_xlfn.IFS(A52="","",COUNTIF(高校選手データ貼り付け!P60," ")&gt;0,ASC(RIGHT(高校選手データ貼り付け!P60,LEN(高校選手データ貼り付け!P60)-FIND(" ",高校選手データ貼り付け!P60))),TRUE,ASC(RIGHT(高校選手データ貼り付け!P60,LEN(高校選手データ貼り付け!P60)-FIND("　",高校選手データ貼り付け!P60))))</f>
        <v/>
      </c>
      <c r="L52" s="18"/>
      <c r="M52" s="18"/>
      <c r="N52" s="18" t="str" cm="1">
        <f t="array" ref="N52">_xlfn.IFS(A52="","",TRUE,高校選手データ貼り付け!R60&amp;"."&amp;TEXT(高校選手データ貼り付け!T60,"00")&amp;"."&amp;TEXT(高校選手データ貼り付け!V60,"00"))</f>
        <v/>
      </c>
      <c r="O52" s="18" t="str" cm="1">
        <f t="array" ref="O52">_xlfn.IFS(A52="","",TRUE,"JPN")</f>
        <v/>
      </c>
      <c r="P52" s="1" t="e">
        <f t="shared" si="0"/>
        <v>#VALUE!</v>
      </c>
      <c r="Q52" s="1" t="e">
        <f t="shared" si="1"/>
        <v>#VALUE!</v>
      </c>
      <c r="R52" s="1" t="e">
        <f t="shared" si="2"/>
        <v>#VALUE!</v>
      </c>
      <c r="S52" s="1" t="e">
        <f t="shared" si="3"/>
        <v>#VALUE!</v>
      </c>
      <c r="T52" s="1" t="e">
        <f t="shared" si="4"/>
        <v>#VALUE!</v>
      </c>
      <c r="U52" s="1" t="str">
        <f t="shared" si="5"/>
        <v>高</v>
      </c>
    </row>
    <row r="53" spans="1:21" ht="18" customHeight="1">
      <c r="A53" s="13" t="str" cm="1">
        <f t="array" ref="A53">_xlfn.IFS(高校選手データ貼り付け!N61="","",TRUE,高校選手データ貼り付け!N61)</f>
        <v/>
      </c>
      <c r="B53" s="14" t="str" cm="1">
        <f t="array" ref="B53">_xlfn.IFS(A53="","",COUNTIF(高校選手データ貼り付け!P62," ")&gt;0,LEFT(高校選手データ貼り付け!P62,FIND(" ",高校選手データ貼り付け!P62)-1),TRUE,LEFT(高校選手データ貼り付け!P62,FIND("　",高校選手データ貼り付け!P62)-1))</f>
        <v/>
      </c>
      <c r="C53" s="14" t="str" cm="1">
        <f t="array" ref="C53">_xlfn.IFS(A53="","",COUNTIF(高校選手データ貼り付け!P62," ")&gt;0,RIGHT(高校選手データ貼り付け!P62,LEN(高校選手データ貼り付け!P62)-FIND(" ",高校選手データ貼り付け!P62)),TRUE,RIGHT(高校選手データ貼り付け!P62,LEN(高校選手データ貼り付け!P62)-FIND("　",高校選手データ貼り付け!P62)))</f>
        <v/>
      </c>
      <c r="D53" s="15"/>
      <c r="E53" s="16" t="str" cm="1">
        <f t="array" ref="E53">_xlfn.IFS(A53="","",TRUE,高校選手データ貼り付け!$P$4&amp;"高")</f>
        <v/>
      </c>
      <c r="F53" s="17" t="str" cm="1">
        <f t="array" ref="F53">_xlfn.IFS(A53="","",TRUE,高校選手データ貼り付け!W61)</f>
        <v/>
      </c>
      <c r="G53" s="15"/>
      <c r="H53" s="18"/>
      <c r="I53" s="18"/>
      <c r="J53" s="16" t="str" cm="1">
        <f t="array" ref="J53">_xlfn.IFS(A53="","",COUNTIF(高校選手データ貼り付け!P61," ")&gt;0,ASC(LEFT(高校選手データ貼り付け!P61,FIND(" ",高校選手データ貼り付け!P61)-1)),TRUE,ASC(LEFT(高校選手データ貼り付け!P61,FIND("　",高校選手データ貼り付け!P61)-1)))</f>
        <v/>
      </c>
      <c r="K53" s="18" t="str" cm="1">
        <f t="array" ref="K53">_xlfn.IFS(A53="","",COUNTIF(高校選手データ貼り付け!P61," ")&gt;0,ASC(RIGHT(高校選手データ貼り付け!P61,LEN(高校選手データ貼り付け!P61)-FIND(" ",高校選手データ貼り付け!P61))),TRUE,ASC(RIGHT(高校選手データ貼り付け!P61,LEN(高校選手データ貼り付け!P61)-FIND("　",高校選手データ貼り付け!P61))))</f>
        <v/>
      </c>
      <c r="L53" s="18"/>
      <c r="M53" s="18"/>
      <c r="N53" s="18" t="str" cm="1">
        <f t="array" ref="N53">_xlfn.IFS(A53="","",TRUE,高校選手データ貼り付け!R61&amp;"."&amp;TEXT(高校選手データ貼り付け!T61,"00")&amp;"."&amp;TEXT(高校選手データ貼り付け!V61,"00"))</f>
        <v/>
      </c>
      <c r="O53" s="18" t="str" cm="1">
        <f t="array" ref="O53">_xlfn.IFS(A53="","",TRUE,"JPN")</f>
        <v/>
      </c>
      <c r="P53" s="1" t="e">
        <f t="shared" si="0"/>
        <v>#VALUE!</v>
      </c>
      <c r="Q53" s="1" t="e">
        <f t="shared" si="1"/>
        <v>#VALUE!</v>
      </c>
      <c r="R53" s="1" t="e">
        <f t="shared" si="2"/>
        <v>#VALUE!</v>
      </c>
      <c r="S53" s="1" t="e">
        <f t="shared" si="3"/>
        <v>#VALUE!</v>
      </c>
      <c r="T53" s="1" t="e">
        <f t="shared" si="4"/>
        <v>#VALUE!</v>
      </c>
      <c r="U53" s="1" t="str">
        <f t="shared" si="5"/>
        <v>高</v>
      </c>
    </row>
    <row r="54" spans="1:21" ht="18" customHeight="1">
      <c r="A54" s="13" t="str" cm="1">
        <f t="array" ref="A54">_xlfn.IFS(高校選手データ貼り付け!N62="","",TRUE,高校選手データ貼り付け!N62)</f>
        <v/>
      </c>
      <c r="B54" s="14" t="str" cm="1">
        <f t="array" ref="B54">_xlfn.IFS(A54="","",COUNTIF(高校選手データ貼り付け!P63," ")&gt;0,LEFT(高校選手データ貼り付け!P63,FIND(" ",高校選手データ貼り付け!P63)-1),TRUE,LEFT(高校選手データ貼り付け!P63,FIND("　",高校選手データ貼り付け!P63)-1))</f>
        <v/>
      </c>
      <c r="C54" s="14" t="str" cm="1">
        <f t="array" ref="C54">_xlfn.IFS(A54="","",COUNTIF(高校選手データ貼り付け!P63," ")&gt;0,RIGHT(高校選手データ貼り付け!P63,LEN(高校選手データ貼り付け!P63)-FIND(" ",高校選手データ貼り付け!P63)),TRUE,RIGHT(高校選手データ貼り付け!P63,LEN(高校選手データ貼り付け!P63)-FIND("　",高校選手データ貼り付け!P63)))</f>
        <v/>
      </c>
      <c r="D54" s="15"/>
      <c r="E54" s="16" t="str" cm="1">
        <f t="array" ref="E54">_xlfn.IFS(A54="","",TRUE,高校選手データ貼り付け!$P$4&amp;"高")</f>
        <v/>
      </c>
      <c r="F54" s="17" t="str" cm="1">
        <f t="array" ref="F54">_xlfn.IFS(A54="","",TRUE,高校選手データ貼り付け!W62)</f>
        <v/>
      </c>
      <c r="G54" s="15"/>
      <c r="H54" s="18"/>
      <c r="I54" s="18"/>
      <c r="J54" s="16" t="str" cm="1">
        <f t="array" ref="J54">_xlfn.IFS(A54="","",COUNTIF(高校選手データ貼り付け!P62," ")&gt;0,ASC(LEFT(高校選手データ貼り付け!P62,FIND(" ",高校選手データ貼り付け!P62)-1)),TRUE,ASC(LEFT(高校選手データ貼り付け!P62,FIND("　",高校選手データ貼り付け!P62)-1)))</f>
        <v/>
      </c>
      <c r="K54" s="18" t="str" cm="1">
        <f t="array" ref="K54">_xlfn.IFS(A54="","",COUNTIF(高校選手データ貼り付け!P62," ")&gt;0,ASC(RIGHT(高校選手データ貼り付け!P62,LEN(高校選手データ貼り付け!P62)-FIND(" ",高校選手データ貼り付け!P62))),TRUE,ASC(RIGHT(高校選手データ貼り付け!P62,LEN(高校選手データ貼り付け!P62)-FIND("　",高校選手データ貼り付け!P62))))</f>
        <v/>
      </c>
      <c r="L54" s="18"/>
      <c r="M54" s="18"/>
      <c r="N54" s="18" t="str" cm="1">
        <f t="array" ref="N54">_xlfn.IFS(A54="","",TRUE,高校選手データ貼り付け!R62&amp;"."&amp;TEXT(高校選手データ貼り付け!T62,"00")&amp;"."&amp;TEXT(高校選手データ貼り付け!V62,"00"))</f>
        <v/>
      </c>
      <c r="O54" s="18" t="str" cm="1">
        <f t="array" ref="O54">_xlfn.IFS(A54="","",TRUE,"JPN")</f>
        <v/>
      </c>
      <c r="P54" s="1" t="e">
        <f t="shared" si="0"/>
        <v>#VALUE!</v>
      </c>
      <c r="Q54" s="1" t="e">
        <f t="shared" si="1"/>
        <v>#VALUE!</v>
      </c>
      <c r="R54" s="1" t="e">
        <f t="shared" si="2"/>
        <v>#VALUE!</v>
      </c>
      <c r="S54" s="1" t="e">
        <f t="shared" si="3"/>
        <v>#VALUE!</v>
      </c>
      <c r="T54" s="1" t="e">
        <f t="shared" si="4"/>
        <v>#VALUE!</v>
      </c>
      <c r="U54" s="1" t="str">
        <f t="shared" si="5"/>
        <v>高</v>
      </c>
    </row>
    <row r="55" spans="1:21" ht="18" customHeight="1">
      <c r="A55" s="13" t="str" cm="1">
        <f t="array" ref="A55">_xlfn.IFS(高校選手データ貼り付け!N63="","",TRUE,高校選手データ貼り付け!N63)</f>
        <v/>
      </c>
      <c r="B55" s="14" t="str" cm="1">
        <f t="array" ref="B55">_xlfn.IFS(A55="","",COUNTIF(高校選手データ貼り付け!P64," ")&gt;0,LEFT(高校選手データ貼り付け!P64,FIND(" ",高校選手データ貼り付け!P64)-1),TRUE,LEFT(高校選手データ貼り付け!P64,FIND("　",高校選手データ貼り付け!P64)-1))</f>
        <v/>
      </c>
      <c r="C55" s="14" t="str" cm="1">
        <f t="array" ref="C55">_xlfn.IFS(A55="","",COUNTIF(高校選手データ貼り付け!P64," ")&gt;0,RIGHT(高校選手データ貼り付け!P64,LEN(高校選手データ貼り付け!P64)-FIND(" ",高校選手データ貼り付け!P64)),TRUE,RIGHT(高校選手データ貼り付け!P64,LEN(高校選手データ貼り付け!P64)-FIND("　",高校選手データ貼り付け!P64)))</f>
        <v/>
      </c>
      <c r="D55" s="15"/>
      <c r="E55" s="16" t="str" cm="1">
        <f t="array" ref="E55">_xlfn.IFS(A55="","",TRUE,高校選手データ貼り付け!$P$4&amp;"高")</f>
        <v/>
      </c>
      <c r="F55" s="17" t="str" cm="1">
        <f t="array" ref="F55">_xlfn.IFS(A55="","",TRUE,高校選手データ貼り付け!W63)</f>
        <v/>
      </c>
      <c r="G55" s="15"/>
      <c r="H55" s="18"/>
      <c r="I55" s="18"/>
      <c r="J55" s="16" t="str" cm="1">
        <f t="array" ref="J55">_xlfn.IFS(A55="","",COUNTIF(高校選手データ貼り付け!P63," ")&gt;0,ASC(LEFT(高校選手データ貼り付け!P63,FIND(" ",高校選手データ貼り付け!P63)-1)),TRUE,ASC(LEFT(高校選手データ貼り付け!P63,FIND("　",高校選手データ貼り付け!P63)-1)))</f>
        <v/>
      </c>
      <c r="K55" s="18" t="str" cm="1">
        <f t="array" ref="K55">_xlfn.IFS(A55="","",COUNTIF(高校選手データ貼り付け!P63," ")&gt;0,ASC(RIGHT(高校選手データ貼り付け!P63,LEN(高校選手データ貼り付け!P63)-FIND(" ",高校選手データ貼り付け!P63))),TRUE,ASC(RIGHT(高校選手データ貼り付け!P63,LEN(高校選手データ貼り付け!P63)-FIND("　",高校選手データ貼り付け!P63))))</f>
        <v/>
      </c>
      <c r="L55" s="18"/>
      <c r="M55" s="18"/>
      <c r="N55" s="18" t="str" cm="1">
        <f t="array" ref="N55">_xlfn.IFS(A55="","",TRUE,高校選手データ貼り付け!R63&amp;"."&amp;TEXT(高校選手データ貼り付け!T63,"00")&amp;"."&amp;TEXT(高校選手データ貼り付け!V63,"00"))</f>
        <v/>
      </c>
      <c r="O55" s="18" t="str" cm="1">
        <f t="array" ref="O55">_xlfn.IFS(A55="","",TRUE,"JPN")</f>
        <v/>
      </c>
      <c r="P55" s="1" t="e">
        <f t="shared" si="0"/>
        <v>#VALUE!</v>
      </c>
      <c r="Q55" s="1" t="e">
        <f t="shared" si="1"/>
        <v>#VALUE!</v>
      </c>
      <c r="R55" s="1" t="e">
        <f t="shared" si="2"/>
        <v>#VALUE!</v>
      </c>
      <c r="S55" s="1" t="e">
        <f t="shared" si="3"/>
        <v>#VALUE!</v>
      </c>
      <c r="T55" s="1" t="e">
        <f t="shared" si="4"/>
        <v>#VALUE!</v>
      </c>
      <c r="U55" s="1" t="str">
        <f t="shared" si="5"/>
        <v>高</v>
      </c>
    </row>
    <row r="56" spans="1:21" ht="18" customHeight="1">
      <c r="A56" s="13" t="str" cm="1">
        <f t="array" ref="A56">_xlfn.IFS(高校選手データ貼り付け!N64="","",TRUE,高校選手データ貼り付け!N64)</f>
        <v/>
      </c>
      <c r="B56" s="14" t="str" cm="1">
        <f t="array" ref="B56">_xlfn.IFS(A56="","",COUNTIF(高校選手データ貼り付け!P65," ")&gt;0,LEFT(高校選手データ貼り付け!P65,FIND(" ",高校選手データ貼り付け!P65)-1),TRUE,LEFT(高校選手データ貼り付け!P65,FIND("　",高校選手データ貼り付け!P65)-1))</f>
        <v/>
      </c>
      <c r="C56" s="14" t="str" cm="1">
        <f t="array" ref="C56">_xlfn.IFS(A56="","",COUNTIF(高校選手データ貼り付け!P65," ")&gt;0,RIGHT(高校選手データ貼り付け!P65,LEN(高校選手データ貼り付け!P65)-FIND(" ",高校選手データ貼り付け!P65)),TRUE,RIGHT(高校選手データ貼り付け!P65,LEN(高校選手データ貼り付け!P65)-FIND("　",高校選手データ貼り付け!P65)))</f>
        <v/>
      </c>
      <c r="D56" s="15"/>
      <c r="E56" s="16" t="str" cm="1">
        <f t="array" ref="E56">_xlfn.IFS(A56="","",TRUE,高校選手データ貼り付け!$P$4&amp;"高")</f>
        <v/>
      </c>
      <c r="F56" s="17" t="str" cm="1">
        <f t="array" ref="F56">_xlfn.IFS(A56="","",TRUE,高校選手データ貼り付け!W64)</f>
        <v/>
      </c>
      <c r="G56" s="15"/>
      <c r="H56" s="18"/>
      <c r="I56" s="18"/>
      <c r="J56" s="16" t="str" cm="1">
        <f t="array" ref="J56">_xlfn.IFS(A56="","",COUNTIF(高校選手データ貼り付け!P64," ")&gt;0,ASC(LEFT(高校選手データ貼り付け!P64,FIND(" ",高校選手データ貼り付け!P64)-1)),TRUE,ASC(LEFT(高校選手データ貼り付け!P64,FIND("　",高校選手データ貼り付け!P64)-1)))</f>
        <v/>
      </c>
      <c r="K56" s="18" t="str" cm="1">
        <f t="array" ref="K56">_xlfn.IFS(A56="","",COUNTIF(高校選手データ貼り付け!P64," ")&gt;0,ASC(RIGHT(高校選手データ貼り付け!P64,LEN(高校選手データ貼り付け!P64)-FIND(" ",高校選手データ貼り付け!P64))),TRUE,ASC(RIGHT(高校選手データ貼り付け!P64,LEN(高校選手データ貼り付け!P64)-FIND("　",高校選手データ貼り付け!P64))))</f>
        <v/>
      </c>
      <c r="L56" s="18"/>
      <c r="M56" s="18"/>
      <c r="N56" s="18" t="str" cm="1">
        <f t="array" ref="N56">_xlfn.IFS(A56="","",TRUE,高校選手データ貼り付け!R64&amp;"."&amp;TEXT(高校選手データ貼り付け!T64,"00")&amp;"."&amp;TEXT(高校選手データ貼り付け!V64,"00"))</f>
        <v/>
      </c>
      <c r="O56" s="18" t="str" cm="1">
        <f t="array" ref="O56">_xlfn.IFS(A56="","",TRUE,"JPN")</f>
        <v/>
      </c>
      <c r="P56" s="1" t="e">
        <f t="shared" si="0"/>
        <v>#VALUE!</v>
      </c>
      <c r="Q56" s="1" t="e">
        <f t="shared" si="1"/>
        <v>#VALUE!</v>
      </c>
      <c r="R56" s="1" t="e">
        <f t="shared" si="2"/>
        <v>#VALUE!</v>
      </c>
      <c r="S56" s="1" t="e">
        <f t="shared" si="3"/>
        <v>#VALUE!</v>
      </c>
      <c r="T56" s="1" t="e">
        <f t="shared" si="4"/>
        <v>#VALUE!</v>
      </c>
      <c r="U56" s="1" t="str">
        <f t="shared" si="5"/>
        <v>高</v>
      </c>
    </row>
    <row r="57" spans="1:21" ht="18" customHeight="1">
      <c r="A57" s="13" t="str" cm="1">
        <f t="array" ref="A57">_xlfn.IFS(高校選手データ貼り付け!N65="","",TRUE,高校選手データ貼り付け!N65)</f>
        <v/>
      </c>
      <c r="B57" s="14" t="str" cm="1">
        <f t="array" ref="B57">_xlfn.IFS(A57="","",COUNTIF(高校選手データ貼り付け!P66," ")&gt;0,LEFT(高校選手データ貼り付け!P66,FIND(" ",高校選手データ貼り付け!P66)-1),TRUE,LEFT(高校選手データ貼り付け!P66,FIND("　",高校選手データ貼り付け!P66)-1))</f>
        <v/>
      </c>
      <c r="C57" s="14" t="str" cm="1">
        <f t="array" ref="C57">_xlfn.IFS(A57="","",COUNTIF(高校選手データ貼り付け!P66," ")&gt;0,RIGHT(高校選手データ貼り付け!P66,LEN(高校選手データ貼り付け!P66)-FIND(" ",高校選手データ貼り付け!P66)),TRUE,RIGHT(高校選手データ貼り付け!P66,LEN(高校選手データ貼り付け!P66)-FIND("　",高校選手データ貼り付け!P66)))</f>
        <v/>
      </c>
      <c r="D57" s="15"/>
      <c r="E57" s="16" t="str" cm="1">
        <f t="array" ref="E57">_xlfn.IFS(A57="","",TRUE,高校選手データ貼り付け!$P$4&amp;"高")</f>
        <v/>
      </c>
      <c r="F57" s="17" t="str" cm="1">
        <f t="array" ref="F57">_xlfn.IFS(A57="","",TRUE,高校選手データ貼り付け!W65)</f>
        <v/>
      </c>
      <c r="G57" s="15"/>
      <c r="H57" s="18"/>
      <c r="I57" s="18"/>
      <c r="J57" s="16" t="str" cm="1">
        <f t="array" ref="J57">_xlfn.IFS(A57="","",COUNTIF(高校選手データ貼り付け!P65," ")&gt;0,ASC(LEFT(高校選手データ貼り付け!P65,FIND(" ",高校選手データ貼り付け!P65)-1)),TRUE,ASC(LEFT(高校選手データ貼り付け!P65,FIND("　",高校選手データ貼り付け!P65)-1)))</f>
        <v/>
      </c>
      <c r="K57" s="18" t="str" cm="1">
        <f t="array" ref="K57">_xlfn.IFS(A57="","",COUNTIF(高校選手データ貼り付け!P65," ")&gt;0,ASC(RIGHT(高校選手データ貼り付け!P65,LEN(高校選手データ貼り付け!P65)-FIND(" ",高校選手データ貼り付け!P65))),TRUE,ASC(RIGHT(高校選手データ貼り付け!P65,LEN(高校選手データ貼り付け!P65)-FIND("　",高校選手データ貼り付け!P65))))</f>
        <v/>
      </c>
      <c r="L57" s="18"/>
      <c r="M57" s="18"/>
      <c r="N57" s="18" t="str" cm="1">
        <f t="array" ref="N57">_xlfn.IFS(A57="","",TRUE,高校選手データ貼り付け!R65&amp;"."&amp;TEXT(高校選手データ貼り付け!T65,"00")&amp;"."&amp;TEXT(高校選手データ貼り付け!V65,"00"))</f>
        <v/>
      </c>
      <c r="O57" s="18" t="str" cm="1">
        <f t="array" ref="O57">_xlfn.IFS(A57="","",TRUE,"JPN")</f>
        <v/>
      </c>
      <c r="P57" s="1" t="e">
        <f t="shared" si="0"/>
        <v>#VALUE!</v>
      </c>
      <c r="Q57" s="1" t="e">
        <f t="shared" si="1"/>
        <v>#VALUE!</v>
      </c>
      <c r="R57" s="1" t="e">
        <f t="shared" si="2"/>
        <v>#VALUE!</v>
      </c>
      <c r="S57" s="1" t="e">
        <f t="shared" si="3"/>
        <v>#VALUE!</v>
      </c>
      <c r="T57" s="1" t="e">
        <f t="shared" si="4"/>
        <v>#VALUE!</v>
      </c>
      <c r="U57" s="1" t="str">
        <f t="shared" si="5"/>
        <v>高</v>
      </c>
    </row>
    <row r="58" spans="1:21" ht="18" customHeight="1">
      <c r="A58" s="13" t="str" cm="1">
        <f t="array" ref="A58">_xlfn.IFS(高校選手データ貼り付け!N66="","",TRUE,高校選手データ貼り付け!N66)</f>
        <v/>
      </c>
      <c r="B58" s="14" t="str" cm="1">
        <f t="array" ref="B58">_xlfn.IFS(A58="","",COUNTIF(高校選手データ貼り付け!P67," ")&gt;0,LEFT(高校選手データ貼り付け!P67,FIND(" ",高校選手データ貼り付け!P67)-1),TRUE,LEFT(高校選手データ貼り付け!P67,FIND("　",高校選手データ貼り付け!P67)-1))</f>
        <v/>
      </c>
      <c r="C58" s="14" t="str" cm="1">
        <f t="array" ref="C58">_xlfn.IFS(A58="","",COUNTIF(高校選手データ貼り付け!P67," ")&gt;0,RIGHT(高校選手データ貼り付け!P67,LEN(高校選手データ貼り付け!P67)-FIND(" ",高校選手データ貼り付け!P67)),TRUE,RIGHT(高校選手データ貼り付け!P67,LEN(高校選手データ貼り付け!P67)-FIND("　",高校選手データ貼り付け!P67)))</f>
        <v/>
      </c>
      <c r="D58" s="15"/>
      <c r="E58" s="16" t="str" cm="1">
        <f t="array" ref="E58">_xlfn.IFS(A58="","",TRUE,高校選手データ貼り付け!$P$4&amp;"高")</f>
        <v/>
      </c>
      <c r="F58" s="17" t="str" cm="1">
        <f t="array" ref="F58">_xlfn.IFS(A58="","",TRUE,高校選手データ貼り付け!W66)</f>
        <v/>
      </c>
      <c r="G58" s="15"/>
      <c r="H58" s="18"/>
      <c r="I58" s="18"/>
      <c r="J58" s="16" t="str" cm="1">
        <f t="array" ref="J58">_xlfn.IFS(A58="","",COUNTIF(高校選手データ貼り付け!P66," ")&gt;0,ASC(LEFT(高校選手データ貼り付け!P66,FIND(" ",高校選手データ貼り付け!P66)-1)),TRUE,ASC(LEFT(高校選手データ貼り付け!P66,FIND("　",高校選手データ貼り付け!P66)-1)))</f>
        <v/>
      </c>
      <c r="K58" s="18" t="str" cm="1">
        <f t="array" ref="K58">_xlfn.IFS(A58="","",COUNTIF(高校選手データ貼り付け!P66," ")&gt;0,ASC(RIGHT(高校選手データ貼り付け!P66,LEN(高校選手データ貼り付け!P66)-FIND(" ",高校選手データ貼り付け!P66))),TRUE,ASC(RIGHT(高校選手データ貼り付け!P66,LEN(高校選手データ貼り付け!P66)-FIND("　",高校選手データ貼り付け!P66))))</f>
        <v/>
      </c>
      <c r="L58" s="18"/>
      <c r="M58" s="18"/>
      <c r="N58" s="18" t="str" cm="1">
        <f t="array" ref="N58">_xlfn.IFS(A58="","",TRUE,高校選手データ貼り付け!R66&amp;"."&amp;TEXT(高校選手データ貼り付け!T66,"00")&amp;"."&amp;TEXT(高校選手データ貼り付け!V66,"00"))</f>
        <v/>
      </c>
      <c r="O58" s="18" t="str" cm="1">
        <f t="array" ref="O58">_xlfn.IFS(A58="","",TRUE,"JPN")</f>
        <v/>
      </c>
      <c r="P58" s="1" t="e">
        <f t="shared" si="0"/>
        <v>#VALUE!</v>
      </c>
      <c r="Q58" s="1" t="e">
        <f t="shared" si="1"/>
        <v>#VALUE!</v>
      </c>
      <c r="R58" s="1" t="e">
        <f t="shared" si="2"/>
        <v>#VALUE!</v>
      </c>
      <c r="S58" s="1" t="e">
        <f t="shared" si="3"/>
        <v>#VALUE!</v>
      </c>
      <c r="T58" s="1" t="e">
        <f t="shared" si="4"/>
        <v>#VALUE!</v>
      </c>
      <c r="U58" s="1" t="str">
        <f t="shared" si="5"/>
        <v>高</v>
      </c>
    </row>
    <row r="59" spans="1:21" ht="18" customHeight="1">
      <c r="A59" s="13" t="str" cm="1">
        <f t="array" ref="A59">_xlfn.IFS(高校選手データ貼り付け!N67="","",TRUE,高校選手データ貼り付け!N67)</f>
        <v/>
      </c>
      <c r="B59" s="14" t="str" cm="1">
        <f t="array" ref="B59">_xlfn.IFS(A59="","",COUNTIF(高校選手データ貼り付け!P68," ")&gt;0,LEFT(高校選手データ貼り付け!P68,FIND(" ",高校選手データ貼り付け!P68)-1),TRUE,LEFT(高校選手データ貼り付け!P68,FIND("　",高校選手データ貼り付け!P68)-1))</f>
        <v/>
      </c>
      <c r="C59" s="14" t="str" cm="1">
        <f t="array" ref="C59">_xlfn.IFS(A59="","",COUNTIF(高校選手データ貼り付け!P68," ")&gt;0,RIGHT(高校選手データ貼り付け!P68,LEN(高校選手データ貼り付け!P68)-FIND(" ",高校選手データ貼り付け!P68)),TRUE,RIGHT(高校選手データ貼り付け!P68,LEN(高校選手データ貼り付け!P68)-FIND("　",高校選手データ貼り付け!P68)))</f>
        <v/>
      </c>
      <c r="D59" s="15"/>
      <c r="E59" s="16" t="str" cm="1">
        <f t="array" ref="E59">_xlfn.IFS(A59="","",TRUE,高校選手データ貼り付け!$P$4&amp;"高")</f>
        <v/>
      </c>
      <c r="F59" s="17" t="str" cm="1">
        <f t="array" ref="F59">_xlfn.IFS(A59="","",TRUE,高校選手データ貼り付け!W67)</f>
        <v/>
      </c>
      <c r="G59" s="15"/>
      <c r="H59" s="18"/>
      <c r="I59" s="18"/>
      <c r="J59" s="16" t="str" cm="1">
        <f t="array" ref="J59">_xlfn.IFS(A59="","",COUNTIF(高校選手データ貼り付け!P67," ")&gt;0,ASC(LEFT(高校選手データ貼り付け!P67,FIND(" ",高校選手データ貼り付け!P67)-1)),TRUE,ASC(LEFT(高校選手データ貼り付け!P67,FIND("　",高校選手データ貼り付け!P67)-1)))</f>
        <v/>
      </c>
      <c r="K59" s="18" t="str" cm="1">
        <f t="array" ref="K59">_xlfn.IFS(A59="","",COUNTIF(高校選手データ貼り付け!P67," ")&gt;0,ASC(RIGHT(高校選手データ貼り付け!P67,LEN(高校選手データ貼り付け!P67)-FIND(" ",高校選手データ貼り付け!P67))),TRUE,ASC(RIGHT(高校選手データ貼り付け!P67,LEN(高校選手データ貼り付け!P67)-FIND("　",高校選手データ貼り付け!P67))))</f>
        <v/>
      </c>
      <c r="L59" s="18"/>
      <c r="M59" s="18"/>
      <c r="N59" s="18" t="str" cm="1">
        <f t="array" ref="N59">_xlfn.IFS(A59="","",TRUE,高校選手データ貼り付け!R67&amp;"."&amp;TEXT(高校選手データ貼り付け!T67,"00")&amp;"."&amp;TEXT(高校選手データ貼り付け!V67,"00"))</f>
        <v/>
      </c>
      <c r="O59" s="18" t="str" cm="1">
        <f t="array" ref="O59">_xlfn.IFS(A59="","",TRUE,"JPN")</f>
        <v/>
      </c>
      <c r="P59" s="1" t="e">
        <f t="shared" si="0"/>
        <v>#VALUE!</v>
      </c>
      <c r="Q59" s="1" t="e">
        <f t="shared" si="1"/>
        <v>#VALUE!</v>
      </c>
      <c r="R59" s="1" t="e">
        <f t="shared" si="2"/>
        <v>#VALUE!</v>
      </c>
      <c r="S59" s="1" t="e">
        <f t="shared" si="3"/>
        <v>#VALUE!</v>
      </c>
      <c r="T59" s="1" t="e">
        <f t="shared" si="4"/>
        <v>#VALUE!</v>
      </c>
      <c r="U59" s="1" t="str">
        <f t="shared" si="5"/>
        <v>高</v>
      </c>
    </row>
    <row r="60" spans="1:21" ht="18" customHeight="1">
      <c r="A60" s="13" t="str" cm="1">
        <f t="array" ref="A60">_xlfn.IFS(高校選手データ貼り付け!N68="","",TRUE,高校選手データ貼り付け!N68)</f>
        <v/>
      </c>
      <c r="B60" s="14" t="str" cm="1">
        <f t="array" ref="B60">_xlfn.IFS(A60="","",COUNTIF(高校選手データ貼り付け!P69," ")&gt;0,LEFT(高校選手データ貼り付け!P69,FIND(" ",高校選手データ貼り付け!P69)-1),TRUE,LEFT(高校選手データ貼り付け!P69,FIND("　",高校選手データ貼り付け!P69)-1))</f>
        <v/>
      </c>
      <c r="C60" s="14" t="str" cm="1">
        <f t="array" ref="C60">_xlfn.IFS(A60="","",COUNTIF(高校選手データ貼り付け!P69," ")&gt;0,RIGHT(高校選手データ貼り付け!P69,LEN(高校選手データ貼り付け!P69)-FIND(" ",高校選手データ貼り付け!P69)),TRUE,RIGHT(高校選手データ貼り付け!P69,LEN(高校選手データ貼り付け!P69)-FIND("　",高校選手データ貼り付け!P69)))</f>
        <v/>
      </c>
      <c r="D60" s="15"/>
      <c r="E60" s="16" t="str" cm="1">
        <f t="array" ref="E60">_xlfn.IFS(A60="","",TRUE,高校選手データ貼り付け!$P$4&amp;"高")</f>
        <v/>
      </c>
      <c r="F60" s="17" t="str" cm="1">
        <f t="array" ref="F60">_xlfn.IFS(A60="","",TRUE,高校選手データ貼り付け!W68)</f>
        <v/>
      </c>
      <c r="G60" s="15"/>
      <c r="H60" s="18"/>
      <c r="I60" s="18"/>
      <c r="J60" s="16" t="str" cm="1">
        <f t="array" ref="J60">_xlfn.IFS(A60="","",COUNTIF(高校選手データ貼り付け!P68," ")&gt;0,ASC(LEFT(高校選手データ貼り付け!P68,FIND(" ",高校選手データ貼り付け!P68)-1)),TRUE,ASC(LEFT(高校選手データ貼り付け!P68,FIND("　",高校選手データ貼り付け!P68)-1)))</f>
        <v/>
      </c>
      <c r="K60" s="18" t="str" cm="1">
        <f t="array" ref="K60">_xlfn.IFS(A60="","",COUNTIF(高校選手データ貼り付け!P68," ")&gt;0,ASC(RIGHT(高校選手データ貼り付け!P68,LEN(高校選手データ貼り付け!P68)-FIND(" ",高校選手データ貼り付け!P68))),TRUE,ASC(RIGHT(高校選手データ貼り付け!P68,LEN(高校選手データ貼り付け!P68)-FIND("　",高校選手データ貼り付け!P68))))</f>
        <v/>
      </c>
      <c r="L60" s="18"/>
      <c r="M60" s="18"/>
      <c r="N60" s="18" t="str" cm="1">
        <f t="array" ref="N60">_xlfn.IFS(A60="","",TRUE,高校選手データ貼り付け!R68&amp;"."&amp;TEXT(高校選手データ貼り付け!T68,"00")&amp;"."&amp;TEXT(高校選手データ貼り付け!V68,"00"))</f>
        <v/>
      </c>
      <c r="O60" s="18" t="str" cm="1">
        <f t="array" ref="O60">_xlfn.IFS(A60="","",TRUE,"JPN")</f>
        <v/>
      </c>
      <c r="P60" s="1" t="e">
        <f t="shared" si="0"/>
        <v>#VALUE!</v>
      </c>
      <c r="Q60" s="1" t="e">
        <f t="shared" si="1"/>
        <v>#VALUE!</v>
      </c>
      <c r="R60" s="1" t="e">
        <f t="shared" si="2"/>
        <v>#VALUE!</v>
      </c>
      <c r="S60" s="1" t="e">
        <f t="shared" si="3"/>
        <v>#VALUE!</v>
      </c>
      <c r="T60" s="1" t="e">
        <f t="shared" si="4"/>
        <v>#VALUE!</v>
      </c>
      <c r="U60" s="1" t="str">
        <f t="shared" si="5"/>
        <v>高</v>
      </c>
    </row>
    <row r="61" spans="1:21" ht="18" customHeight="1">
      <c r="A61" s="13" t="str" cm="1">
        <f t="array" ref="A61">_xlfn.IFS(高校選手データ貼り付け!N69="","",TRUE,高校選手データ貼り付け!N69)</f>
        <v/>
      </c>
      <c r="B61" s="14" t="str" cm="1">
        <f t="array" ref="B61">_xlfn.IFS(A61="","",COUNTIF(高校選手データ貼り付け!P70," ")&gt;0,LEFT(高校選手データ貼り付け!P70,FIND(" ",高校選手データ貼り付け!P70)-1),TRUE,LEFT(高校選手データ貼り付け!P70,FIND("　",高校選手データ貼り付け!P70)-1))</f>
        <v/>
      </c>
      <c r="C61" s="14" t="str" cm="1">
        <f t="array" ref="C61">_xlfn.IFS(A61="","",COUNTIF(高校選手データ貼り付け!P70," ")&gt;0,RIGHT(高校選手データ貼り付け!P70,LEN(高校選手データ貼り付け!P70)-FIND(" ",高校選手データ貼り付け!P70)),TRUE,RIGHT(高校選手データ貼り付け!P70,LEN(高校選手データ貼り付け!P70)-FIND("　",高校選手データ貼り付け!P70)))</f>
        <v/>
      </c>
      <c r="D61" s="15"/>
      <c r="E61" s="16" t="str" cm="1">
        <f t="array" ref="E61">_xlfn.IFS(A61="","",TRUE,高校選手データ貼り付け!$P$4&amp;"高")</f>
        <v/>
      </c>
      <c r="F61" s="17" t="str" cm="1">
        <f t="array" ref="F61">_xlfn.IFS(A61="","",TRUE,高校選手データ貼り付け!W69)</f>
        <v/>
      </c>
      <c r="G61" s="15"/>
      <c r="H61" s="18"/>
      <c r="I61" s="18"/>
      <c r="J61" s="16" t="str" cm="1">
        <f t="array" ref="J61">_xlfn.IFS(A61="","",COUNTIF(高校選手データ貼り付け!P69," ")&gt;0,ASC(LEFT(高校選手データ貼り付け!P69,FIND(" ",高校選手データ貼り付け!P69)-1)),TRUE,ASC(LEFT(高校選手データ貼り付け!P69,FIND("　",高校選手データ貼り付け!P69)-1)))</f>
        <v/>
      </c>
      <c r="K61" s="18" t="str" cm="1">
        <f t="array" ref="K61">_xlfn.IFS(A61="","",COUNTIF(高校選手データ貼り付け!P69," ")&gt;0,ASC(RIGHT(高校選手データ貼り付け!P69,LEN(高校選手データ貼り付け!P69)-FIND(" ",高校選手データ貼り付け!P69))),TRUE,ASC(RIGHT(高校選手データ貼り付け!P69,LEN(高校選手データ貼り付け!P69)-FIND("　",高校選手データ貼り付け!P69))))</f>
        <v/>
      </c>
      <c r="L61" s="18"/>
      <c r="M61" s="18"/>
      <c r="N61" s="18" t="str" cm="1">
        <f t="array" ref="N61">_xlfn.IFS(A61="","",TRUE,高校選手データ貼り付け!R69&amp;"."&amp;TEXT(高校選手データ貼り付け!T69,"00")&amp;"."&amp;TEXT(高校選手データ貼り付け!V69,"00"))</f>
        <v/>
      </c>
      <c r="O61" s="18" t="str" cm="1">
        <f t="array" ref="O61">_xlfn.IFS(A61="","",TRUE,"JPN")</f>
        <v/>
      </c>
      <c r="P61" s="1" t="e">
        <f t="shared" si="0"/>
        <v>#VALUE!</v>
      </c>
      <c r="Q61" s="1" t="e">
        <f t="shared" si="1"/>
        <v>#VALUE!</v>
      </c>
      <c r="R61" s="1" t="e">
        <f t="shared" si="2"/>
        <v>#VALUE!</v>
      </c>
      <c r="S61" s="1" t="e">
        <f t="shared" si="3"/>
        <v>#VALUE!</v>
      </c>
      <c r="T61" s="1" t="e">
        <f t="shared" si="4"/>
        <v>#VALUE!</v>
      </c>
      <c r="U61" s="1" t="str">
        <f t="shared" si="5"/>
        <v>高</v>
      </c>
    </row>
    <row r="62" spans="1:21" ht="18" customHeight="1">
      <c r="A62" s="13" t="str" cm="1">
        <f t="array" ref="A62">_xlfn.IFS(高校選手データ貼り付け!N70="","",TRUE,高校選手データ貼り付け!N70)</f>
        <v/>
      </c>
      <c r="B62" s="14" t="str" cm="1">
        <f t="array" ref="B62">_xlfn.IFS(A62="","",COUNTIF(高校選手データ貼り付け!P71," ")&gt;0,LEFT(高校選手データ貼り付け!P71,FIND(" ",高校選手データ貼り付け!P71)-1),TRUE,LEFT(高校選手データ貼り付け!P71,FIND("　",高校選手データ貼り付け!P71)-1))</f>
        <v/>
      </c>
      <c r="C62" s="14" t="str" cm="1">
        <f t="array" ref="C62">_xlfn.IFS(A62="","",COUNTIF(高校選手データ貼り付け!P71," ")&gt;0,RIGHT(高校選手データ貼り付け!P71,LEN(高校選手データ貼り付け!P71)-FIND(" ",高校選手データ貼り付け!P71)),TRUE,RIGHT(高校選手データ貼り付け!P71,LEN(高校選手データ貼り付け!P71)-FIND("　",高校選手データ貼り付け!P71)))</f>
        <v/>
      </c>
      <c r="D62" s="15"/>
      <c r="E62" s="16" t="str" cm="1">
        <f t="array" ref="E62">_xlfn.IFS(A62="","",TRUE,高校選手データ貼り付け!$P$4&amp;"高")</f>
        <v/>
      </c>
      <c r="F62" s="17" t="str" cm="1">
        <f t="array" ref="F62">_xlfn.IFS(A62="","",TRUE,高校選手データ貼り付け!W70)</f>
        <v/>
      </c>
      <c r="G62" s="15"/>
      <c r="H62" s="18"/>
      <c r="I62" s="18"/>
      <c r="J62" s="16" t="str" cm="1">
        <f t="array" ref="J62">_xlfn.IFS(A62="","",COUNTIF(高校選手データ貼り付け!P70," ")&gt;0,ASC(LEFT(高校選手データ貼り付け!P70,FIND(" ",高校選手データ貼り付け!P70)-1)),TRUE,ASC(LEFT(高校選手データ貼り付け!P70,FIND("　",高校選手データ貼り付け!P70)-1)))</f>
        <v/>
      </c>
      <c r="K62" s="18" t="str" cm="1">
        <f t="array" ref="K62">_xlfn.IFS(A62="","",COUNTIF(高校選手データ貼り付け!P70," ")&gt;0,ASC(RIGHT(高校選手データ貼り付け!P70,LEN(高校選手データ貼り付け!P70)-FIND(" ",高校選手データ貼り付け!P70))),TRUE,ASC(RIGHT(高校選手データ貼り付け!P70,LEN(高校選手データ貼り付け!P70)-FIND("　",高校選手データ貼り付け!P70))))</f>
        <v/>
      </c>
      <c r="L62" s="18"/>
      <c r="M62" s="18"/>
      <c r="N62" s="18" t="str" cm="1">
        <f t="array" ref="N62">_xlfn.IFS(A62="","",TRUE,高校選手データ貼り付け!R70&amp;"."&amp;TEXT(高校選手データ貼り付け!T70,"00")&amp;"."&amp;TEXT(高校選手データ貼り付け!V70,"00"))</f>
        <v/>
      </c>
      <c r="O62" s="18" t="str" cm="1">
        <f t="array" ref="O62">_xlfn.IFS(A62="","",TRUE,"JPN")</f>
        <v/>
      </c>
      <c r="P62" s="1" t="e">
        <f t="shared" si="0"/>
        <v>#VALUE!</v>
      </c>
      <c r="Q62" s="1" t="e">
        <f t="shared" si="1"/>
        <v>#VALUE!</v>
      </c>
      <c r="R62" s="1" t="e">
        <f t="shared" si="2"/>
        <v>#VALUE!</v>
      </c>
      <c r="S62" s="1" t="e">
        <f t="shared" si="3"/>
        <v>#VALUE!</v>
      </c>
      <c r="T62" s="1" t="e">
        <f t="shared" si="4"/>
        <v>#VALUE!</v>
      </c>
      <c r="U62" s="1" t="str">
        <f t="shared" si="5"/>
        <v>高</v>
      </c>
    </row>
    <row r="63" spans="1:21" ht="18" customHeight="1">
      <c r="A63" s="13" t="str" cm="1">
        <f t="array" ref="A63">_xlfn.IFS(高校選手データ貼り付け!N71="","",TRUE,高校選手データ貼り付け!N71)</f>
        <v/>
      </c>
      <c r="B63" s="14" t="str" cm="1">
        <f t="array" ref="B63">_xlfn.IFS(A63="","",COUNTIF(高校選手データ貼り付け!P72," ")&gt;0,LEFT(高校選手データ貼り付け!P72,FIND(" ",高校選手データ貼り付け!P72)-1),TRUE,LEFT(高校選手データ貼り付け!P72,FIND("　",高校選手データ貼り付け!P72)-1))</f>
        <v/>
      </c>
      <c r="C63" s="14" t="str" cm="1">
        <f t="array" ref="C63">_xlfn.IFS(A63="","",COUNTIF(高校選手データ貼り付け!P72," ")&gt;0,RIGHT(高校選手データ貼り付け!P72,LEN(高校選手データ貼り付け!P72)-FIND(" ",高校選手データ貼り付け!P72)),TRUE,RIGHT(高校選手データ貼り付け!P72,LEN(高校選手データ貼り付け!P72)-FIND("　",高校選手データ貼り付け!P72)))</f>
        <v/>
      </c>
      <c r="D63" s="15"/>
      <c r="E63" s="16" t="str" cm="1">
        <f t="array" ref="E63">_xlfn.IFS(A63="","",TRUE,高校選手データ貼り付け!$P$4&amp;"高")</f>
        <v/>
      </c>
      <c r="F63" s="17" t="str" cm="1">
        <f t="array" ref="F63">_xlfn.IFS(A63="","",TRUE,高校選手データ貼り付け!W71)</f>
        <v/>
      </c>
      <c r="G63" s="15"/>
      <c r="H63" s="18"/>
      <c r="I63" s="18"/>
      <c r="J63" s="16" t="str" cm="1">
        <f t="array" ref="J63">_xlfn.IFS(A63="","",COUNTIF(高校選手データ貼り付け!P71," ")&gt;0,ASC(LEFT(高校選手データ貼り付け!P71,FIND(" ",高校選手データ貼り付け!P71)-1)),TRUE,ASC(LEFT(高校選手データ貼り付け!P71,FIND("　",高校選手データ貼り付け!P71)-1)))</f>
        <v/>
      </c>
      <c r="K63" s="18" t="str" cm="1">
        <f t="array" ref="K63">_xlfn.IFS(A63="","",COUNTIF(高校選手データ貼り付け!P71," ")&gt;0,ASC(RIGHT(高校選手データ貼り付け!P71,LEN(高校選手データ貼り付け!P71)-FIND(" ",高校選手データ貼り付け!P71))),TRUE,ASC(RIGHT(高校選手データ貼り付け!P71,LEN(高校選手データ貼り付け!P71)-FIND("　",高校選手データ貼り付け!P71))))</f>
        <v/>
      </c>
      <c r="L63" s="18"/>
      <c r="M63" s="18"/>
      <c r="N63" s="18" t="str" cm="1">
        <f t="array" ref="N63">_xlfn.IFS(A63="","",TRUE,高校選手データ貼り付け!R71&amp;"."&amp;TEXT(高校選手データ貼り付け!T71,"00")&amp;"."&amp;TEXT(高校選手データ貼り付け!V71,"00"))</f>
        <v/>
      </c>
      <c r="O63" s="18" t="str" cm="1">
        <f t="array" ref="O63">_xlfn.IFS(A63="","",TRUE,"JPN")</f>
        <v/>
      </c>
      <c r="P63" s="1" t="e">
        <f t="shared" si="0"/>
        <v>#VALUE!</v>
      </c>
      <c r="Q63" s="1" t="e">
        <f t="shared" si="1"/>
        <v>#VALUE!</v>
      </c>
      <c r="R63" s="1" t="e">
        <f t="shared" si="2"/>
        <v>#VALUE!</v>
      </c>
      <c r="S63" s="1" t="e">
        <f t="shared" si="3"/>
        <v>#VALUE!</v>
      </c>
      <c r="T63" s="1" t="e">
        <f t="shared" si="4"/>
        <v>#VALUE!</v>
      </c>
      <c r="U63" s="1" t="str">
        <f t="shared" si="5"/>
        <v>高</v>
      </c>
    </row>
    <row r="64" spans="1:21" ht="18" customHeight="1">
      <c r="A64" s="13" t="str" cm="1">
        <f t="array" ref="A64">_xlfn.IFS(高校選手データ貼り付け!N72="","",TRUE,高校選手データ貼り付け!N72)</f>
        <v/>
      </c>
      <c r="B64" s="14" t="str" cm="1">
        <f t="array" ref="B64">_xlfn.IFS(A64="","",COUNTIF(高校選手データ貼り付け!P73," ")&gt;0,LEFT(高校選手データ貼り付け!P73,FIND(" ",高校選手データ貼り付け!P73)-1),TRUE,LEFT(高校選手データ貼り付け!P73,FIND("　",高校選手データ貼り付け!P73)-1))</f>
        <v/>
      </c>
      <c r="C64" s="14" t="str" cm="1">
        <f t="array" ref="C64">_xlfn.IFS(A64="","",COUNTIF(高校選手データ貼り付け!P73," ")&gt;0,RIGHT(高校選手データ貼り付け!P73,LEN(高校選手データ貼り付け!P73)-FIND(" ",高校選手データ貼り付け!P73)),TRUE,RIGHT(高校選手データ貼り付け!P73,LEN(高校選手データ貼り付け!P73)-FIND("　",高校選手データ貼り付け!P73)))</f>
        <v/>
      </c>
      <c r="D64" s="15"/>
      <c r="E64" s="16" t="str" cm="1">
        <f t="array" ref="E64">_xlfn.IFS(A64="","",TRUE,高校選手データ貼り付け!$P$4&amp;"高")</f>
        <v/>
      </c>
      <c r="F64" s="17" t="str" cm="1">
        <f t="array" ref="F64">_xlfn.IFS(A64="","",TRUE,高校選手データ貼り付け!W72)</f>
        <v/>
      </c>
      <c r="G64" s="15"/>
      <c r="H64" s="18"/>
      <c r="I64" s="18"/>
      <c r="J64" s="16" t="str" cm="1">
        <f t="array" ref="J64">_xlfn.IFS(A64="","",COUNTIF(高校選手データ貼り付け!P72," ")&gt;0,ASC(LEFT(高校選手データ貼り付け!P72,FIND(" ",高校選手データ貼り付け!P72)-1)),TRUE,ASC(LEFT(高校選手データ貼り付け!P72,FIND("　",高校選手データ貼り付け!P72)-1)))</f>
        <v/>
      </c>
      <c r="K64" s="18" t="str" cm="1">
        <f t="array" ref="K64">_xlfn.IFS(A64="","",COUNTIF(高校選手データ貼り付け!P72," ")&gt;0,ASC(RIGHT(高校選手データ貼り付け!P72,LEN(高校選手データ貼り付け!P72)-FIND(" ",高校選手データ貼り付け!P72))),TRUE,ASC(RIGHT(高校選手データ貼り付け!P72,LEN(高校選手データ貼り付け!P72)-FIND("　",高校選手データ貼り付け!P72))))</f>
        <v/>
      </c>
      <c r="L64" s="18"/>
      <c r="M64" s="18"/>
      <c r="N64" s="18" t="str" cm="1">
        <f t="array" ref="N64">_xlfn.IFS(A64="","",TRUE,高校選手データ貼り付け!R72&amp;"."&amp;TEXT(高校選手データ貼り付け!T72,"00")&amp;"."&amp;TEXT(高校選手データ貼り付け!V72,"00"))</f>
        <v/>
      </c>
      <c r="O64" s="18" t="str" cm="1">
        <f t="array" ref="O64">_xlfn.IFS(A64="","",TRUE,"JPN")</f>
        <v/>
      </c>
      <c r="P64" s="1" t="e">
        <f t="shared" si="0"/>
        <v>#VALUE!</v>
      </c>
      <c r="Q64" s="1" t="e">
        <f t="shared" si="1"/>
        <v>#VALUE!</v>
      </c>
      <c r="R64" s="1" t="e">
        <f t="shared" si="2"/>
        <v>#VALUE!</v>
      </c>
      <c r="S64" s="1" t="e">
        <f t="shared" si="3"/>
        <v>#VALUE!</v>
      </c>
      <c r="T64" s="1" t="e">
        <f t="shared" si="4"/>
        <v>#VALUE!</v>
      </c>
      <c r="U64" s="1" t="str">
        <f t="shared" si="5"/>
        <v>高</v>
      </c>
    </row>
    <row r="65" spans="1:21" ht="18" customHeight="1">
      <c r="A65" s="13" t="str" cm="1">
        <f t="array" ref="A65">_xlfn.IFS(高校選手データ貼り付け!N73="","",TRUE,高校選手データ貼り付け!N73)</f>
        <v/>
      </c>
      <c r="B65" s="14" t="str" cm="1">
        <f t="array" ref="B65">_xlfn.IFS(A65="","",COUNTIF(高校選手データ貼り付け!P74," ")&gt;0,LEFT(高校選手データ貼り付け!P74,FIND(" ",高校選手データ貼り付け!P74)-1),TRUE,LEFT(高校選手データ貼り付け!P74,FIND("　",高校選手データ貼り付け!P74)-1))</f>
        <v/>
      </c>
      <c r="C65" s="14" t="str" cm="1">
        <f t="array" ref="C65">_xlfn.IFS(A65="","",COUNTIF(高校選手データ貼り付け!P74," ")&gt;0,RIGHT(高校選手データ貼り付け!P74,LEN(高校選手データ貼り付け!P74)-FIND(" ",高校選手データ貼り付け!P74)),TRUE,RIGHT(高校選手データ貼り付け!P74,LEN(高校選手データ貼り付け!P74)-FIND("　",高校選手データ貼り付け!P74)))</f>
        <v/>
      </c>
      <c r="D65" s="15"/>
      <c r="E65" s="16" t="str" cm="1">
        <f t="array" ref="E65">_xlfn.IFS(A65="","",TRUE,高校選手データ貼り付け!$P$4&amp;"高")</f>
        <v/>
      </c>
      <c r="F65" s="17" t="str" cm="1">
        <f t="array" ref="F65">_xlfn.IFS(A65="","",TRUE,高校選手データ貼り付け!W73)</f>
        <v/>
      </c>
      <c r="G65" s="15"/>
      <c r="H65" s="18"/>
      <c r="I65" s="18"/>
      <c r="J65" s="16" t="str" cm="1">
        <f t="array" ref="J65">_xlfn.IFS(A65="","",COUNTIF(高校選手データ貼り付け!P73," ")&gt;0,ASC(LEFT(高校選手データ貼り付け!P73,FIND(" ",高校選手データ貼り付け!P73)-1)),TRUE,ASC(LEFT(高校選手データ貼り付け!P73,FIND("　",高校選手データ貼り付け!P73)-1)))</f>
        <v/>
      </c>
      <c r="K65" s="18" t="str" cm="1">
        <f t="array" ref="K65">_xlfn.IFS(A65="","",COUNTIF(高校選手データ貼り付け!P73," ")&gt;0,ASC(RIGHT(高校選手データ貼り付け!P73,LEN(高校選手データ貼り付け!P73)-FIND(" ",高校選手データ貼り付け!P73))),TRUE,ASC(RIGHT(高校選手データ貼り付け!P73,LEN(高校選手データ貼り付け!P73)-FIND("　",高校選手データ貼り付け!P73))))</f>
        <v/>
      </c>
      <c r="L65" s="18"/>
      <c r="M65" s="18"/>
      <c r="N65" s="18" t="str" cm="1">
        <f t="array" ref="N65">_xlfn.IFS(A65="","",TRUE,高校選手データ貼り付け!R73&amp;"."&amp;TEXT(高校選手データ貼り付け!T73,"00")&amp;"."&amp;TEXT(高校選手データ貼り付け!V73,"00"))</f>
        <v/>
      </c>
      <c r="O65" s="18" t="str" cm="1">
        <f t="array" ref="O65">_xlfn.IFS(A65="","",TRUE,"JPN")</f>
        <v/>
      </c>
      <c r="P65" s="1" t="e">
        <f t="shared" si="0"/>
        <v>#VALUE!</v>
      </c>
      <c r="Q65" s="1" t="e">
        <f t="shared" si="1"/>
        <v>#VALUE!</v>
      </c>
      <c r="R65" s="1" t="e">
        <f t="shared" si="2"/>
        <v>#VALUE!</v>
      </c>
      <c r="S65" s="1" t="e">
        <f t="shared" si="3"/>
        <v>#VALUE!</v>
      </c>
      <c r="T65" s="1" t="e">
        <f t="shared" si="4"/>
        <v>#VALUE!</v>
      </c>
      <c r="U65" s="1" t="str">
        <f t="shared" si="5"/>
        <v>高</v>
      </c>
    </row>
    <row r="66" spans="1:21" ht="18" customHeight="1">
      <c r="A66" s="13" t="str" cm="1">
        <f t="array" ref="A66">_xlfn.IFS(高校選手データ貼り付け!N74="","",TRUE,高校選手データ貼り付け!N74)</f>
        <v/>
      </c>
      <c r="B66" s="14" t="str" cm="1">
        <f t="array" ref="B66">_xlfn.IFS(A66="","",COUNTIF(高校選手データ貼り付け!P75," ")&gt;0,LEFT(高校選手データ貼り付け!P75,FIND(" ",高校選手データ貼り付け!P75)-1),TRUE,LEFT(高校選手データ貼り付け!P75,FIND("　",高校選手データ貼り付け!P75)-1))</f>
        <v/>
      </c>
      <c r="C66" s="14" t="str" cm="1">
        <f t="array" ref="C66">_xlfn.IFS(A66="","",COUNTIF(高校選手データ貼り付け!P75," ")&gt;0,RIGHT(高校選手データ貼り付け!P75,LEN(高校選手データ貼り付け!P75)-FIND(" ",高校選手データ貼り付け!P75)),TRUE,RIGHT(高校選手データ貼り付け!P75,LEN(高校選手データ貼り付け!P75)-FIND("　",高校選手データ貼り付け!P75)))</f>
        <v/>
      </c>
      <c r="D66" s="15"/>
      <c r="E66" s="16" t="str" cm="1">
        <f t="array" ref="E66">_xlfn.IFS(A66="","",TRUE,高校選手データ貼り付け!$P$4&amp;"高")</f>
        <v/>
      </c>
      <c r="F66" s="17" t="str" cm="1">
        <f t="array" ref="F66">_xlfn.IFS(A66="","",TRUE,高校選手データ貼り付け!W74)</f>
        <v/>
      </c>
      <c r="G66" s="15"/>
      <c r="H66" s="18"/>
      <c r="I66" s="18"/>
      <c r="J66" s="16" t="str" cm="1">
        <f t="array" ref="J66">_xlfn.IFS(A66="","",COUNTIF(高校選手データ貼り付け!P74," ")&gt;0,ASC(LEFT(高校選手データ貼り付け!P74,FIND(" ",高校選手データ貼り付け!P74)-1)),TRUE,ASC(LEFT(高校選手データ貼り付け!P74,FIND("　",高校選手データ貼り付け!P74)-1)))</f>
        <v/>
      </c>
      <c r="K66" s="18" t="str" cm="1">
        <f t="array" ref="K66">_xlfn.IFS(A66="","",COUNTIF(高校選手データ貼り付け!P74," ")&gt;0,ASC(RIGHT(高校選手データ貼り付け!P74,LEN(高校選手データ貼り付け!P74)-FIND(" ",高校選手データ貼り付け!P74))),TRUE,ASC(RIGHT(高校選手データ貼り付け!P74,LEN(高校選手データ貼り付け!P74)-FIND("　",高校選手データ貼り付け!P74))))</f>
        <v/>
      </c>
      <c r="L66" s="18"/>
      <c r="M66" s="18"/>
      <c r="N66" s="18" t="str" cm="1">
        <f t="array" ref="N66">_xlfn.IFS(A66="","",TRUE,高校選手データ貼り付け!R74&amp;"."&amp;TEXT(高校選手データ貼り付け!T74,"00")&amp;"."&amp;TEXT(高校選手データ貼り付け!V74,"00"))</f>
        <v/>
      </c>
      <c r="O66" s="18" t="str" cm="1">
        <f t="array" ref="O66">_xlfn.IFS(A66="","",TRUE,"JPN")</f>
        <v/>
      </c>
      <c r="P66" s="1" t="e">
        <f t="shared" si="0"/>
        <v>#VALUE!</v>
      </c>
      <c r="Q66" s="1" t="e">
        <f t="shared" si="1"/>
        <v>#VALUE!</v>
      </c>
      <c r="R66" s="1" t="e">
        <f t="shared" si="2"/>
        <v>#VALUE!</v>
      </c>
      <c r="S66" s="1" t="e">
        <f t="shared" si="3"/>
        <v>#VALUE!</v>
      </c>
      <c r="T66" s="1" t="e">
        <f t="shared" si="4"/>
        <v>#VALUE!</v>
      </c>
      <c r="U66" s="1" t="str">
        <f t="shared" si="5"/>
        <v>高</v>
      </c>
    </row>
    <row r="67" spans="1:21" ht="18" customHeight="1">
      <c r="A67" s="13" t="str" cm="1">
        <f t="array" ref="A67">_xlfn.IFS(高校選手データ貼り付け!N75="","",TRUE,高校選手データ貼り付け!N75)</f>
        <v/>
      </c>
      <c r="B67" s="14" t="str" cm="1">
        <f t="array" ref="B67">_xlfn.IFS(A67="","",COUNTIF(高校選手データ貼り付け!P76," ")&gt;0,LEFT(高校選手データ貼り付け!P76,FIND(" ",高校選手データ貼り付け!P76)-1),TRUE,LEFT(高校選手データ貼り付け!P76,FIND("　",高校選手データ貼り付け!P76)-1))</f>
        <v/>
      </c>
      <c r="C67" s="14" t="str" cm="1">
        <f t="array" ref="C67">_xlfn.IFS(A67="","",COUNTIF(高校選手データ貼り付け!P76," ")&gt;0,RIGHT(高校選手データ貼り付け!P76,LEN(高校選手データ貼り付け!P76)-FIND(" ",高校選手データ貼り付け!P76)),TRUE,RIGHT(高校選手データ貼り付け!P76,LEN(高校選手データ貼り付け!P76)-FIND("　",高校選手データ貼り付け!P76)))</f>
        <v/>
      </c>
      <c r="D67" s="15"/>
      <c r="E67" s="16" t="str" cm="1">
        <f t="array" ref="E67">_xlfn.IFS(A67="","",TRUE,高校選手データ貼り付け!$P$4&amp;"高")</f>
        <v/>
      </c>
      <c r="F67" s="17" t="str" cm="1">
        <f t="array" ref="F67">_xlfn.IFS(A67="","",TRUE,高校選手データ貼り付け!W75)</f>
        <v/>
      </c>
      <c r="G67" s="15"/>
      <c r="H67" s="18"/>
      <c r="I67" s="18"/>
      <c r="J67" s="16" t="str" cm="1">
        <f t="array" ref="J67">_xlfn.IFS(A67="","",COUNTIF(高校選手データ貼り付け!P75," ")&gt;0,ASC(LEFT(高校選手データ貼り付け!P75,FIND(" ",高校選手データ貼り付け!P75)-1)),TRUE,ASC(LEFT(高校選手データ貼り付け!P75,FIND("　",高校選手データ貼り付け!P75)-1)))</f>
        <v/>
      </c>
      <c r="K67" s="18" t="str" cm="1">
        <f t="array" ref="K67">_xlfn.IFS(A67="","",COUNTIF(高校選手データ貼り付け!P75," ")&gt;0,ASC(RIGHT(高校選手データ貼り付け!P75,LEN(高校選手データ貼り付け!P75)-FIND(" ",高校選手データ貼り付け!P75))),TRUE,ASC(RIGHT(高校選手データ貼り付け!P75,LEN(高校選手データ貼り付け!P75)-FIND("　",高校選手データ貼り付け!P75))))</f>
        <v/>
      </c>
      <c r="L67" s="18"/>
      <c r="M67" s="18"/>
      <c r="N67" s="18" t="str" cm="1">
        <f t="array" ref="N67">_xlfn.IFS(A67="","",TRUE,高校選手データ貼り付け!R75&amp;"."&amp;TEXT(高校選手データ貼り付け!T75,"00")&amp;"."&amp;TEXT(高校選手データ貼り付け!V75,"00"))</f>
        <v/>
      </c>
      <c r="O67" s="18" t="str" cm="1">
        <f t="array" ref="O67">_xlfn.IFS(A67="","",TRUE,"JPN")</f>
        <v/>
      </c>
      <c r="P67" s="1" t="e">
        <f t="shared" si="0"/>
        <v>#VALUE!</v>
      </c>
      <c r="Q67" s="1" t="e">
        <f t="shared" si="1"/>
        <v>#VALUE!</v>
      </c>
      <c r="R67" s="1" t="e">
        <f t="shared" si="2"/>
        <v>#VALUE!</v>
      </c>
      <c r="S67" s="1" t="e">
        <f t="shared" si="3"/>
        <v>#VALUE!</v>
      </c>
      <c r="T67" s="1" t="e">
        <f t="shared" si="4"/>
        <v>#VALUE!</v>
      </c>
      <c r="U67" s="1" t="str">
        <f t="shared" si="5"/>
        <v>高</v>
      </c>
    </row>
    <row r="68" spans="1:21" ht="18" customHeight="1">
      <c r="A68" s="13" t="str" cm="1">
        <f t="array" ref="A68">_xlfn.IFS(高校選手データ貼り付け!N76="","",TRUE,高校選手データ貼り付け!N76)</f>
        <v/>
      </c>
      <c r="B68" s="14" t="str" cm="1">
        <f t="array" ref="B68">_xlfn.IFS(A68="","",COUNTIF(高校選手データ貼り付け!P77," ")&gt;0,LEFT(高校選手データ貼り付け!P77,FIND(" ",高校選手データ貼り付け!P77)-1),TRUE,LEFT(高校選手データ貼り付け!P77,FIND("　",高校選手データ貼り付け!P77)-1))</f>
        <v/>
      </c>
      <c r="C68" s="14" t="str" cm="1">
        <f t="array" ref="C68">_xlfn.IFS(A68="","",COUNTIF(高校選手データ貼り付け!P77," ")&gt;0,RIGHT(高校選手データ貼り付け!P77,LEN(高校選手データ貼り付け!P77)-FIND(" ",高校選手データ貼り付け!P77)),TRUE,RIGHT(高校選手データ貼り付け!P77,LEN(高校選手データ貼り付け!P77)-FIND("　",高校選手データ貼り付け!P77)))</f>
        <v/>
      </c>
      <c r="D68" s="15"/>
      <c r="E68" s="16" t="str" cm="1">
        <f t="array" ref="E68">_xlfn.IFS(A68="","",TRUE,高校選手データ貼り付け!$P$4&amp;"高")</f>
        <v/>
      </c>
      <c r="F68" s="17" t="str" cm="1">
        <f t="array" ref="F68">_xlfn.IFS(A68="","",TRUE,高校選手データ貼り付け!W76)</f>
        <v/>
      </c>
      <c r="G68" s="15"/>
      <c r="H68" s="18"/>
      <c r="I68" s="18"/>
      <c r="J68" s="16" t="str" cm="1">
        <f t="array" ref="J68">_xlfn.IFS(A68="","",COUNTIF(高校選手データ貼り付け!P76," ")&gt;0,ASC(LEFT(高校選手データ貼り付け!P76,FIND(" ",高校選手データ貼り付け!P76)-1)),TRUE,ASC(LEFT(高校選手データ貼り付け!P76,FIND("　",高校選手データ貼り付け!P76)-1)))</f>
        <v/>
      </c>
      <c r="K68" s="18" t="str" cm="1">
        <f t="array" ref="K68">_xlfn.IFS(A68="","",COUNTIF(高校選手データ貼り付け!P76," ")&gt;0,ASC(RIGHT(高校選手データ貼り付け!P76,LEN(高校選手データ貼り付け!P76)-FIND(" ",高校選手データ貼り付け!P76))),TRUE,ASC(RIGHT(高校選手データ貼り付け!P76,LEN(高校選手データ貼り付け!P76)-FIND("　",高校選手データ貼り付け!P76))))</f>
        <v/>
      </c>
      <c r="L68" s="18"/>
      <c r="M68" s="18"/>
      <c r="N68" s="18" t="str" cm="1">
        <f t="array" ref="N68">_xlfn.IFS(A68="","",TRUE,高校選手データ貼り付け!R76&amp;"."&amp;TEXT(高校選手データ貼り付け!T76,"00")&amp;"."&amp;TEXT(高校選手データ貼り付け!V76,"00"))</f>
        <v/>
      </c>
      <c r="O68" s="18" t="str" cm="1">
        <f t="array" ref="O68">_xlfn.IFS(A68="","",TRUE,"JPN")</f>
        <v/>
      </c>
      <c r="P68" s="1" t="e">
        <f t="shared" si="0"/>
        <v>#VALUE!</v>
      </c>
      <c r="Q68" s="1" t="e">
        <f t="shared" si="1"/>
        <v>#VALUE!</v>
      </c>
      <c r="R68" s="1" t="e">
        <f t="shared" si="2"/>
        <v>#VALUE!</v>
      </c>
      <c r="S68" s="1" t="e">
        <f t="shared" si="3"/>
        <v>#VALUE!</v>
      </c>
      <c r="T68" s="1" t="e">
        <f t="shared" si="4"/>
        <v>#VALUE!</v>
      </c>
      <c r="U68" s="1" t="str">
        <f t="shared" si="5"/>
        <v>高</v>
      </c>
    </row>
    <row r="69" spans="1:21" ht="18" customHeight="1">
      <c r="A69" s="13" t="str" cm="1">
        <f t="array" ref="A69">_xlfn.IFS(高校選手データ貼り付け!N77="","",TRUE,高校選手データ貼り付け!N77)</f>
        <v/>
      </c>
      <c r="B69" s="14" t="str" cm="1">
        <f t="array" ref="B69">_xlfn.IFS(A69="","",COUNTIF(高校選手データ貼り付け!P78," ")&gt;0,LEFT(高校選手データ貼り付け!P78,FIND(" ",高校選手データ貼り付け!P78)-1),TRUE,LEFT(高校選手データ貼り付け!P78,FIND("　",高校選手データ貼り付け!P78)-1))</f>
        <v/>
      </c>
      <c r="C69" s="14" t="str" cm="1">
        <f t="array" ref="C69">_xlfn.IFS(A69="","",COUNTIF(高校選手データ貼り付け!P78," ")&gt;0,RIGHT(高校選手データ貼り付け!P78,LEN(高校選手データ貼り付け!P78)-FIND(" ",高校選手データ貼り付け!P78)),TRUE,RIGHT(高校選手データ貼り付け!P78,LEN(高校選手データ貼り付け!P78)-FIND("　",高校選手データ貼り付け!P78)))</f>
        <v/>
      </c>
      <c r="D69" s="15"/>
      <c r="E69" s="16" t="str" cm="1">
        <f t="array" ref="E69">_xlfn.IFS(A69="","",TRUE,高校選手データ貼り付け!$P$4&amp;"高")</f>
        <v/>
      </c>
      <c r="F69" s="17" t="str" cm="1">
        <f t="array" ref="F69">_xlfn.IFS(A69="","",TRUE,高校選手データ貼り付け!W77)</f>
        <v/>
      </c>
      <c r="G69" s="15"/>
      <c r="H69" s="18"/>
      <c r="I69" s="18"/>
      <c r="J69" s="16" t="str" cm="1">
        <f t="array" ref="J69">_xlfn.IFS(A69="","",COUNTIF(高校選手データ貼り付け!P77," ")&gt;0,ASC(LEFT(高校選手データ貼り付け!P77,FIND(" ",高校選手データ貼り付け!P77)-1)),TRUE,ASC(LEFT(高校選手データ貼り付け!P77,FIND("　",高校選手データ貼り付け!P77)-1)))</f>
        <v/>
      </c>
      <c r="K69" s="18" t="str" cm="1">
        <f t="array" ref="K69">_xlfn.IFS(A69="","",COUNTIF(高校選手データ貼り付け!P77," ")&gt;0,ASC(RIGHT(高校選手データ貼り付け!P77,LEN(高校選手データ貼り付け!P77)-FIND(" ",高校選手データ貼り付け!P77))),TRUE,ASC(RIGHT(高校選手データ貼り付け!P77,LEN(高校選手データ貼り付け!P77)-FIND("　",高校選手データ貼り付け!P77))))</f>
        <v/>
      </c>
      <c r="L69" s="18"/>
      <c r="M69" s="18"/>
      <c r="N69" s="18" t="str" cm="1">
        <f t="array" ref="N69">_xlfn.IFS(A69="","",TRUE,高校選手データ貼り付け!R77&amp;"."&amp;TEXT(高校選手データ貼り付け!T77,"00")&amp;"."&amp;TEXT(高校選手データ貼り付け!V77,"00"))</f>
        <v/>
      </c>
      <c r="O69" s="18" t="str" cm="1">
        <f t="array" ref="O69">_xlfn.IFS(A69="","",TRUE,"JPN")</f>
        <v/>
      </c>
      <c r="P69" s="1" t="e">
        <f t="shared" si="0"/>
        <v>#VALUE!</v>
      </c>
      <c r="Q69" s="1" t="e">
        <f t="shared" si="1"/>
        <v>#VALUE!</v>
      </c>
      <c r="R69" s="1" t="e">
        <f t="shared" si="2"/>
        <v>#VALUE!</v>
      </c>
      <c r="S69" s="1" t="e">
        <f t="shared" si="3"/>
        <v>#VALUE!</v>
      </c>
      <c r="T69" s="1" t="e">
        <f t="shared" si="4"/>
        <v>#VALUE!</v>
      </c>
      <c r="U69" s="1" t="str">
        <f t="shared" si="5"/>
        <v>高</v>
      </c>
    </row>
    <row r="70" spans="1:21" ht="18" customHeight="1">
      <c r="A70" s="13" t="str" cm="1">
        <f t="array" ref="A70">_xlfn.IFS(高校選手データ貼り付け!N78="","",TRUE,高校選手データ貼り付け!N78)</f>
        <v/>
      </c>
      <c r="B70" s="14" t="str" cm="1">
        <f t="array" ref="B70">_xlfn.IFS(A70="","",COUNTIF(高校選手データ貼り付け!P79," ")&gt;0,LEFT(高校選手データ貼り付け!P79,FIND(" ",高校選手データ貼り付け!P79)-1),TRUE,LEFT(高校選手データ貼り付け!P79,FIND("　",高校選手データ貼り付け!P79)-1))</f>
        <v/>
      </c>
      <c r="C70" s="14" t="str" cm="1">
        <f t="array" ref="C70">_xlfn.IFS(A70="","",COUNTIF(高校選手データ貼り付け!P79," ")&gt;0,RIGHT(高校選手データ貼り付け!P79,LEN(高校選手データ貼り付け!P79)-FIND(" ",高校選手データ貼り付け!P79)),TRUE,RIGHT(高校選手データ貼り付け!P79,LEN(高校選手データ貼り付け!P79)-FIND("　",高校選手データ貼り付け!P79)))</f>
        <v/>
      </c>
      <c r="D70" s="15"/>
      <c r="E70" s="16" t="str" cm="1">
        <f t="array" ref="E70">_xlfn.IFS(A70="","",TRUE,高校選手データ貼り付け!$P$4&amp;"高")</f>
        <v/>
      </c>
      <c r="F70" s="17" t="str" cm="1">
        <f t="array" ref="F70">_xlfn.IFS(A70="","",TRUE,高校選手データ貼り付け!W78)</f>
        <v/>
      </c>
      <c r="G70" s="15"/>
      <c r="H70" s="18"/>
      <c r="I70" s="18"/>
      <c r="J70" s="16" t="str" cm="1">
        <f t="array" ref="J70">_xlfn.IFS(A70="","",COUNTIF(高校選手データ貼り付け!P78," ")&gt;0,ASC(LEFT(高校選手データ貼り付け!P78,FIND(" ",高校選手データ貼り付け!P78)-1)),TRUE,ASC(LEFT(高校選手データ貼り付け!P78,FIND("　",高校選手データ貼り付け!P78)-1)))</f>
        <v/>
      </c>
      <c r="K70" s="18" t="str" cm="1">
        <f t="array" ref="K70">_xlfn.IFS(A70="","",COUNTIF(高校選手データ貼り付け!P78," ")&gt;0,ASC(RIGHT(高校選手データ貼り付け!P78,LEN(高校選手データ貼り付け!P78)-FIND(" ",高校選手データ貼り付け!P78))),TRUE,ASC(RIGHT(高校選手データ貼り付け!P78,LEN(高校選手データ貼り付け!P78)-FIND("　",高校選手データ貼り付け!P78))))</f>
        <v/>
      </c>
      <c r="L70" s="18"/>
      <c r="M70" s="18"/>
      <c r="N70" s="18" t="str" cm="1">
        <f t="array" ref="N70">_xlfn.IFS(A70="","",TRUE,高校選手データ貼り付け!R78&amp;"."&amp;TEXT(高校選手データ貼り付け!T78,"00")&amp;"."&amp;TEXT(高校選手データ貼り付け!V78,"00"))</f>
        <v/>
      </c>
      <c r="O70" s="18" t="str" cm="1">
        <f t="array" ref="O70">_xlfn.IFS(A70="","",TRUE,"JPN")</f>
        <v/>
      </c>
      <c r="P70" s="1" t="e">
        <f t="shared" si="0"/>
        <v>#VALUE!</v>
      </c>
      <c r="Q70" s="1" t="e">
        <f t="shared" si="1"/>
        <v>#VALUE!</v>
      </c>
      <c r="R70" s="1" t="e">
        <f t="shared" si="2"/>
        <v>#VALUE!</v>
      </c>
      <c r="S70" s="1" t="e">
        <f t="shared" si="3"/>
        <v>#VALUE!</v>
      </c>
      <c r="T70" s="1" t="e">
        <f t="shared" si="4"/>
        <v>#VALUE!</v>
      </c>
      <c r="U70" s="1" t="str">
        <f t="shared" si="5"/>
        <v>高</v>
      </c>
    </row>
    <row r="71" spans="1:21" ht="18" customHeight="1">
      <c r="A71" s="13" t="str" cm="1">
        <f t="array" ref="A71">_xlfn.IFS(高校選手データ貼り付け!N79="","",TRUE,高校選手データ貼り付け!N79)</f>
        <v/>
      </c>
      <c r="B71" s="14" t="str" cm="1">
        <f t="array" ref="B71">_xlfn.IFS(A71="","",COUNTIF(高校選手データ貼り付け!P80," ")&gt;0,LEFT(高校選手データ貼り付け!P80,FIND(" ",高校選手データ貼り付け!P80)-1),TRUE,LEFT(高校選手データ貼り付け!P80,FIND("　",高校選手データ貼り付け!P80)-1))</f>
        <v/>
      </c>
      <c r="C71" s="14" t="str" cm="1">
        <f t="array" ref="C71">_xlfn.IFS(A71="","",COUNTIF(高校選手データ貼り付け!P80," ")&gt;0,RIGHT(高校選手データ貼り付け!P80,LEN(高校選手データ貼り付け!P80)-FIND(" ",高校選手データ貼り付け!P80)),TRUE,RIGHT(高校選手データ貼り付け!P80,LEN(高校選手データ貼り付け!P80)-FIND("　",高校選手データ貼り付け!P80)))</f>
        <v/>
      </c>
      <c r="D71" s="15"/>
      <c r="E71" s="16" t="str" cm="1">
        <f t="array" ref="E71">_xlfn.IFS(A71="","",TRUE,高校選手データ貼り付け!$P$4&amp;"高")</f>
        <v/>
      </c>
      <c r="F71" s="17" t="str" cm="1">
        <f t="array" ref="F71">_xlfn.IFS(A71="","",TRUE,高校選手データ貼り付け!W79)</f>
        <v/>
      </c>
      <c r="G71" s="15"/>
      <c r="H71" s="18"/>
      <c r="I71" s="18"/>
      <c r="J71" s="16" t="str" cm="1">
        <f t="array" ref="J71">_xlfn.IFS(A71="","",COUNTIF(高校選手データ貼り付け!P79," ")&gt;0,ASC(LEFT(高校選手データ貼り付け!P79,FIND(" ",高校選手データ貼り付け!P79)-1)),TRUE,ASC(LEFT(高校選手データ貼り付け!P79,FIND("　",高校選手データ貼り付け!P79)-1)))</f>
        <v/>
      </c>
      <c r="K71" s="18" t="str" cm="1">
        <f t="array" ref="K71">_xlfn.IFS(A71="","",COUNTIF(高校選手データ貼り付け!P79," ")&gt;0,ASC(RIGHT(高校選手データ貼り付け!P79,LEN(高校選手データ貼り付け!P79)-FIND(" ",高校選手データ貼り付け!P79))),TRUE,ASC(RIGHT(高校選手データ貼り付け!P79,LEN(高校選手データ貼り付け!P79)-FIND("　",高校選手データ貼り付け!P79))))</f>
        <v/>
      </c>
      <c r="L71" s="18"/>
      <c r="M71" s="18"/>
      <c r="N71" s="18" t="str" cm="1">
        <f t="array" ref="N71">_xlfn.IFS(A71="","",TRUE,高校選手データ貼り付け!R79&amp;"."&amp;TEXT(高校選手データ貼り付け!T79,"00")&amp;"."&amp;TEXT(高校選手データ貼り付け!V79,"00"))</f>
        <v/>
      </c>
      <c r="O71" s="18" t="str" cm="1">
        <f t="array" ref="O71">_xlfn.IFS(A71="","",TRUE,"JPN")</f>
        <v/>
      </c>
      <c r="P71" s="1" t="e">
        <f t="shared" si="0"/>
        <v>#VALUE!</v>
      </c>
      <c r="Q71" s="1" t="e">
        <f t="shared" si="1"/>
        <v>#VALUE!</v>
      </c>
      <c r="R71" s="1" t="e">
        <f t="shared" si="2"/>
        <v>#VALUE!</v>
      </c>
      <c r="S71" s="1" t="e">
        <f t="shared" si="3"/>
        <v>#VALUE!</v>
      </c>
      <c r="T71" s="1" t="e">
        <f t="shared" si="4"/>
        <v>#VALUE!</v>
      </c>
      <c r="U71" s="1" t="str">
        <f t="shared" si="5"/>
        <v>高</v>
      </c>
    </row>
    <row r="72" spans="1:21" ht="18" customHeight="1">
      <c r="A72" s="13" t="str" cm="1">
        <f t="array" ref="A72">_xlfn.IFS(高校選手データ貼り付け!N80="","",TRUE,高校選手データ貼り付け!N80)</f>
        <v/>
      </c>
      <c r="B72" s="14" t="str" cm="1">
        <f t="array" ref="B72">_xlfn.IFS(A72="","",COUNTIF(高校選手データ貼り付け!P81," ")&gt;0,LEFT(高校選手データ貼り付け!P81,FIND(" ",高校選手データ貼り付け!P81)-1),TRUE,LEFT(高校選手データ貼り付け!P81,FIND("　",高校選手データ貼り付け!P81)-1))</f>
        <v/>
      </c>
      <c r="C72" s="14" t="str" cm="1">
        <f t="array" ref="C72">_xlfn.IFS(A72="","",COUNTIF(高校選手データ貼り付け!P81," ")&gt;0,RIGHT(高校選手データ貼り付け!P81,LEN(高校選手データ貼り付け!P81)-FIND(" ",高校選手データ貼り付け!P81)),TRUE,RIGHT(高校選手データ貼り付け!P81,LEN(高校選手データ貼り付け!P81)-FIND("　",高校選手データ貼り付け!P81)))</f>
        <v/>
      </c>
      <c r="D72" s="15"/>
      <c r="E72" s="16" t="str" cm="1">
        <f t="array" ref="E72">_xlfn.IFS(A72="","",TRUE,高校選手データ貼り付け!$P$4&amp;"高")</f>
        <v/>
      </c>
      <c r="F72" s="17" t="str" cm="1">
        <f t="array" ref="F72">_xlfn.IFS(A72="","",TRUE,高校選手データ貼り付け!W80)</f>
        <v/>
      </c>
      <c r="G72" s="15"/>
      <c r="H72" s="18"/>
      <c r="I72" s="18"/>
      <c r="J72" s="16" t="str" cm="1">
        <f t="array" ref="J72">_xlfn.IFS(A72="","",COUNTIF(高校選手データ貼り付け!P80," ")&gt;0,ASC(LEFT(高校選手データ貼り付け!P80,FIND(" ",高校選手データ貼り付け!P80)-1)),TRUE,ASC(LEFT(高校選手データ貼り付け!P80,FIND("　",高校選手データ貼り付け!P80)-1)))</f>
        <v/>
      </c>
      <c r="K72" s="18" t="str" cm="1">
        <f t="array" ref="K72">_xlfn.IFS(A72="","",COUNTIF(高校選手データ貼り付け!P80," ")&gt;0,ASC(RIGHT(高校選手データ貼り付け!P80,LEN(高校選手データ貼り付け!P80)-FIND(" ",高校選手データ貼り付け!P80))),TRUE,ASC(RIGHT(高校選手データ貼り付け!P80,LEN(高校選手データ貼り付け!P80)-FIND("　",高校選手データ貼り付け!P80))))</f>
        <v/>
      </c>
      <c r="L72" s="18"/>
      <c r="M72" s="18"/>
      <c r="N72" s="18" t="str" cm="1">
        <f t="array" ref="N72">_xlfn.IFS(A72="","",TRUE,高校選手データ貼り付け!R80&amp;"."&amp;TEXT(高校選手データ貼り付け!T80,"00")&amp;"."&amp;TEXT(高校選手データ貼り付け!V80,"00"))</f>
        <v/>
      </c>
      <c r="O72" s="18" t="str" cm="1">
        <f t="array" ref="O72">_xlfn.IFS(A72="","",TRUE,"JPN")</f>
        <v/>
      </c>
      <c r="P72" s="1" t="e">
        <f t="shared" si="0"/>
        <v>#VALUE!</v>
      </c>
      <c r="Q72" s="1" t="e">
        <f t="shared" si="1"/>
        <v>#VALUE!</v>
      </c>
      <c r="R72" s="1" t="e">
        <f t="shared" si="2"/>
        <v>#VALUE!</v>
      </c>
      <c r="S72" s="1" t="e">
        <f t="shared" si="3"/>
        <v>#VALUE!</v>
      </c>
      <c r="T72" s="1" t="e">
        <f t="shared" si="4"/>
        <v>#VALUE!</v>
      </c>
      <c r="U72" s="1" t="str">
        <f t="shared" si="5"/>
        <v>高</v>
      </c>
    </row>
    <row r="73" spans="1:21" ht="18" customHeight="1">
      <c r="A73" s="13" t="str" cm="1">
        <f t="array" ref="A73">_xlfn.IFS(高校選手データ貼り付け!N81="","",TRUE,高校選手データ貼り付け!N81)</f>
        <v/>
      </c>
      <c r="B73" s="14" t="str" cm="1">
        <f t="array" ref="B73">_xlfn.IFS(A73="","",COUNTIF(高校選手データ貼り付け!P82," ")&gt;0,LEFT(高校選手データ貼り付け!P82,FIND(" ",高校選手データ貼り付け!P82)-1),TRUE,LEFT(高校選手データ貼り付け!P82,FIND("　",高校選手データ貼り付け!P82)-1))</f>
        <v/>
      </c>
      <c r="C73" s="14" t="str" cm="1">
        <f t="array" ref="C73">_xlfn.IFS(A73="","",COUNTIF(高校選手データ貼り付け!P82," ")&gt;0,RIGHT(高校選手データ貼り付け!P82,LEN(高校選手データ貼り付け!P82)-FIND(" ",高校選手データ貼り付け!P82)),TRUE,RIGHT(高校選手データ貼り付け!P82,LEN(高校選手データ貼り付け!P82)-FIND("　",高校選手データ貼り付け!P82)))</f>
        <v/>
      </c>
      <c r="D73" s="15"/>
      <c r="E73" s="16" t="str" cm="1">
        <f t="array" ref="E73">_xlfn.IFS(A73="","",TRUE,高校選手データ貼り付け!$P$4&amp;"高")</f>
        <v/>
      </c>
      <c r="F73" s="17" t="str" cm="1">
        <f t="array" ref="F73">_xlfn.IFS(A73="","",TRUE,高校選手データ貼り付け!W81)</f>
        <v/>
      </c>
      <c r="G73" s="15"/>
      <c r="H73" s="18"/>
      <c r="I73" s="18"/>
      <c r="J73" s="16" t="str" cm="1">
        <f t="array" ref="J73">_xlfn.IFS(A73="","",COUNTIF(高校選手データ貼り付け!P81," ")&gt;0,ASC(LEFT(高校選手データ貼り付け!P81,FIND(" ",高校選手データ貼り付け!P81)-1)),TRUE,ASC(LEFT(高校選手データ貼り付け!P81,FIND("　",高校選手データ貼り付け!P81)-1)))</f>
        <v/>
      </c>
      <c r="K73" s="18" t="str" cm="1">
        <f t="array" ref="K73">_xlfn.IFS(A73="","",COUNTIF(高校選手データ貼り付け!P81," ")&gt;0,ASC(RIGHT(高校選手データ貼り付け!P81,LEN(高校選手データ貼り付け!P81)-FIND(" ",高校選手データ貼り付け!P81))),TRUE,ASC(RIGHT(高校選手データ貼り付け!P81,LEN(高校選手データ貼り付け!P81)-FIND("　",高校選手データ貼り付け!P81))))</f>
        <v/>
      </c>
      <c r="L73" s="18"/>
      <c r="M73" s="18"/>
      <c r="N73" s="18" t="str" cm="1">
        <f t="array" ref="N73">_xlfn.IFS(A73="","",TRUE,高校選手データ貼り付け!R81&amp;"."&amp;TEXT(高校選手データ貼り付け!T81,"00")&amp;"."&amp;TEXT(高校選手データ貼り付け!V81,"00"))</f>
        <v/>
      </c>
      <c r="O73" s="18" t="str" cm="1">
        <f t="array" ref="O73">_xlfn.IFS(A73="","",TRUE,"JPN")</f>
        <v/>
      </c>
      <c r="P73" s="1" t="e">
        <f t="shared" si="0"/>
        <v>#VALUE!</v>
      </c>
      <c r="Q73" s="1" t="e">
        <f t="shared" si="1"/>
        <v>#VALUE!</v>
      </c>
      <c r="R73" s="1" t="e">
        <f t="shared" si="2"/>
        <v>#VALUE!</v>
      </c>
      <c r="S73" s="1" t="e">
        <f t="shared" si="3"/>
        <v>#VALUE!</v>
      </c>
      <c r="T73" s="1" t="e">
        <f t="shared" si="4"/>
        <v>#VALUE!</v>
      </c>
      <c r="U73" s="1" t="str">
        <f t="shared" si="5"/>
        <v>高</v>
      </c>
    </row>
    <row r="74" spans="1:21" ht="18" customHeight="1">
      <c r="A74" s="13" t="str" cm="1">
        <f t="array" ref="A74">_xlfn.IFS(高校選手データ貼り付け!N82="","",TRUE,高校選手データ貼り付け!N82)</f>
        <v/>
      </c>
      <c r="B74" s="14" t="str" cm="1">
        <f t="array" ref="B74">_xlfn.IFS(A74="","",COUNTIF(高校選手データ貼り付け!P83," ")&gt;0,LEFT(高校選手データ貼り付け!P83,FIND(" ",高校選手データ貼り付け!P83)-1),TRUE,LEFT(高校選手データ貼り付け!P83,FIND("　",高校選手データ貼り付け!P83)-1))</f>
        <v/>
      </c>
      <c r="C74" s="14" t="str" cm="1">
        <f t="array" ref="C74">_xlfn.IFS(A74="","",COUNTIF(高校選手データ貼り付け!P83," ")&gt;0,RIGHT(高校選手データ貼り付け!P83,LEN(高校選手データ貼り付け!P83)-FIND(" ",高校選手データ貼り付け!P83)),TRUE,RIGHT(高校選手データ貼り付け!P83,LEN(高校選手データ貼り付け!P83)-FIND("　",高校選手データ貼り付け!P83)))</f>
        <v/>
      </c>
      <c r="D74" s="15"/>
      <c r="E74" s="16" t="str" cm="1">
        <f t="array" ref="E74">_xlfn.IFS(A74="","",TRUE,高校選手データ貼り付け!$P$4&amp;"高")</f>
        <v/>
      </c>
      <c r="F74" s="17" t="str" cm="1">
        <f t="array" ref="F74">_xlfn.IFS(A74="","",TRUE,高校選手データ貼り付け!W82)</f>
        <v/>
      </c>
      <c r="G74" s="15"/>
      <c r="H74" s="18"/>
      <c r="I74" s="18"/>
      <c r="J74" s="16" t="str" cm="1">
        <f t="array" ref="J74">_xlfn.IFS(A74="","",COUNTIF(高校選手データ貼り付け!P82," ")&gt;0,ASC(LEFT(高校選手データ貼り付け!P82,FIND(" ",高校選手データ貼り付け!P82)-1)),TRUE,ASC(LEFT(高校選手データ貼り付け!P82,FIND("　",高校選手データ貼り付け!P82)-1)))</f>
        <v/>
      </c>
      <c r="K74" s="18" t="str" cm="1">
        <f t="array" ref="K74">_xlfn.IFS(A74="","",COUNTIF(高校選手データ貼り付け!P82," ")&gt;0,ASC(RIGHT(高校選手データ貼り付け!P82,LEN(高校選手データ貼り付け!P82)-FIND(" ",高校選手データ貼り付け!P82))),TRUE,ASC(RIGHT(高校選手データ貼り付け!P82,LEN(高校選手データ貼り付け!P82)-FIND("　",高校選手データ貼り付け!P82))))</f>
        <v/>
      </c>
      <c r="L74" s="18"/>
      <c r="M74" s="18"/>
      <c r="N74" s="18" t="str" cm="1">
        <f t="array" ref="N74">_xlfn.IFS(A74="","",TRUE,高校選手データ貼り付け!R82&amp;"."&amp;TEXT(高校選手データ貼り付け!T82,"00")&amp;"."&amp;TEXT(高校選手データ貼り付け!V82,"00"))</f>
        <v/>
      </c>
      <c r="O74" s="18" t="str" cm="1">
        <f t="array" ref="O74">_xlfn.IFS(A74="","",TRUE,"JPN")</f>
        <v/>
      </c>
      <c r="P74" s="1" t="e">
        <f t="shared" si="0"/>
        <v>#VALUE!</v>
      </c>
      <c r="Q74" s="1" t="e">
        <f t="shared" si="1"/>
        <v>#VALUE!</v>
      </c>
      <c r="R74" s="1" t="e">
        <f t="shared" si="2"/>
        <v>#VALUE!</v>
      </c>
      <c r="S74" s="1" t="e">
        <f t="shared" si="3"/>
        <v>#VALUE!</v>
      </c>
      <c r="T74" s="1" t="e">
        <f t="shared" si="4"/>
        <v>#VALUE!</v>
      </c>
      <c r="U74" s="1" t="str">
        <f t="shared" si="5"/>
        <v>高</v>
      </c>
    </row>
    <row r="75" spans="1:21" ht="18" customHeight="1">
      <c r="A75" s="13" t="str" cm="1">
        <f t="array" ref="A75">_xlfn.IFS(高校選手データ貼り付け!N83="","",TRUE,高校選手データ貼り付け!N83)</f>
        <v/>
      </c>
      <c r="B75" s="14" t="str" cm="1">
        <f t="array" ref="B75">_xlfn.IFS(A75="","",COUNTIF(高校選手データ貼り付け!P84," ")&gt;0,LEFT(高校選手データ貼り付け!P84,FIND(" ",高校選手データ貼り付け!P84)-1),TRUE,LEFT(高校選手データ貼り付け!P84,FIND("　",高校選手データ貼り付け!P84)-1))</f>
        <v/>
      </c>
      <c r="C75" s="14" t="str" cm="1">
        <f t="array" ref="C75">_xlfn.IFS(A75="","",COUNTIF(高校選手データ貼り付け!P84," ")&gt;0,RIGHT(高校選手データ貼り付け!P84,LEN(高校選手データ貼り付け!P84)-FIND(" ",高校選手データ貼り付け!P84)),TRUE,RIGHT(高校選手データ貼り付け!P84,LEN(高校選手データ貼り付け!P84)-FIND("　",高校選手データ貼り付け!P84)))</f>
        <v/>
      </c>
      <c r="D75" s="15"/>
      <c r="E75" s="16" t="str" cm="1">
        <f t="array" ref="E75">_xlfn.IFS(A75="","",TRUE,高校選手データ貼り付け!$P$4&amp;"高")</f>
        <v/>
      </c>
      <c r="F75" s="17" t="str" cm="1">
        <f t="array" ref="F75">_xlfn.IFS(A75="","",TRUE,高校選手データ貼り付け!W83)</f>
        <v/>
      </c>
      <c r="G75" s="15"/>
      <c r="H75" s="18"/>
      <c r="I75" s="18"/>
      <c r="J75" s="16" t="str" cm="1">
        <f t="array" ref="J75">_xlfn.IFS(A75="","",COUNTIF(高校選手データ貼り付け!P83," ")&gt;0,ASC(LEFT(高校選手データ貼り付け!P83,FIND(" ",高校選手データ貼り付け!P83)-1)),TRUE,ASC(LEFT(高校選手データ貼り付け!P83,FIND("　",高校選手データ貼り付け!P83)-1)))</f>
        <v/>
      </c>
      <c r="K75" s="18" t="str" cm="1">
        <f t="array" ref="K75">_xlfn.IFS(A75="","",COUNTIF(高校選手データ貼り付け!P83," ")&gt;0,ASC(RIGHT(高校選手データ貼り付け!P83,LEN(高校選手データ貼り付け!P83)-FIND(" ",高校選手データ貼り付け!P83))),TRUE,ASC(RIGHT(高校選手データ貼り付け!P83,LEN(高校選手データ貼り付け!P83)-FIND("　",高校選手データ貼り付け!P83))))</f>
        <v/>
      </c>
      <c r="L75" s="18"/>
      <c r="M75" s="18"/>
      <c r="N75" s="18" t="str" cm="1">
        <f t="array" ref="N75">_xlfn.IFS(A75="","",TRUE,高校選手データ貼り付け!R83&amp;"."&amp;TEXT(高校選手データ貼り付け!T83,"00")&amp;"."&amp;TEXT(高校選手データ貼り付け!V83,"00"))</f>
        <v/>
      </c>
      <c r="O75" s="18" t="str" cm="1">
        <f t="array" ref="O75">_xlfn.IFS(A75="","",TRUE,"JPN")</f>
        <v/>
      </c>
      <c r="P75" s="1" t="e">
        <f t="shared" si="0"/>
        <v>#VALUE!</v>
      </c>
      <c r="Q75" s="1" t="e">
        <f t="shared" si="1"/>
        <v>#VALUE!</v>
      </c>
      <c r="R75" s="1" t="e">
        <f t="shared" si="2"/>
        <v>#VALUE!</v>
      </c>
      <c r="S75" s="1" t="e">
        <f t="shared" si="3"/>
        <v>#VALUE!</v>
      </c>
      <c r="T75" s="1" t="e">
        <f t="shared" si="4"/>
        <v>#VALUE!</v>
      </c>
      <c r="U75" s="1" t="str">
        <f t="shared" si="5"/>
        <v>高</v>
      </c>
    </row>
    <row r="76" spans="1:21" ht="18" customHeight="1">
      <c r="A76" s="13" t="str" cm="1">
        <f t="array" ref="A76">_xlfn.IFS(高校選手データ貼り付け!N84="","",TRUE,高校選手データ貼り付け!N84)</f>
        <v/>
      </c>
      <c r="B76" s="14" t="str" cm="1">
        <f t="array" ref="B76">_xlfn.IFS(A76="","",COUNTIF(高校選手データ貼り付け!P85," ")&gt;0,LEFT(高校選手データ貼り付け!P85,FIND(" ",高校選手データ貼り付け!P85)-1),TRUE,LEFT(高校選手データ貼り付け!P85,FIND("　",高校選手データ貼り付け!P85)-1))</f>
        <v/>
      </c>
      <c r="C76" s="14" t="str" cm="1">
        <f t="array" ref="C76">_xlfn.IFS(A76="","",COUNTIF(高校選手データ貼り付け!P85," ")&gt;0,RIGHT(高校選手データ貼り付け!P85,LEN(高校選手データ貼り付け!P85)-FIND(" ",高校選手データ貼り付け!P85)),TRUE,RIGHT(高校選手データ貼り付け!P85,LEN(高校選手データ貼り付け!P85)-FIND("　",高校選手データ貼り付け!P85)))</f>
        <v/>
      </c>
      <c r="D76" s="15"/>
      <c r="E76" s="16" t="str" cm="1">
        <f t="array" ref="E76">_xlfn.IFS(A76="","",TRUE,高校選手データ貼り付け!$P$4&amp;"高")</f>
        <v/>
      </c>
      <c r="F76" s="17" t="str" cm="1">
        <f t="array" ref="F76">_xlfn.IFS(A76="","",TRUE,高校選手データ貼り付け!W84)</f>
        <v/>
      </c>
      <c r="G76" s="15"/>
      <c r="H76" s="18"/>
      <c r="I76" s="18"/>
      <c r="J76" s="16" t="str" cm="1">
        <f t="array" ref="J76">_xlfn.IFS(A76="","",COUNTIF(高校選手データ貼り付け!P84," ")&gt;0,ASC(LEFT(高校選手データ貼り付け!P84,FIND(" ",高校選手データ貼り付け!P84)-1)),TRUE,ASC(LEFT(高校選手データ貼り付け!P84,FIND("　",高校選手データ貼り付け!P84)-1)))</f>
        <v/>
      </c>
      <c r="K76" s="18" t="str" cm="1">
        <f t="array" ref="K76">_xlfn.IFS(A76="","",COUNTIF(高校選手データ貼り付け!P84," ")&gt;0,ASC(RIGHT(高校選手データ貼り付け!P84,LEN(高校選手データ貼り付け!P84)-FIND(" ",高校選手データ貼り付け!P84))),TRUE,ASC(RIGHT(高校選手データ貼り付け!P84,LEN(高校選手データ貼り付け!P84)-FIND("　",高校選手データ貼り付け!P84))))</f>
        <v/>
      </c>
      <c r="L76" s="18"/>
      <c r="M76" s="18"/>
      <c r="N76" s="18" t="str" cm="1">
        <f t="array" ref="N76">_xlfn.IFS(A76="","",TRUE,高校選手データ貼り付け!R84&amp;"."&amp;TEXT(高校選手データ貼り付け!T84,"00")&amp;"."&amp;TEXT(高校選手データ貼り付け!V84,"00"))</f>
        <v/>
      </c>
      <c r="O76" s="18" t="str" cm="1">
        <f t="array" ref="O76">_xlfn.IFS(A76="","",TRUE,"JPN")</f>
        <v/>
      </c>
      <c r="P76" s="1" t="e">
        <f t="shared" si="0"/>
        <v>#VALUE!</v>
      </c>
      <c r="Q76" s="1" t="e">
        <f t="shared" si="1"/>
        <v>#VALUE!</v>
      </c>
      <c r="R76" s="1" t="e">
        <f t="shared" si="2"/>
        <v>#VALUE!</v>
      </c>
      <c r="S76" s="1" t="e">
        <f t="shared" si="3"/>
        <v>#VALUE!</v>
      </c>
      <c r="T76" s="1" t="e">
        <f t="shared" si="4"/>
        <v>#VALUE!</v>
      </c>
      <c r="U76" s="1" t="str">
        <f t="shared" si="5"/>
        <v>高</v>
      </c>
    </row>
    <row r="77" spans="1:21" ht="18" customHeight="1">
      <c r="A77" s="13" t="str" cm="1">
        <f t="array" ref="A77">_xlfn.IFS(高校選手データ貼り付け!N85="","",TRUE,高校選手データ貼り付け!N85)</f>
        <v/>
      </c>
      <c r="B77" s="14" t="str" cm="1">
        <f t="array" ref="B77">_xlfn.IFS(A77="","",COUNTIF(高校選手データ貼り付け!P86," ")&gt;0,LEFT(高校選手データ貼り付け!P86,FIND(" ",高校選手データ貼り付け!P86)-1),TRUE,LEFT(高校選手データ貼り付け!P86,FIND("　",高校選手データ貼り付け!P86)-1))</f>
        <v/>
      </c>
      <c r="C77" s="14" t="str" cm="1">
        <f t="array" ref="C77">_xlfn.IFS(A77="","",COUNTIF(高校選手データ貼り付け!P86," ")&gt;0,RIGHT(高校選手データ貼り付け!P86,LEN(高校選手データ貼り付け!P86)-FIND(" ",高校選手データ貼り付け!P86)),TRUE,RIGHT(高校選手データ貼り付け!P86,LEN(高校選手データ貼り付け!P86)-FIND("　",高校選手データ貼り付け!P86)))</f>
        <v/>
      </c>
      <c r="D77" s="15"/>
      <c r="E77" s="16" t="str" cm="1">
        <f t="array" ref="E77">_xlfn.IFS(A77="","",TRUE,高校選手データ貼り付け!$P$4&amp;"高")</f>
        <v/>
      </c>
      <c r="F77" s="17" t="str" cm="1">
        <f t="array" ref="F77">_xlfn.IFS(A77="","",TRUE,高校選手データ貼り付け!W85)</f>
        <v/>
      </c>
      <c r="G77" s="15"/>
      <c r="H77" s="18"/>
      <c r="I77" s="18"/>
      <c r="J77" s="16" t="str" cm="1">
        <f t="array" ref="J77">_xlfn.IFS(A77="","",COUNTIF(高校選手データ貼り付け!P85," ")&gt;0,ASC(LEFT(高校選手データ貼り付け!P85,FIND(" ",高校選手データ貼り付け!P85)-1)),TRUE,ASC(LEFT(高校選手データ貼り付け!P85,FIND("　",高校選手データ貼り付け!P85)-1)))</f>
        <v/>
      </c>
      <c r="K77" s="18" t="str" cm="1">
        <f t="array" ref="K77">_xlfn.IFS(A77="","",COUNTIF(高校選手データ貼り付け!P85," ")&gt;0,ASC(RIGHT(高校選手データ貼り付け!P85,LEN(高校選手データ貼り付け!P85)-FIND(" ",高校選手データ貼り付け!P85))),TRUE,ASC(RIGHT(高校選手データ貼り付け!P85,LEN(高校選手データ貼り付け!P85)-FIND("　",高校選手データ貼り付け!P85))))</f>
        <v/>
      </c>
      <c r="L77" s="18"/>
      <c r="M77" s="18"/>
      <c r="N77" s="18" t="str" cm="1">
        <f t="array" ref="N77">_xlfn.IFS(A77="","",TRUE,高校選手データ貼り付け!R85&amp;"."&amp;TEXT(高校選手データ貼り付け!T85,"00")&amp;"."&amp;TEXT(高校選手データ貼り付け!V85,"00"))</f>
        <v/>
      </c>
      <c r="O77" s="18" t="str" cm="1">
        <f t="array" ref="O77">_xlfn.IFS(A77="","",TRUE,"JPN")</f>
        <v/>
      </c>
      <c r="P77" s="1" t="e">
        <f t="shared" si="0"/>
        <v>#VALUE!</v>
      </c>
      <c r="Q77" s="1" t="e">
        <f t="shared" si="1"/>
        <v>#VALUE!</v>
      </c>
      <c r="R77" s="1" t="e">
        <f t="shared" si="2"/>
        <v>#VALUE!</v>
      </c>
      <c r="S77" s="1" t="e">
        <f t="shared" si="3"/>
        <v>#VALUE!</v>
      </c>
      <c r="T77" s="1" t="e">
        <f t="shared" si="4"/>
        <v>#VALUE!</v>
      </c>
      <c r="U77" s="1" t="str">
        <f t="shared" si="5"/>
        <v>高</v>
      </c>
    </row>
    <row r="78" spans="1:21" ht="18" customHeight="1">
      <c r="A78" s="13" t="str" cm="1">
        <f t="array" ref="A78">_xlfn.IFS(高校選手データ貼り付け!N86="","",TRUE,高校選手データ貼り付け!N86)</f>
        <v/>
      </c>
      <c r="B78" s="14" t="str" cm="1">
        <f t="array" ref="B78">_xlfn.IFS(A78="","",COUNTIF(高校選手データ貼り付け!P87," ")&gt;0,LEFT(高校選手データ貼り付け!P87,FIND(" ",高校選手データ貼り付け!P87)-1),TRUE,LEFT(高校選手データ貼り付け!P87,FIND("　",高校選手データ貼り付け!P87)-1))</f>
        <v/>
      </c>
      <c r="C78" s="14" t="str" cm="1">
        <f t="array" ref="C78">_xlfn.IFS(A78="","",COUNTIF(高校選手データ貼り付け!P87," ")&gt;0,RIGHT(高校選手データ貼り付け!P87,LEN(高校選手データ貼り付け!P87)-FIND(" ",高校選手データ貼り付け!P87)),TRUE,RIGHT(高校選手データ貼り付け!P87,LEN(高校選手データ貼り付け!P87)-FIND("　",高校選手データ貼り付け!P87)))</f>
        <v/>
      </c>
      <c r="D78" s="15"/>
      <c r="E78" s="16" t="str" cm="1">
        <f t="array" ref="E78">_xlfn.IFS(A78="","",TRUE,高校選手データ貼り付け!$P$4&amp;"高")</f>
        <v/>
      </c>
      <c r="F78" s="17" t="str" cm="1">
        <f t="array" ref="F78">_xlfn.IFS(A78="","",TRUE,高校選手データ貼り付け!W86)</f>
        <v/>
      </c>
      <c r="G78" s="15"/>
      <c r="H78" s="18"/>
      <c r="I78" s="18"/>
      <c r="J78" s="16" t="str" cm="1">
        <f t="array" ref="J78">_xlfn.IFS(A78="","",COUNTIF(高校選手データ貼り付け!P86," ")&gt;0,ASC(LEFT(高校選手データ貼り付け!P86,FIND(" ",高校選手データ貼り付け!P86)-1)),TRUE,ASC(LEFT(高校選手データ貼り付け!P86,FIND("　",高校選手データ貼り付け!P86)-1)))</f>
        <v/>
      </c>
      <c r="K78" s="18" t="str" cm="1">
        <f t="array" ref="K78">_xlfn.IFS(A78="","",COUNTIF(高校選手データ貼り付け!P86," ")&gt;0,ASC(RIGHT(高校選手データ貼り付け!P86,LEN(高校選手データ貼り付け!P86)-FIND(" ",高校選手データ貼り付け!P86))),TRUE,ASC(RIGHT(高校選手データ貼り付け!P86,LEN(高校選手データ貼り付け!P86)-FIND("　",高校選手データ貼り付け!P86))))</f>
        <v/>
      </c>
      <c r="L78" s="18"/>
      <c r="M78" s="18"/>
      <c r="N78" s="18" t="str" cm="1">
        <f t="array" ref="N78">_xlfn.IFS(A78="","",TRUE,高校選手データ貼り付け!R86&amp;"."&amp;TEXT(高校選手データ貼り付け!T86,"00")&amp;"."&amp;TEXT(高校選手データ貼り付け!V86,"00"))</f>
        <v/>
      </c>
      <c r="O78" s="18" t="str" cm="1">
        <f t="array" ref="O78">_xlfn.IFS(A78="","",TRUE,"JPN")</f>
        <v/>
      </c>
      <c r="P78" s="1" t="e">
        <f t="shared" si="0"/>
        <v>#VALUE!</v>
      </c>
      <c r="Q78" s="1" t="e">
        <f t="shared" si="1"/>
        <v>#VALUE!</v>
      </c>
      <c r="R78" s="1" t="e">
        <f t="shared" si="2"/>
        <v>#VALUE!</v>
      </c>
      <c r="S78" s="1" t="e">
        <f t="shared" si="3"/>
        <v>#VALUE!</v>
      </c>
      <c r="T78" s="1" t="e">
        <f t="shared" si="4"/>
        <v>#VALUE!</v>
      </c>
      <c r="U78" s="1" t="str">
        <f t="shared" si="5"/>
        <v>高</v>
      </c>
    </row>
    <row r="79" spans="1:21" ht="18" customHeight="1">
      <c r="A79" s="13" t="str" cm="1">
        <f t="array" ref="A79">_xlfn.IFS(高校選手データ貼り付け!N87="","",TRUE,高校選手データ貼り付け!N87)</f>
        <v/>
      </c>
      <c r="B79" s="14" t="str" cm="1">
        <f t="array" ref="B79">_xlfn.IFS(A79="","",COUNTIF(高校選手データ貼り付け!P88," ")&gt;0,LEFT(高校選手データ貼り付け!P88,FIND(" ",高校選手データ貼り付け!P88)-1),TRUE,LEFT(高校選手データ貼り付け!P88,FIND("　",高校選手データ貼り付け!P88)-1))</f>
        <v/>
      </c>
      <c r="C79" s="14" t="str" cm="1">
        <f t="array" ref="C79">_xlfn.IFS(A79="","",COUNTIF(高校選手データ貼り付け!P88," ")&gt;0,RIGHT(高校選手データ貼り付け!P88,LEN(高校選手データ貼り付け!P88)-FIND(" ",高校選手データ貼り付け!P88)),TRUE,RIGHT(高校選手データ貼り付け!P88,LEN(高校選手データ貼り付け!P88)-FIND("　",高校選手データ貼り付け!P88)))</f>
        <v/>
      </c>
      <c r="D79" s="15"/>
      <c r="E79" s="16" t="str" cm="1">
        <f t="array" ref="E79">_xlfn.IFS(A79="","",TRUE,高校選手データ貼り付け!$P$4&amp;"高")</f>
        <v/>
      </c>
      <c r="F79" s="17" t="str" cm="1">
        <f t="array" ref="F79">_xlfn.IFS(A79="","",TRUE,高校選手データ貼り付け!W87)</f>
        <v/>
      </c>
      <c r="G79" s="15"/>
      <c r="H79" s="18"/>
      <c r="I79" s="18"/>
      <c r="J79" s="16" t="str" cm="1">
        <f t="array" ref="J79">_xlfn.IFS(A79="","",COUNTIF(高校選手データ貼り付け!P87," ")&gt;0,ASC(LEFT(高校選手データ貼り付け!P87,FIND(" ",高校選手データ貼り付け!P87)-1)),TRUE,ASC(LEFT(高校選手データ貼り付け!P87,FIND("　",高校選手データ貼り付け!P87)-1)))</f>
        <v/>
      </c>
      <c r="K79" s="18" t="str" cm="1">
        <f t="array" ref="K79">_xlfn.IFS(A79="","",COUNTIF(高校選手データ貼り付け!P87," ")&gt;0,ASC(RIGHT(高校選手データ貼り付け!P87,LEN(高校選手データ貼り付け!P87)-FIND(" ",高校選手データ貼り付け!P87))),TRUE,ASC(RIGHT(高校選手データ貼り付け!P87,LEN(高校選手データ貼り付け!P87)-FIND("　",高校選手データ貼り付け!P87))))</f>
        <v/>
      </c>
      <c r="L79" s="18"/>
      <c r="M79" s="18"/>
      <c r="N79" s="18" t="str" cm="1">
        <f t="array" ref="N79">_xlfn.IFS(A79="","",TRUE,高校選手データ貼り付け!R87&amp;"."&amp;TEXT(高校選手データ貼り付け!T87,"00")&amp;"."&amp;TEXT(高校選手データ貼り付け!V87,"00"))</f>
        <v/>
      </c>
      <c r="O79" s="18" t="str" cm="1">
        <f t="array" ref="O79">_xlfn.IFS(A79="","",TRUE,"JPN")</f>
        <v/>
      </c>
      <c r="P79" s="1" t="e">
        <f t="shared" si="0"/>
        <v>#VALUE!</v>
      </c>
      <c r="Q79" s="1" t="e">
        <f t="shared" si="1"/>
        <v>#VALUE!</v>
      </c>
      <c r="R79" s="1" t="e">
        <f t="shared" si="2"/>
        <v>#VALUE!</v>
      </c>
      <c r="S79" s="1" t="e">
        <f t="shared" si="3"/>
        <v>#VALUE!</v>
      </c>
      <c r="T79" s="1" t="e">
        <f t="shared" si="4"/>
        <v>#VALUE!</v>
      </c>
      <c r="U79" s="1" t="str">
        <f t="shared" si="5"/>
        <v>高</v>
      </c>
    </row>
    <row r="80" spans="1:21" ht="18" customHeight="1">
      <c r="A80" s="13" t="str" cm="1">
        <f t="array" ref="A80">_xlfn.IFS(高校選手データ貼り付け!N88="","",TRUE,高校選手データ貼り付け!N88)</f>
        <v/>
      </c>
      <c r="B80" s="14" t="str" cm="1">
        <f t="array" ref="B80">_xlfn.IFS(A80="","",COUNTIF(高校選手データ貼り付け!P89," ")&gt;0,LEFT(高校選手データ貼り付け!P89,FIND(" ",高校選手データ貼り付け!P89)-1),TRUE,LEFT(高校選手データ貼り付け!P89,FIND("　",高校選手データ貼り付け!P89)-1))</f>
        <v/>
      </c>
      <c r="C80" s="14" t="str" cm="1">
        <f t="array" ref="C80">_xlfn.IFS(A80="","",COUNTIF(高校選手データ貼り付け!P89," ")&gt;0,RIGHT(高校選手データ貼り付け!P89,LEN(高校選手データ貼り付け!P89)-FIND(" ",高校選手データ貼り付け!P89)),TRUE,RIGHT(高校選手データ貼り付け!P89,LEN(高校選手データ貼り付け!P89)-FIND("　",高校選手データ貼り付け!P89)))</f>
        <v/>
      </c>
      <c r="D80" s="15"/>
      <c r="E80" s="16" t="str" cm="1">
        <f t="array" ref="E80">_xlfn.IFS(A80="","",TRUE,高校選手データ貼り付け!$P$4&amp;"高")</f>
        <v/>
      </c>
      <c r="F80" s="17" t="str" cm="1">
        <f t="array" ref="F80">_xlfn.IFS(A80="","",TRUE,高校選手データ貼り付け!W88)</f>
        <v/>
      </c>
      <c r="G80" s="15"/>
      <c r="H80" s="18"/>
      <c r="I80" s="18"/>
      <c r="J80" s="16" t="str" cm="1">
        <f t="array" ref="J80">_xlfn.IFS(A80="","",COUNTIF(高校選手データ貼り付け!P88," ")&gt;0,ASC(LEFT(高校選手データ貼り付け!P88,FIND(" ",高校選手データ貼り付け!P88)-1)),TRUE,ASC(LEFT(高校選手データ貼り付け!P88,FIND("　",高校選手データ貼り付け!P88)-1)))</f>
        <v/>
      </c>
      <c r="K80" s="18" t="str" cm="1">
        <f t="array" ref="K80">_xlfn.IFS(A80="","",COUNTIF(高校選手データ貼り付け!P88," ")&gt;0,ASC(RIGHT(高校選手データ貼り付け!P88,LEN(高校選手データ貼り付け!P88)-FIND(" ",高校選手データ貼り付け!P88))),TRUE,ASC(RIGHT(高校選手データ貼り付け!P88,LEN(高校選手データ貼り付け!P88)-FIND("　",高校選手データ貼り付け!P88))))</f>
        <v/>
      </c>
      <c r="L80" s="18"/>
      <c r="M80" s="18"/>
      <c r="N80" s="18" t="str" cm="1">
        <f t="array" ref="N80">_xlfn.IFS(A80="","",TRUE,高校選手データ貼り付け!R88&amp;"."&amp;TEXT(高校選手データ貼り付け!T88,"00")&amp;"."&amp;TEXT(高校選手データ貼り付け!V88,"00"))</f>
        <v/>
      </c>
      <c r="O80" s="18" t="str" cm="1">
        <f t="array" ref="O80">_xlfn.IFS(A80="","",TRUE,"JPN")</f>
        <v/>
      </c>
      <c r="P80" s="1" t="e">
        <f t="shared" si="0"/>
        <v>#VALUE!</v>
      </c>
      <c r="Q80" s="1" t="e">
        <f t="shared" si="1"/>
        <v>#VALUE!</v>
      </c>
      <c r="R80" s="1" t="e">
        <f t="shared" si="2"/>
        <v>#VALUE!</v>
      </c>
      <c r="S80" s="1" t="e">
        <f t="shared" si="3"/>
        <v>#VALUE!</v>
      </c>
      <c r="T80" s="1" t="e">
        <f t="shared" si="4"/>
        <v>#VALUE!</v>
      </c>
      <c r="U80" s="1" t="str">
        <f t="shared" si="5"/>
        <v>高</v>
      </c>
    </row>
    <row r="81" spans="1:21" ht="18" customHeight="1">
      <c r="A81" s="13" t="str" cm="1">
        <f t="array" ref="A81">_xlfn.IFS(高校選手データ貼り付け!N89="","",TRUE,高校選手データ貼り付け!N89)</f>
        <v/>
      </c>
      <c r="B81" s="14" t="str" cm="1">
        <f t="array" ref="B81">_xlfn.IFS(A81="","",COUNTIF(高校選手データ貼り付け!P90," ")&gt;0,LEFT(高校選手データ貼り付け!P90,FIND(" ",高校選手データ貼り付け!P90)-1),TRUE,LEFT(高校選手データ貼り付け!P90,FIND("　",高校選手データ貼り付け!P90)-1))</f>
        <v/>
      </c>
      <c r="C81" s="14" t="str" cm="1">
        <f t="array" ref="C81">_xlfn.IFS(A81="","",COUNTIF(高校選手データ貼り付け!P90," ")&gt;0,RIGHT(高校選手データ貼り付け!P90,LEN(高校選手データ貼り付け!P90)-FIND(" ",高校選手データ貼り付け!P90)),TRUE,RIGHT(高校選手データ貼り付け!P90,LEN(高校選手データ貼り付け!P90)-FIND("　",高校選手データ貼り付け!P90)))</f>
        <v/>
      </c>
      <c r="D81" s="15"/>
      <c r="E81" s="16" t="str" cm="1">
        <f t="array" ref="E81">_xlfn.IFS(A81="","",TRUE,高校選手データ貼り付け!$P$4&amp;"高")</f>
        <v/>
      </c>
      <c r="F81" s="17" t="str" cm="1">
        <f t="array" ref="F81">_xlfn.IFS(A81="","",TRUE,高校選手データ貼り付け!W89)</f>
        <v/>
      </c>
      <c r="G81" s="15"/>
      <c r="H81" s="18"/>
      <c r="I81" s="18"/>
      <c r="J81" s="16" t="str" cm="1">
        <f t="array" ref="J81">_xlfn.IFS(A81="","",COUNTIF(高校選手データ貼り付け!P89," ")&gt;0,ASC(LEFT(高校選手データ貼り付け!P89,FIND(" ",高校選手データ貼り付け!P89)-1)),TRUE,ASC(LEFT(高校選手データ貼り付け!P89,FIND("　",高校選手データ貼り付け!P89)-1)))</f>
        <v/>
      </c>
      <c r="K81" s="18" t="str" cm="1">
        <f t="array" ref="K81">_xlfn.IFS(A81="","",COUNTIF(高校選手データ貼り付け!P89," ")&gt;0,ASC(RIGHT(高校選手データ貼り付け!P89,LEN(高校選手データ貼り付け!P89)-FIND(" ",高校選手データ貼り付け!P89))),TRUE,ASC(RIGHT(高校選手データ貼り付け!P89,LEN(高校選手データ貼り付け!P89)-FIND("　",高校選手データ貼り付け!P89))))</f>
        <v/>
      </c>
      <c r="L81" s="18"/>
      <c r="M81" s="18"/>
      <c r="N81" s="18" t="str" cm="1">
        <f t="array" ref="N81">_xlfn.IFS(A81="","",TRUE,高校選手データ貼り付け!R89&amp;"."&amp;TEXT(高校選手データ貼り付け!T89,"00")&amp;"."&amp;TEXT(高校選手データ貼り付け!V89,"00"))</f>
        <v/>
      </c>
      <c r="O81" s="18" t="str" cm="1">
        <f t="array" ref="O81">_xlfn.IFS(A81="","",TRUE,"JPN")</f>
        <v/>
      </c>
      <c r="P81" s="1" t="e">
        <f t="shared" si="0"/>
        <v>#VALUE!</v>
      </c>
      <c r="Q81" s="1" t="e">
        <f t="shared" si="1"/>
        <v>#VALUE!</v>
      </c>
      <c r="R81" s="1" t="e">
        <f t="shared" si="2"/>
        <v>#VALUE!</v>
      </c>
      <c r="S81" s="1" t="e">
        <f t="shared" si="3"/>
        <v>#VALUE!</v>
      </c>
      <c r="T81" s="1" t="e">
        <f t="shared" si="4"/>
        <v>#VALUE!</v>
      </c>
      <c r="U81" s="1" t="str">
        <f t="shared" si="5"/>
        <v>高</v>
      </c>
    </row>
    <row r="82" spans="1:21" ht="18" customHeight="1">
      <c r="A82" s="13" t="str" cm="1">
        <f t="array" ref="A82">_xlfn.IFS(高校選手データ貼り付け!N90="","",TRUE,高校選手データ貼り付け!N90)</f>
        <v/>
      </c>
      <c r="B82" s="14" t="str" cm="1">
        <f t="array" ref="B82">_xlfn.IFS(A82="","",COUNTIF(高校選手データ貼り付け!P91," ")&gt;0,LEFT(高校選手データ貼り付け!P91,FIND(" ",高校選手データ貼り付け!P91)-1),TRUE,LEFT(高校選手データ貼り付け!P91,FIND("　",高校選手データ貼り付け!P91)-1))</f>
        <v/>
      </c>
      <c r="C82" s="14" t="str" cm="1">
        <f t="array" ref="C82">_xlfn.IFS(A82="","",COUNTIF(高校選手データ貼り付け!P91," ")&gt;0,RIGHT(高校選手データ貼り付け!P91,LEN(高校選手データ貼り付け!P91)-FIND(" ",高校選手データ貼り付け!P91)),TRUE,RIGHT(高校選手データ貼り付け!P91,LEN(高校選手データ貼り付け!P91)-FIND("　",高校選手データ貼り付け!P91)))</f>
        <v/>
      </c>
      <c r="D82" s="15"/>
      <c r="E82" s="16" t="str" cm="1">
        <f t="array" ref="E82">_xlfn.IFS(A82="","",TRUE,高校選手データ貼り付け!$P$4&amp;"高")</f>
        <v/>
      </c>
      <c r="F82" s="17" t="str" cm="1">
        <f t="array" ref="F82">_xlfn.IFS(A82="","",TRUE,高校選手データ貼り付け!W90)</f>
        <v/>
      </c>
      <c r="G82" s="15"/>
      <c r="H82" s="18"/>
      <c r="I82" s="18"/>
      <c r="J82" s="16" t="str" cm="1">
        <f t="array" ref="J82">_xlfn.IFS(A82="","",COUNTIF(高校選手データ貼り付け!P90," ")&gt;0,ASC(LEFT(高校選手データ貼り付け!P90,FIND(" ",高校選手データ貼り付け!P90)-1)),TRUE,ASC(LEFT(高校選手データ貼り付け!P90,FIND("　",高校選手データ貼り付け!P90)-1)))</f>
        <v/>
      </c>
      <c r="K82" s="18" t="str" cm="1">
        <f t="array" ref="K82">_xlfn.IFS(A82="","",COUNTIF(高校選手データ貼り付け!P90," ")&gt;0,ASC(RIGHT(高校選手データ貼り付け!P90,LEN(高校選手データ貼り付け!P90)-FIND(" ",高校選手データ貼り付け!P90))),TRUE,ASC(RIGHT(高校選手データ貼り付け!P90,LEN(高校選手データ貼り付け!P90)-FIND("　",高校選手データ貼り付け!P90))))</f>
        <v/>
      </c>
      <c r="L82" s="18"/>
      <c r="M82" s="18"/>
      <c r="N82" s="18" t="str" cm="1">
        <f t="array" ref="N82">_xlfn.IFS(A82="","",TRUE,高校選手データ貼り付け!R90&amp;"."&amp;TEXT(高校選手データ貼り付け!T90,"00")&amp;"."&amp;TEXT(高校選手データ貼り付け!V90,"00"))</f>
        <v/>
      </c>
      <c r="O82" s="18" t="str" cm="1">
        <f t="array" ref="O82">_xlfn.IFS(A82="","",TRUE,"JPN")</f>
        <v/>
      </c>
      <c r="P82" s="1" t="e">
        <f t="shared" si="0"/>
        <v>#VALUE!</v>
      </c>
      <c r="Q82" s="1" t="e">
        <f t="shared" si="1"/>
        <v>#VALUE!</v>
      </c>
      <c r="R82" s="1" t="e">
        <f t="shared" si="2"/>
        <v>#VALUE!</v>
      </c>
      <c r="S82" s="1" t="e">
        <f t="shared" si="3"/>
        <v>#VALUE!</v>
      </c>
      <c r="T82" s="1" t="e">
        <f t="shared" si="4"/>
        <v>#VALUE!</v>
      </c>
      <c r="U82" s="1" t="str">
        <f t="shared" si="5"/>
        <v>高</v>
      </c>
    </row>
    <row r="83" spans="1:21" ht="18" customHeight="1">
      <c r="A83" s="13" t="str" cm="1">
        <f t="array" ref="A83">_xlfn.IFS(高校選手データ貼り付け!N91="","",TRUE,高校選手データ貼り付け!N91)</f>
        <v/>
      </c>
      <c r="B83" s="14" t="str" cm="1">
        <f t="array" ref="B83">_xlfn.IFS(A83="","",COUNTIF(高校選手データ貼り付け!P92," ")&gt;0,LEFT(高校選手データ貼り付け!P92,FIND(" ",高校選手データ貼り付け!P92)-1),TRUE,LEFT(高校選手データ貼り付け!P92,FIND("　",高校選手データ貼り付け!P92)-1))</f>
        <v/>
      </c>
      <c r="C83" s="14" t="str" cm="1">
        <f t="array" ref="C83">_xlfn.IFS(A83="","",COUNTIF(高校選手データ貼り付け!P92," ")&gt;0,RIGHT(高校選手データ貼り付け!P92,LEN(高校選手データ貼り付け!P92)-FIND(" ",高校選手データ貼り付け!P92)),TRUE,RIGHT(高校選手データ貼り付け!P92,LEN(高校選手データ貼り付け!P92)-FIND("　",高校選手データ貼り付け!P92)))</f>
        <v/>
      </c>
      <c r="D83" s="15"/>
      <c r="E83" s="16" t="str" cm="1">
        <f t="array" ref="E83">_xlfn.IFS(A83="","",TRUE,高校選手データ貼り付け!$P$4&amp;"高")</f>
        <v/>
      </c>
      <c r="F83" s="17" t="str" cm="1">
        <f t="array" ref="F83">_xlfn.IFS(A83="","",TRUE,高校選手データ貼り付け!W91)</f>
        <v/>
      </c>
      <c r="G83" s="15"/>
      <c r="H83" s="18"/>
      <c r="I83" s="18"/>
      <c r="J83" s="16" t="str" cm="1">
        <f t="array" ref="J83">_xlfn.IFS(A83="","",COUNTIF(高校選手データ貼り付け!P91," ")&gt;0,ASC(LEFT(高校選手データ貼り付け!P91,FIND(" ",高校選手データ貼り付け!P91)-1)),TRUE,ASC(LEFT(高校選手データ貼り付け!P91,FIND("　",高校選手データ貼り付け!P91)-1)))</f>
        <v/>
      </c>
      <c r="K83" s="18" t="str" cm="1">
        <f t="array" ref="K83">_xlfn.IFS(A83="","",COUNTIF(高校選手データ貼り付け!P91," ")&gt;0,ASC(RIGHT(高校選手データ貼り付け!P91,LEN(高校選手データ貼り付け!P91)-FIND(" ",高校選手データ貼り付け!P91))),TRUE,ASC(RIGHT(高校選手データ貼り付け!P91,LEN(高校選手データ貼り付け!P91)-FIND("　",高校選手データ貼り付け!P91))))</f>
        <v/>
      </c>
      <c r="L83" s="18"/>
      <c r="M83" s="18"/>
      <c r="N83" s="18" t="str" cm="1">
        <f t="array" ref="N83">_xlfn.IFS(A83="","",TRUE,高校選手データ貼り付け!R91&amp;"."&amp;TEXT(高校選手データ貼り付け!T91,"00")&amp;"."&amp;TEXT(高校選手データ貼り付け!V91,"00"))</f>
        <v/>
      </c>
      <c r="O83" s="18" t="str" cm="1">
        <f t="array" ref="O83">_xlfn.IFS(A83="","",TRUE,"JPN")</f>
        <v/>
      </c>
      <c r="P83" s="1" t="e">
        <f t="shared" si="0"/>
        <v>#VALUE!</v>
      </c>
      <c r="Q83" s="1" t="e">
        <f t="shared" si="1"/>
        <v>#VALUE!</v>
      </c>
      <c r="R83" s="1" t="e">
        <f t="shared" si="2"/>
        <v>#VALUE!</v>
      </c>
      <c r="S83" s="1" t="e">
        <f t="shared" si="3"/>
        <v>#VALUE!</v>
      </c>
      <c r="T83" s="1" t="e">
        <f t="shared" si="4"/>
        <v>#VALUE!</v>
      </c>
      <c r="U83" s="1" t="str">
        <f t="shared" si="5"/>
        <v>高</v>
      </c>
    </row>
    <row r="84" spans="1:21" ht="18" customHeight="1">
      <c r="A84" s="13" t="str" cm="1">
        <f t="array" ref="A84">_xlfn.IFS(高校選手データ貼り付け!N92="","",TRUE,高校選手データ貼り付け!N92)</f>
        <v/>
      </c>
      <c r="B84" s="14" t="str" cm="1">
        <f t="array" ref="B84">_xlfn.IFS(A84="","",COUNTIF(高校選手データ貼り付け!P93," ")&gt;0,LEFT(高校選手データ貼り付け!P93,FIND(" ",高校選手データ貼り付け!P93)-1),TRUE,LEFT(高校選手データ貼り付け!P93,FIND("　",高校選手データ貼り付け!P93)-1))</f>
        <v/>
      </c>
      <c r="C84" s="14" t="str" cm="1">
        <f t="array" ref="C84">_xlfn.IFS(A84="","",COUNTIF(高校選手データ貼り付け!P93," ")&gt;0,RIGHT(高校選手データ貼り付け!P93,LEN(高校選手データ貼り付け!P93)-FIND(" ",高校選手データ貼り付け!P93)),TRUE,RIGHT(高校選手データ貼り付け!P93,LEN(高校選手データ貼り付け!P93)-FIND("　",高校選手データ貼り付け!P93)))</f>
        <v/>
      </c>
      <c r="D84" s="15"/>
      <c r="E84" s="16" t="str" cm="1">
        <f t="array" ref="E84">_xlfn.IFS(A84="","",TRUE,高校選手データ貼り付け!$P$4&amp;"高")</f>
        <v/>
      </c>
      <c r="F84" s="17" t="str" cm="1">
        <f t="array" ref="F84">_xlfn.IFS(A84="","",TRUE,高校選手データ貼り付け!W92)</f>
        <v/>
      </c>
      <c r="G84" s="15"/>
      <c r="H84" s="18"/>
      <c r="I84" s="18"/>
      <c r="J84" s="16" t="str" cm="1">
        <f t="array" ref="J84">_xlfn.IFS(A84="","",COUNTIF(高校選手データ貼り付け!P92," ")&gt;0,ASC(LEFT(高校選手データ貼り付け!P92,FIND(" ",高校選手データ貼り付け!P92)-1)),TRUE,ASC(LEFT(高校選手データ貼り付け!P92,FIND("　",高校選手データ貼り付け!P92)-1)))</f>
        <v/>
      </c>
      <c r="K84" s="18" t="str" cm="1">
        <f t="array" ref="K84">_xlfn.IFS(A84="","",COUNTIF(高校選手データ貼り付け!P92," ")&gt;0,ASC(RIGHT(高校選手データ貼り付け!P92,LEN(高校選手データ貼り付け!P92)-FIND(" ",高校選手データ貼り付け!P92))),TRUE,ASC(RIGHT(高校選手データ貼り付け!P92,LEN(高校選手データ貼り付け!P92)-FIND("　",高校選手データ貼り付け!P92))))</f>
        <v/>
      </c>
      <c r="L84" s="18"/>
      <c r="M84" s="18"/>
      <c r="N84" s="18" t="str" cm="1">
        <f t="array" ref="N84">_xlfn.IFS(A84="","",TRUE,高校選手データ貼り付け!R92&amp;"."&amp;TEXT(高校選手データ貼り付け!T92,"00")&amp;"."&amp;TEXT(高校選手データ貼り付け!V92,"00"))</f>
        <v/>
      </c>
      <c r="O84" s="18" t="str" cm="1">
        <f t="array" ref="O84">_xlfn.IFS(A84="","",TRUE,"JPN")</f>
        <v/>
      </c>
      <c r="P84" s="1" t="e">
        <f t="shared" si="0"/>
        <v>#VALUE!</v>
      </c>
      <c r="Q84" s="1" t="e">
        <f t="shared" si="1"/>
        <v>#VALUE!</v>
      </c>
      <c r="R84" s="1" t="e">
        <f t="shared" si="2"/>
        <v>#VALUE!</v>
      </c>
      <c r="S84" s="1" t="e">
        <f t="shared" si="3"/>
        <v>#VALUE!</v>
      </c>
      <c r="T84" s="1" t="e">
        <f t="shared" si="4"/>
        <v>#VALUE!</v>
      </c>
      <c r="U84" s="1" t="str">
        <f t="shared" si="5"/>
        <v>高</v>
      </c>
    </row>
    <row r="85" spans="1:21" ht="18" customHeight="1">
      <c r="A85" s="13" t="str" cm="1">
        <f t="array" ref="A85">_xlfn.IFS(高校選手データ貼り付け!N93="","",TRUE,高校選手データ貼り付け!N93)</f>
        <v/>
      </c>
      <c r="B85" s="14" t="str" cm="1">
        <f t="array" ref="B85">_xlfn.IFS(A85="","",COUNTIF(高校選手データ貼り付け!P94," ")&gt;0,LEFT(高校選手データ貼り付け!P94,FIND(" ",高校選手データ貼り付け!P94)-1),TRUE,LEFT(高校選手データ貼り付け!P94,FIND("　",高校選手データ貼り付け!P94)-1))</f>
        <v/>
      </c>
      <c r="C85" s="14" t="str" cm="1">
        <f t="array" ref="C85">_xlfn.IFS(A85="","",COUNTIF(高校選手データ貼り付け!P94," ")&gt;0,RIGHT(高校選手データ貼り付け!P94,LEN(高校選手データ貼り付け!P94)-FIND(" ",高校選手データ貼り付け!P94)),TRUE,RIGHT(高校選手データ貼り付け!P94,LEN(高校選手データ貼り付け!P94)-FIND("　",高校選手データ貼り付け!P94)))</f>
        <v/>
      </c>
      <c r="D85" s="15"/>
      <c r="E85" s="16" t="str" cm="1">
        <f t="array" ref="E85">_xlfn.IFS(A85="","",TRUE,高校選手データ貼り付け!$P$4&amp;"高")</f>
        <v/>
      </c>
      <c r="F85" s="17" t="str" cm="1">
        <f t="array" ref="F85">_xlfn.IFS(A85="","",TRUE,高校選手データ貼り付け!W93)</f>
        <v/>
      </c>
      <c r="G85" s="15"/>
      <c r="H85" s="18"/>
      <c r="I85" s="18"/>
      <c r="J85" s="16" t="str" cm="1">
        <f t="array" ref="J85">_xlfn.IFS(A85="","",COUNTIF(高校選手データ貼り付け!P93," ")&gt;0,ASC(LEFT(高校選手データ貼り付け!P93,FIND(" ",高校選手データ貼り付け!P93)-1)),TRUE,ASC(LEFT(高校選手データ貼り付け!P93,FIND("　",高校選手データ貼り付け!P93)-1)))</f>
        <v/>
      </c>
      <c r="K85" s="18" t="str" cm="1">
        <f t="array" ref="K85">_xlfn.IFS(A85="","",COUNTIF(高校選手データ貼り付け!P93," ")&gt;0,ASC(RIGHT(高校選手データ貼り付け!P93,LEN(高校選手データ貼り付け!P93)-FIND(" ",高校選手データ貼り付け!P93))),TRUE,ASC(RIGHT(高校選手データ貼り付け!P93,LEN(高校選手データ貼り付け!P93)-FIND("　",高校選手データ貼り付け!P93))))</f>
        <v/>
      </c>
      <c r="L85" s="18"/>
      <c r="M85" s="18"/>
      <c r="N85" s="18" t="str" cm="1">
        <f t="array" ref="N85">_xlfn.IFS(A85="","",TRUE,高校選手データ貼り付け!R93&amp;"."&amp;TEXT(高校選手データ貼り付け!T93,"00")&amp;"."&amp;TEXT(高校選手データ貼り付け!V93,"00"))</f>
        <v/>
      </c>
      <c r="O85" s="18" t="str" cm="1">
        <f t="array" ref="O85">_xlfn.IFS(A85="","",TRUE,"JPN")</f>
        <v/>
      </c>
      <c r="P85" s="1" t="e">
        <f t="shared" si="0"/>
        <v>#VALUE!</v>
      </c>
      <c r="Q85" s="1" t="e">
        <f t="shared" si="1"/>
        <v>#VALUE!</v>
      </c>
      <c r="R85" s="1" t="e">
        <f t="shared" si="2"/>
        <v>#VALUE!</v>
      </c>
      <c r="S85" s="1" t="e">
        <f t="shared" si="3"/>
        <v>#VALUE!</v>
      </c>
      <c r="T85" s="1" t="e">
        <f t="shared" si="4"/>
        <v>#VALUE!</v>
      </c>
      <c r="U85" s="1" t="str">
        <f t="shared" si="5"/>
        <v>高</v>
      </c>
    </row>
    <row r="86" spans="1:21" ht="18" customHeight="1">
      <c r="A86" s="13" t="str" cm="1">
        <f t="array" ref="A86">_xlfn.IFS(高校選手データ貼り付け!N94="","",TRUE,高校選手データ貼り付け!N94)</f>
        <v/>
      </c>
      <c r="B86" s="14" t="str" cm="1">
        <f t="array" ref="B86">_xlfn.IFS(A86="","",COUNTIF(高校選手データ貼り付け!P95," ")&gt;0,LEFT(高校選手データ貼り付け!P95,FIND(" ",高校選手データ貼り付け!P95)-1),TRUE,LEFT(高校選手データ貼り付け!P95,FIND("　",高校選手データ貼り付け!P95)-1))</f>
        <v/>
      </c>
      <c r="C86" s="14" t="str" cm="1">
        <f t="array" ref="C86">_xlfn.IFS(A86="","",COUNTIF(高校選手データ貼り付け!P95," ")&gt;0,RIGHT(高校選手データ貼り付け!P95,LEN(高校選手データ貼り付け!P95)-FIND(" ",高校選手データ貼り付け!P95)),TRUE,RIGHT(高校選手データ貼り付け!P95,LEN(高校選手データ貼り付け!P95)-FIND("　",高校選手データ貼り付け!P95)))</f>
        <v/>
      </c>
      <c r="D86" s="15"/>
      <c r="E86" s="16" t="str" cm="1">
        <f t="array" ref="E86">_xlfn.IFS(A86="","",TRUE,高校選手データ貼り付け!$P$4&amp;"高")</f>
        <v/>
      </c>
      <c r="F86" s="17" t="str" cm="1">
        <f t="array" ref="F86">_xlfn.IFS(A86="","",TRUE,高校選手データ貼り付け!W94)</f>
        <v/>
      </c>
      <c r="G86" s="15"/>
      <c r="H86" s="18"/>
      <c r="I86" s="18"/>
      <c r="J86" s="16" t="str" cm="1">
        <f t="array" ref="J86">_xlfn.IFS(A86="","",COUNTIF(高校選手データ貼り付け!P94," ")&gt;0,ASC(LEFT(高校選手データ貼り付け!P94,FIND(" ",高校選手データ貼り付け!P94)-1)),TRUE,ASC(LEFT(高校選手データ貼り付け!P94,FIND("　",高校選手データ貼り付け!P94)-1)))</f>
        <v/>
      </c>
      <c r="K86" s="18" t="str" cm="1">
        <f t="array" ref="K86">_xlfn.IFS(A86="","",COUNTIF(高校選手データ貼り付け!P94," ")&gt;0,ASC(RIGHT(高校選手データ貼り付け!P94,LEN(高校選手データ貼り付け!P94)-FIND(" ",高校選手データ貼り付け!P94))),TRUE,ASC(RIGHT(高校選手データ貼り付け!P94,LEN(高校選手データ貼り付け!P94)-FIND("　",高校選手データ貼り付け!P94))))</f>
        <v/>
      </c>
      <c r="L86" s="18"/>
      <c r="M86" s="18"/>
      <c r="N86" s="18" t="str" cm="1">
        <f t="array" ref="N86">_xlfn.IFS(A86="","",TRUE,高校選手データ貼り付け!R94&amp;"."&amp;TEXT(高校選手データ貼り付け!T94,"00")&amp;"."&amp;TEXT(高校選手データ貼り付け!V94,"00"))</f>
        <v/>
      </c>
      <c r="O86" s="18" t="str" cm="1">
        <f t="array" ref="O86">_xlfn.IFS(A86="","",TRUE,"JPN")</f>
        <v/>
      </c>
      <c r="P86" s="1" t="e">
        <f t="shared" si="0"/>
        <v>#VALUE!</v>
      </c>
      <c r="Q86" s="1" t="e">
        <f t="shared" si="1"/>
        <v>#VALUE!</v>
      </c>
      <c r="R86" s="1" t="e">
        <f t="shared" si="2"/>
        <v>#VALUE!</v>
      </c>
      <c r="S86" s="1" t="e">
        <f t="shared" si="3"/>
        <v>#VALUE!</v>
      </c>
      <c r="T86" s="1" t="e">
        <f t="shared" si="4"/>
        <v>#VALUE!</v>
      </c>
      <c r="U86" s="1" t="str">
        <f t="shared" si="5"/>
        <v>高</v>
      </c>
    </row>
    <row r="87" spans="1:21" ht="18" customHeight="1">
      <c r="A87" s="13" t="str" cm="1">
        <f t="array" ref="A87">_xlfn.IFS(高校選手データ貼り付け!N95="","",TRUE,高校選手データ貼り付け!N95)</f>
        <v/>
      </c>
      <c r="B87" s="14" t="str" cm="1">
        <f t="array" ref="B87">_xlfn.IFS(A87="","",COUNTIF(高校選手データ貼り付け!P96," ")&gt;0,LEFT(高校選手データ貼り付け!P96,FIND(" ",高校選手データ貼り付け!P96)-1),TRUE,LEFT(高校選手データ貼り付け!P96,FIND("　",高校選手データ貼り付け!P96)-1))</f>
        <v/>
      </c>
      <c r="C87" s="14" t="str" cm="1">
        <f t="array" ref="C87">_xlfn.IFS(A87="","",COUNTIF(高校選手データ貼り付け!P96," ")&gt;0,RIGHT(高校選手データ貼り付け!P96,LEN(高校選手データ貼り付け!P96)-FIND(" ",高校選手データ貼り付け!P96)),TRUE,RIGHT(高校選手データ貼り付け!P96,LEN(高校選手データ貼り付け!P96)-FIND("　",高校選手データ貼り付け!P96)))</f>
        <v/>
      </c>
      <c r="D87" s="15"/>
      <c r="E87" s="16" t="str" cm="1">
        <f t="array" ref="E87">_xlfn.IFS(A87="","",TRUE,高校選手データ貼り付け!$P$4&amp;"高")</f>
        <v/>
      </c>
      <c r="F87" s="17" t="str" cm="1">
        <f t="array" ref="F87">_xlfn.IFS(A87="","",TRUE,高校選手データ貼り付け!W95)</f>
        <v/>
      </c>
      <c r="G87" s="15"/>
      <c r="H87" s="18"/>
      <c r="I87" s="18"/>
      <c r="J87" s="16" t="str" cm="1">
        <f t="array" ref="J87">_xlfn.IFS(A87="","",COUNTIF(高校選手データ貼り付け!P95," ")&gt;0,ASC(LEFT(高校選手データ貼り付け!P95,FIND(" ",高校選手データ貼り付け!P95)-1)),TRUE,ASC(LEFT(高校選手データ貼り付け!P95,FIND("　",高校選手データ貼り付け!P95)-1)))</f>
        <v/>
      </c>
      <c r="K87" s="18" t="str" cm="1">
        <f t="array" ref="K87">_xlfn.IFS(A87="","",COUNTIF(高校選手データ貼り付け!P95," ")&gt;0,ASC(RIGHT(高校選手データ貼り付け!P95,LEN(高校選手データ貼り付け!P95)-FIND(" ",高校選手データ貼り付け!P95))),TRUE,ASC(RIGHT(高校選手データ貼り付け!P95,LEN(高校選手データ貼り付け!P95)-FIND("　",高校選手データ貼り付け!P95))))</f>
        <v/>
      </c>
      <c r="L87" s="18"/>
      <c r="M87" s="18"/>
      <c r="N87" s="18" t="str" cm="1">
        <f t="array" ref="N87">_xlfn.IFS(A87="","",TRUE,高校選手データ貼り付け!R95&amp;"."&amp;TEXT(高校選手データ貼り付け!T95,"00")&amp;"."&amp;TEXT(高校選手データ貼り付け!V95,"00"))</f>
        <v/>
      </c>
      <c r="O87" s="18" t="str" cm="1">
        <f t="array" ref="O87">_xlfn.IFS(A87="","",TRUE,"JPN")</f>
        <v/>
      </c>
      <c r="P87" s="1" t="e">
        <f t="shared" si="0"/>
        <v>#VALUE!</v>
      </c>
      <c r="Q87" s="1" t="e">
        <f t="shared" si="1"/>
        <v>#VALUE!</v>
      </c>
      <c r="R87" s="1" t="e">
        <f t="shared" si="2"/>
        <v>#VALUE!</v>
      </c>
      <c r="S87" s="1" t="e">
        <f t="shared" si="3"/>
        <v>#VALUE!</v>
      </c>
      <c r="T87" s="1" t="e">
        <f t="shared" si="4"/>
        <v>#VALUE!</v>
      </c>
      <c r="U87" s="1" t="str">
        <f t="shared" si="5"/>
        <v>高</v>
      </c>
    </row>
    <row r="88" spans="1:21" ht="18" customHeight="1">
      <c r="A88" s="13" t="str" cm="1">
        <f t="array" ref="A88">_xlfn.IFS(高校選手データ貼り付け!N96="","",TRUE,高校選手データ貼り付け!N96)</f>
        <v/>
      </c>
      <c r="B88" s="14" t="str" cm="1">
        <f t="array" ref="B88">_xlfn.IFS(A88="","",COUNTIF(高校選手データ貼り付け!P97," ")&gt;0,LEFT(高校選手データ貼り付け!P97,FIND(" ",高校選手データ貼り付け!P97)-1),TRUE,LEFT(高校選手データ貼り付け!P97,FIND("　",高校選手データ貼り付け!P97)-1))</f>
        <v/>
      </c>
      <c r="C88" s="14" t="str" cm="1">
        <f t="array" ref="C88">_xlfn.IFS(A88="","",COUNTIF(高校選手データ貼り付け!P97," ")&gt;0,RIGHT(高校選手データ貼り付け!P97,LEN(高校選手データ貼り付け!P97)-FIND(" ",高校選手データ貼り付け!P97)),TRUE,RIGHT(高校選手データ貼り付け!P97,LEN(高校選手データ貼り付け!P97)-FIND("　",高校選手データ貼り付け!P97)))</f>
        <v/>
      </c>
      <c r="D88" s="15"/>
      <c r="E88" s="16" t="str" cm="1">
        <f t="array" ref="E88">_xlfn.IFS(A88="","",TRUE,高校選手データ貼り付け!$P$4&amp;"高")</f>
        <v/>
      </c>
      <c r="F88" s="17" t="str" cm="1">
        <f t="array" ref="F88">_xlfn.IFS(A88="","",TRUE,高校選手データ貼り付け!W96)</f>
        <v/>
      </c>
      <c r="G88" s="15"/>
      <c r="H88" s="18"/>
      <c r="I88" s="18"/>
      <c r="J88" s="16" t="str" cm="1">
        <f t="array" ref="J88">_xlfn.IFS(A88="","",COUNTIF(高校選手データ貼り付け!P96," ")&gt;0,ASC(LEFT(高校選手データ貼り付け!P96,FIND(" ",高校選手データ貼り付け!P96)-1)),TRUE,ASC(LEFT(高校選手データ貼り付け!P96,FIND("　",高校選手データ貼り付け!P96)-1)))</f>
        <v/>
      </c>
      <c r="K88" s="18" t="str" cm="1">
        <f t="array" ref="K88">_xlfn.IFS(A88="","",COUNTIF(高校選手データ貼り付け!P96," ")&gt;0,ASC(RIGHT(高校選手データ貼り付け!P96,LEN(高校選手データ貼り付け!P96)-FIND(" ",高校選手データ貼り付け!P96))),TRUE,ASC(RIGHT(高校選手データ貼り付け!P96,LEN(高校選手データ貼り付け!P96)-FIND("　",高校選手データ貼り付け!P96))))</f>
        <v/>
      </c>
      <c r="L88" s="18"/>
      <c r="M88" s="18"/>
      <c r="N88" s="18" t="str" cm="1">
        <f t="array" ref="N88">_xlfn.IFS(A88="","",TRUE,高校選手データ貼り付け!R96&amp;"."&amp;TEXT(高校選手データ貼り付け!T96,"00")&amp;"."&amp;TEXT(高校選手データ貼り付け!V96,"00"))</f>
        <v/>
      </c>
      <c r="O88" s="18" t="str" cm="1">
        <f t="array" ref="O88">_xlfn.IFS(A88="","",TRUE,"JPN")</f>
        <v/>
      </c>
      <c r="P88" s="1" t="e">
        <f t="shared" si="0"/>
        <v>#VALUE!</v>
      </c>
      <c r="Q88" s="1" t="e">
        <f t="shared" si="1"/>
        <v>#VALUE!</v>
      </c>
      <c r="R88" s="1" t="e">
        <f t="shared" si="2"/>
        <v>#VALUE!</v>
      </c>
      <c r="S88" s="1" t="e">
        <f t="shared" si="3"/>
        <v>#VALUE!</v>
      </c>
      <c r="T88" s="1" t="e">
        <f t="shared" si="4"/>
        <v>#VALUE!</v>
      </c>
      <c r="U88" s="1" t="str">
        <f t="shared" si="5"/>
        <v>高</v>
      </c>
    </row>
    <row r="89" spans="1:21" ht="18" customHeight="1">
      <c r="A89" s="13" t="str" cm="1">
        <f t="array" ref="A89">_xlfn.IFS(高校選手データ貼り付け!N97="","",TRUE,高校選手データ貼り付け!N97)</f>
        <v/>
      </c>
      <c r="B89" s="14" t="str" cm="1">
        <f t="array" ref="B89">_xlfn.IFS(A89="","",COUNTIF(高校選手データ貼り付け!P98," ")&gt;0,LEFT(高校選手データ貼り付け!P98,FIND(" ",高校選手データ貼り付け!P98)-1),TRUE,LEFT(高校選手データ貼り付け!P98,FIND("　",高校選手データ貼り付け!P98)-1))</f>
        <v/>
      </c>
      <c r="C89" s="14" t="str" cm="1">
        <f t="array" ref="C89">_xlfn.IFS(A89="","",COUNTIF(高校選手データ貼り付け!P98," ")&gt;0,RIGHT(高校選手データ貼り付け!P98,LEN(高校選手データ貼り付け!P98)-FIND(" ",高校選手データ貼り付け!P98)),TRUE,RIGHT(高校選手データ貼り付け!P98,LEN(高校選手データ貼り付け!P98)-FIND("　",高校選手データ貼り付け!P98)))</f>
        <v/>
      </c>
      <c r="D89" s="15"/>
      <c r="E89" s="16" t="str" cm="1">
        <f t="array" ref="E89">_xlfn.IFS(A89="","",TRUE,高校選手データ貼り付け!$P$4&amp;"高")</f>
        <v/>
      </c>
      <c r="F89" s="17" t="str" cm="1">
        <f t="array" ref="F89">_xlfn.IFS(A89="","",TRUE,高校選手データ貼り付け!W97)</f>
        <v/>
      </c>
      <c r="G89" s="15"/>
      <c r="H89" s="18"/>
      <c r="I89" s="18"/>
      <c r="J89" s="16" t="str" cm="1">
        <f t="array" ref="J89">_xlfn.IFS(A89="","",COUNTIF(高校選手データ貼り付け!P97," ")&gt;0,ASC(LEFT(高校選手データ貼り付け!P97,FIND(" ",高校選手データ貼り付け!P97)-1)),TRUE,ASC(LEFT(高校選手データ貼り付け!P97,FIND("　",高校選手データ貼り付け!P97)-1)))</f>
        <v/>
      </c>
      <c r="K89" s="18" t="str" cm="1">
        <f t="array" ref="K89">_xlfn.IFS(A89="","",COUNTIF(高校選手データ貼り付け!P97," ")&gt;0,ASC(RIGHT(高校選手データ貼り付け!P97,LEN(高校選手データ貼り付け!P97)-FIND(" ",高校選手データ貼り付け!P97))),TRUE,ASC(RIGHT(高校選手データ貼り付け!P97,LEN(高校選手データ貼り付け!P97)-FIND("　",高校選手データ貼り付け!P97))))</f>
        <v/>
      </c>
      <c r="L89" s="18"/>
      <c r="M89" s="18"/>
      <c r="N89" s="18" t="str" cm="1">
        <f t="array" ref="N89">_xlfn.IFS(A89="","",TRUE,高校選手データ貼り付け!R97&amp;"."&amp;TEXT(高校選手データ貼り付け!T97,"00")&amp;"."&amp;TEXT(高校選手データ貼り付け!V97,"00"))</f>
        <v/>
      </c>
      <c r="O89" s="18" t="str" cm="1">
        <f t="array" ref="O89">_xlfn.IFS(A89="","",TRUE,"JPN")</f>
        <v/>
      </c>
      <c r="P89" s="1" t="e">
        <f t="shared" si="0"/>
        <v>#VALUE!</v>
      </c>
      <c r="Q89" s="1" t="e">
        <f t="shared" si="1"/>
        <v>#VALUE!</v>
      </c>
      <c r="R89" s="1" t="e">
        <f t="shared" si="2"/>
        <v>#VALUE!</v>
      </c>
      <c r="S89" s="1" t="e">
        <f t="shared" si="3"/>
        <v>#VALUE!</v>
      </c>
      <c r="T89" s="1" t="e">
        <f t="shared" si="4"/>
        <v>#VALUE!</v>
      </c>
      <c r="U89" s="1" t="str">
        <f t="shared" si="5"/>
        <v>高</v>
      </c>
    </row>
    <row r="90" spans="1:21" ht="18" customHeight="1">
      <c r="A90" s="13" t="str" cm="1">
        <f t="array" ref="A90">_xlfn.IFS(高校選手データ貼り付け!N98="","",TRUE,高校選手データ貼り付け!N98)</f>
        <v/>
      </c>
      <c r="B90" s="14" t="str" cm="1">
        <f t="array" ref="B90">_xlfn.IFS(A90="","",COUNTIF(高校選手データ貼り付け!P99," ")&gt;0,LEFT(高校選手データ貼り付け!P99,FIND(" ",高校選手データ貼り付け!P99)-1),TRUE,LEFT(高校選手データ貼り付け!P99,FIND("　",高校選手データ貼り付け!P99)-1))</f>
        <v/>
      </c>
      <c r="C90" s="14" t="str" cm="1">
        <f t="array" ref="C90">_xlfn.IFS(A90="","",COUNTIF(高校選手データ貼り付け!P99," ")&gt;0,RIGHT(高校選手データ貼り付け!P99,LEN(高校選手データ貼り付け!P99)-FIND(" ",高校選手データ貼り付け!P99)),TRUE,RIGHT(高校選手データ貼り付け!P99,LEN(高校選手データ貼り付け!P99)-FIND("　",高校選手データ貼り付け!P99)))</f>
        <v/>
      </c>
      <c r="D90" s="15"/>
      <c r="E90" s="16" t="str" cm="1">
        <f t="array" ref="E90">_xlfn.IFS(A90="","",TRUE,高校選手データ貼り付け!$P$4&amp;"高")</f>
        <v/>
      </c>
      <c r="F90" s="17" t="str" cm="1">
        <f t="array" ref="F90">_xlfn.IFS(A90="","",TRUE,高校選手データ貼り付け!W98)</f>
        <v/>
      </c>
      <c r="G90" s="15"/>
      <c r="H90" s="18"/>
      <c r="I90" s="18"/>
      <c r="J90" s="16" t="str" cm="1">
        <f t="array" ref="J90">_xlfn.IFS(A90="","",COUNTIF(高校選手データ貼り付け!P98," ")&gt;0,ASC(LEFT(高校選手データ貼り付け!P98,FIND(" ",高校選手データ貼り付け!P98)-1)),TRUE,ASC(LEFT(高校選手データ貼り付け!P98,FIND("　",高校選手データ貼り付け!P98)-1)))</f>
        <v/>
      </c>
      <c r="K90" s="18" t="str" cm="1">
        <f t="array" ref="K90">_xlfn.IFS(A90="","",COUNTIF(高校選手データ貼り付け!P98," ")&gt;0,ASC(RIGHT(高校選手データ貼り付け!P98,LEN(高校選手データ貼り付け!P98)-FIND(" ",高校選手データ貼り付け!P98))),TRUE,ASC(RIGHT(高校選手データ貼り付け!P98,LEN(高校選手データ貼り付け!P98)-FIND("　",高校選手データ貼り付け!P98))))</f>
        <v/>
      </c>
      <c r="L90" s="18"/>
      <c r="M90" s="18"/>
      <c r="N90" s="18" t="str" cm="1">
        <f t="array" ref="N90">_xlfn.IFS(A90="","",TRUE,高校選手データ貼り付け!R98&amp;"."&amp;TEXT(高校選手データ貼り付け!T98,"00")&amp;"."&amp;TEXT(高校選手データ貼り付け!V98,"00"))</f>
        <v/>
      </c>
      <c r="O90" s="18" t="str" cm="1">
        <f t="array" ref="O90">_xlfn.IFS(A90="","",TRUE,"JPN")</f>
        <v/>
      </c>
      <c r="P90" s="1" t="e">
        <f t="shared" si="0"/>
        <v>#VALUE!</v>
      </c>
      <c r="Q90" s="1" t="e">
        <f t="shared" si="1"/>
        <v>#VALUE!</v>
      </c>
      <c r="R90" s="1" t="e">
        <f t="shared" si="2"/>
        <v>#VALUE!</v>
      </c>
      <c r="S90" s="1" t="e">
        <f t="shared" si="3"/>
        <v>#VALUE!</v>
      </c>
      <c r="T90" s="1" t="e">
        <f t="shared" si="4"/>
        <v>#VALUE!</v>
      </c>
      <c r="U90" s="1" t="str">
        <f t="shared" si="5"/>
        <v>高</v>
      </c>
    </row>
    <row r="91" spans="1:21" ht="18" customHeight="1">
      <c r="A91" s="13" t="str" cm="1">
        <f t="array" ref="A91">_xlfn.IFS(高校選手データ貼り付け!N99="","",TRUE,高校選手データ貼り付け!N99)</f>
        <v/>
      </c>
      <c r="B91" s="14" t="str" cm="1">
        <f t="array" ref="B91">_xlfn.IFS(A91="","",COUNTIF(高校選手データ貼り付け!P100," ")&gt;0,LEFT(高校選手データ貼り付け!P100,FIND(" ",高校選手データ貼り付け!P100)-1),TRUE,LEFT(高校選手データ貼り付け!P100,FIND("　",高校選手データ貼り付け!P100)-1))</f>
        <v/>
      </c>
      <c r="C91" s="14" t="str" cm="1">
        <f t="array" ref="C91">_xlfn.IFS(A91="","",COUNTIF(高校選手データ貼り付け!P100," ")&gt;0,RIGHT(高校選手データ貼り付け!P100,LEN(高校選手データ貼り付け!P100)-FIND(" ",高校選手データ貼り付け!P100)),TRUE,RIGHT(高校選手データ貼り付け!P100,LEN(高校選手データ貼り付け!P100)-FIND("　",高校選手データ貼り付け!P100)))</f>
        <v/>
      </c>
      <c r="D91" s="15"/>
      <c r="E91" s="16" t="str" cm="1">
        <f t="array" ref="E91">_xlfn.IFS(A91="","",TRUE,高校選手データ貼り付け!$P$4&amp;"高")</f>
        <v/>
      </c>
      <c r="F91" s="17" t="str" cm="1">
        <f t="array" ref="F91">_xlfn.IFS(A91="","",TRUE,高校選手データ貼り付け!W99)</f>
        <v/>
      </c>
      <c r="G91" s="15"/>
      <c r="H91" s="18"/>
      <c r="I91" s="18"/>
      <c r="J91" s="16" t="str" cm="1">
        <f t="array" ref="J91">_xlfn.IFS(A91="","",COUNTIF(高校選手データ貼り付け!P99," ")&gt;0,ASC(LEFT(高校選手データ貼り付け!P99,FIND(" ",高校選手データ貼り付け!P99)-1)),TRUE,ASC(LEFT(高校選手データ貼り付け!P99,FIND("　",高校選手データ貼り付け!P99)-1)))</f>
        <v/>
      </c>
      <c r="K91" s="18" t="str" cm="1">
        <f t="array" ref="K91">_xlfn.IFS(A91="","",COUNTIF(高校選手データ貼り付け!P99," ")&gt;0,ASC(RIGHT(高校選手データ貼り付け!P99,LEN(高校選手データ貼り付け!P99)-FIND(" ",高校選手データ貼り付け!P99))),TRUE,ASC(RIGHT(高校選手データ貼り付け!P99,LEN(高校選手データ貼り付け!P99)-FIND("　",高校選手データ貼り付け!P99))))</f>
        <v/>
      </c>
      <c r="L91" s="18"/>
      <c r="M91" s="18"/>
      <c r="N91" s="18" t="str" cm="1">
        <f t="array" ref="N91">_xlfn.IFS(A91="","",TRUE,高校選手データ貼り付け!R99&amp;"."&amp;TEXT(高校選手データ貼り付け!T99,"00")&amp;"."&amp;TEXT(高校選手データ貼り付け!V99,"00"))</f>
        <v/>
      </c>
      <c r="O91" s="18" t="str" cm="1">
        <f t="array" ref="O91">_xlfn.IFS(A91="","",TRUE,"JPN")</f>
        <v/>
      </c>
      <c r="P91" s="1" t="e">
        <f t="shared" si="0"/>
        <v>#VALUE!</v>
      </c>
      <c r="Q91" s="1" t="e">
        <f t="shared" si="1"/>
        <v>#VALUE!</v>
      </c>
      <c r="R91" s="1" t="e">
        <f t="shared" si="2"/>
        <v>#VALUE!</v>
      </c>
      <c r="S91" s="1" t="e">
        <f t="shared" si="3"/>
        <v>#VALUE!</v>
      </c>
      <c r="T91" s="1" t="e">
        <f t="shared" si="4"/>
        <v>#VALUE!</v>
      </c>
      <c r="U91" s="1" t="str">
        <f t="shared" si="5"/>
        <v>高</v>
      </c>
    </row>
    <row r="92" spans="1:21" ht="18" customHeight="1">
      <c r="A92" s="13" t="str" cm="1">
        <f t="array" ref="A92">_xlfn.IFS(高校選手データ貼り付け!N100="","",TRUE,高校選手データ貼り付け!N100)</f>
        <v/>
      </c>
      <c r="B92" s="14" t="str" cm="1">
        <f t="array" ref="B92">_xlfn.IFS(A92="","",COUNTIF(高校選手データ貼り付け!P101," ")&gt;0,LEFT(高校選手データ貼り付け!P101,FIND(" ",高校選手データ貼り付け!P101)-1),TRUE,LEFT(高校選手データ貼り付け!P101,FIND("　",高校選手データ貼り付け!P101)-1))</f>
        <v/>
      </c>
      <c r="C92" s="14" t="str" cm="1">
        <f t="array" ref="C92">_xlfn.IFS(A92="","",COUNTIF(高校選手データ貼り付け!P101," ")&gt;0,RIGHT(高校選手データ貼り付け!P101,LEN(高校選手データ貼り付け!P101)-FIND(" ",高校選手データ貼り付け!P101)),TRUE,RIGHT(高校選手データ貼り付け!P101,LEN(高校選手データ貼り付け!P101)-FIND("　",高校選手データ貼り付け!P101)))</f>
        <v/>
      </c>
      <c r="D92" s="15"/>
      <c r="E92" s="16" t="str" cm="1">
        <f t="array" ref="E92">_xlfn.IFS(A92="","",TRUE,高校選手データ貼り付け!$P$4&amp;"高")</f>
        <v/>
      </c>
      <c r="F92" s="17" t="str" cm="1">
        <f t="array" ref="F92">_xlfn.IFS(A92="","",TRUE,高校選手データ貼り付け!W100)</f>
        <v/>
      </c>
      <c r="G92" s="15"/>
      <c r="H92" s="18"/>
      <c r="I92" s="18"/>
      <c r="J92" s="16" t="str" cm="1">
        <f t="array" ref="J92">_xlfn.IFS(A92="","",COUNTIF(高校選手データ貼り付け!P100," ")&gt;0,ASC(LEFT(高校選手データ貼り付け!P100,FIND(" ",高校選手データ貼り付け!P100)-1)),TRUE,ASC(LEFT(高校選手データ貼り付け!P100,FIND("　",高校選手データ貼り付け!P100)-1)))</f>
        <v/>
      </c>
      <c r="K92" s="18" t="str" cm="1">
        <f t="array" ref="K92">_xlfn.IFS(A92="","",COUNTIF(高校選手データ貼り付け!P100," ")&gt;0,ASC(RIGHT(高校選手データ貼り付け!P100,LEN(高校選手データ貼り付け!P100)-FIND(" ",高校選手データ貼り付け!P100))),TRUE,ASC(RIGHT(高校選手データ貼り付け!P100,LEN(高校選手データ貼り付け!P100)-FIND("　",高校選手データ貼り付け!P100))))</f>
        <v/>
      </c>
      <c r="L92" s="18"/>
      <c r="M92" s="18"/>
      <c r="N92" s="18" t="str" cm="1">
        <f t="array" ref="N92">_xlfn.IFS(A92="","",TRUE,高校選手データ貼り付け!R100&amp;"."&amp;TEXT(高校選手データ貼り付け!T100,"00")&amp;"."&amp;TEXT(高校選手データ貼り付け!V100,"00"))</f>
        <v/>
      </c>
      <c r="O92" s="18" t="str" cm="1">
        <f t="array" ref="O92">_xlfn.IFS(A92="","",TRUE,"JPN")</f>
        <v/>
      </c>
      <c r="P92" s="1" t="e">
        <f t="shared" si="0"/>
        <v>#VALUE!</v>
      </c>
      <c r="Q92" s="1" t="e">
        <f t="shared" si="1"/>
        <v>#VALUE!</v>
      </c>
      <c r="R92" s="1" t="e">
        <f t="shared" si="2"/>
        <v>#VALUE!</v>
      </c>
      <c r="S92" s="1" t="e">
        <f t="shared" si="3"/>
        <v>#VALUE!</v>
      </c>
      <c r="T92" s="1" t="e">
        <f t="shared" si="4"/>
        <v>#VALUE!</v>
      </c>
      <c r="U92" s="1" t="str">
        <f t="shared" si="5"/>
        <v>高</v>
      </c>
    </row>
    <row r="93" spans="1:21" ht="18" customHeight="1">
      <c r="A93" s="13" t="str" cm="1">
        <f t="array" ref="A93">_xlfn.IFS(高校選手データ貼り付け!N101="","",TRUE,高校選手データ貼り付け!N101)</f>
        <v/>
      </c>
      <c r="B93" s="14" t="str" cm="1">
        <f t="array" ref="B93">_xlfn.IFS(A93="","",COUNTIF(高校選手データ貼り付け!P102," ")&gt;0,LEFT(高校選手データ貼り付け!P102,FIND(" ",高校選手データ貼り付け!P102)-1),TRUE,LEFT(高校選手データ貼り付け!P102,FIND("　",高校選手データ貼り付け!P102)-1))</f>
        <v/>
      </c>
      <c r="C93" s="14" t="str" cm="1">
        <f t="array" ref="C93">_xlfn.IFS(A93="","",COUNTIF(高校選手データ貼り付け!P102," ")&gt;0,RIGHT(高校選手データ貼り付け!P102,LEN(高校選手データ貼り付け!P102)-FIND(" ",高校選手データ貼り付け!P102)),TRUE,RIGHT(高校選手データ貼り付け!P102,LEN(高校選手データ貼り付け!P102)-FIND("　",高校選手データ貼り付け!P102)))</f>
        <v/>
      </c>
      <c r="D93" s="15"/>
      <c r="E93" s="16" t="str" cm="1">
        <f t="array" ref="E93">_xlfn.IFS(A93="","",TRUE,高校選手データ貼り付け!$P$4&amp;"高")</f>
        <v/>
      </c>
      <c r="F93" s="17" t="str" cm="1">
        <f t="array" ref="F93">_xlfn.IFS(A93="","",TRUE,高校選手データ貼り付け!W101)</f>
        <v/>
      </c>
      <c r="G93" s="15"/>
      <c r="H93" s="18"/>
      <c r="I93" s="18"/>
      <c r="J93" s="16" t="str" cm="1">
        <f t="array" ref="J93">_xlfn.IFS(A93="","",COUNTIF(高校選手データ貼り付け!P101," ")&gt;0,ASC(LEFT(高校選手データ貼り付け!P101,FIND(" ",高校選手データ貼り付け!P101)-1)),TRUE,ASC(LEFT(高校選手データ貼り付け!P101,FIND("　",高校選手データ貼り付け!P101)-1)))</f>
        <v/>
      </c>
      <c r="K93" s="18" t="str" cm="1">
        <f t="array" ref="K93">_xlfn.IFS(A93="","",COUNTIF(高校選手データ貼り付け!P101," ")&gt;0,ASC(RIGHT(高校選手データ貼り付け!P101,LEN(高校選手データ貼り付け!P101)-FIND(" ",高校選手データ貼り付け!P101))),TRUE,ASC(RIGHT(高校選手データ貼り付け!P101,LEN(高校選手データ貼り付け!P101)-FIND("　",高校選手データ貼り付け!P101))))</f>
        <v/>
      </c>
      <c r="L93" s="18"/>
      <c r="M93" s="18"/>
      <c r="N93" s="18" t="str" cm="1">
        <f t="array" ref="N93">_xlfn.IFS(A93="","",TRUE,高校選手データ貼り付け!R101&amp;"."&amp;TEXT(高校選手データ貼り付け!T101,"00")&amp;"."&amp;TEXT(高校選手データ貼り付け!V101,"00"))</f>
        <v/>
      </c>
      <c r="O93" s="18" t="str" cm="1">
        <f t="array" ref="O93">_xlfn.IFS(A93="","",TRUE,"JPN")</f>
        <v/>
      </c>
      <c r="P93" s="1" t="e">
        <f t="shared" si="0"/>
        <v>#VALUE!</v>
      </c>
      <c r="Q93" s="1" t="e">
        <f t="shared" si="1"/>
        <v>#VALUE!</v>
      </c>
      <c r="R93" s="1" t="e">
        <f t="shared" si="2"/>
        <v>#VALUE!</v>
      </c>
      <c r="S93" s="1" t="e">
        <f t="shared" si="3"/>
        <v>#VALUE!</v>
      </c>
      <c r="T93" s="1" t="e">
        <f t="shared" si="4"/>
        <v>#VALUE!</v>
      </c>
      <c r="U93" s="1" t="str">
        <f t="shared" si="5"/>
        <v>高</v>
      </c>
    </row>
    <row r="94" spans="1:21" ht="18" customHeight="1">
      <c r="A94" s="13" t="str" cm="1">
        <f t="array" ref="A94">_xlfn.IFS(高校選手データ貼り付け!N102="","",TRUE,高校選手データ貼り付け!N102)</f>
        <v/>
      </c>
      <c r="B94" s="14" t="str" cm="1">
        <f t="array" ref="B94">_xlfn.IFS(A94="","",COUNTIF(高校選手データ貼り付け!P103," ")&gt;0,LEFT(高校選手データ貼り付け!P103,FIND(" ",高校選手データ貼り付け!P103)-1),TRUE,LEFT(高校選手データ貼り付け!P103,FIND("　",高校選手データ貼り付け!P103)-1))</f>
        <v/>
      </c>
      <c r="C94" s="14" t="str" cm="1">
        <f t="array" ref="C94">_xlfn.IFS(A94="","",COUNTIF(高校選手データ貼り付け!P103," ")&gt;0,RIGHT(高校選手データ貼り付け!P103,LEN(高校選手データ貼り付け!P103)-FIND(" ",高校選手データ貼り付け!P103)),TRUE,RIGHT(高校選手データ貼り付け!P103,LEN(高校選手データ貼り付け!P103)-FIND("　",高校選手データ貼り付け!P103)))</f>
        <v/>
      </c>
      <c r="D94" s="15"/>
      <c r="E94" s="16" t="str" cm="1">
        <f t="array" ref="E94">_xlfn.IFS(A94="","",TRUE,高校選手データ貼り付け!$P$4&amp;"高")</f>
        <v/>
      </c>
      <c r="F94" s="17" t="str" cm="1">
        <f t="array" ref="F94">_xlfn.IFS(A94="","",TRUE,高校選手データ貼り付け!W102)</f>
        <v/>
      </c>
      <c r="G94" s="15"/>
      <c r="H94" s="18"/>
      <c r="I94" s="18"/>
      <c r="J94" s="16" t="str" cm="1">
        <f t="array" ref="J94">_xlfn.IFS(A94="","",COUNTIF(高校選手データ貼り付け!P102," ")&gt;0,ASC(LEFT(高校選手データ貼り付け!P102,FIND(" ",高校選手データ貼り付け!P102)-1)),TRUE,ASC(LEFT(高校選手データ貼り付け!P102,FIND("　",高校選手データ貼り付け!P102)-1)))</f>
        <v/>
      </c>
      <c r="K94" s="18" t="str" cm="1">
        <f t="array" ref="K94">_xlfn.IFS(A94="","",COUNTIF(高校選手データ貼り付け!P102," ")&gt;0,ASC(RIGHT(高校選手データ貼り付け!P102,LEN(高校選手データ貼り付け!P102)-FIND(" ",高校選手データ貼り付け!P102))),TRUE,ASC(RIGHT(高校選手データ貼り付け!P102,LEN(高校選手データ貼り付け!P102)-FIND("　",高校選手データ貼り付け!P102))))</f>
        <v/>
      </c>
      <c r="L94" s="18"/>
      <c r="M94" s="18"/>
      <c r="N94" s="18" t="str" cm="1">
        <f t="array" ref="N94">_xlfn.IFS(A94="","",TRUE,高校選手データ貼り付け!R102&amp;"."&amp;TEXT(高校選手データ貼り付け!T102,"00")&amp;"."&amp;TEXT(高校選手データ貼り付け!V102,"00"))</f>
        <v/>
      </c>
      <c r="O94" s="18" t="str" cm="1">
        <f t="array" ref="O94">_xlfn.IFS(A94="","",TRUE,"JPN")</f>
        <v/>
      </c>
      <c r="P94" s="1" t="e">
        <f t="shared" si="0"/>
        <v>#VALUE!</v>
      </c>
      <c r="Q94" s="1" t="e">
        <f t="shared" si="1"/>
        <v>#VALUE!</v>
      </c>
      <c r="R94" s="1" t="e">
        <f t="shared" si="2"/>
        <v>#VALUE!</v>
      </c>
      <c r="S94" s="1" t="e">
        <f t="shared" si="3"/>
        <v>#VALUE!</v>
      </c>
      <c r="T94" s="1" t="e">
        <f t="shared" si="4"/>
        <v>#VALUE!</v>
      </c>
      <c r="U94" s="1" t="str">
        <f t="shared" si="5"/>
        <v>高</v>
      </c>
    </row>
    <row r="95" spans="1:21" ht="18" customHeight="1">
      <c r="A95" s="13" t="str" cm="1">
        <f t="array" ref="A95">_xlfn.IFS(高校選手データ貼り付け!N103="","",TRUE,高校選手データ貼り付け!N103)</f>
        <v/>
      </c>
      <c r="B95" s="14" t="str" cm="1">
        <f t="array" ref="B95">_xlfn.IFS(A95="","",COUNTIF(高校選手データ貼り付け!P104," ")&gt;0,LEFT(高校選手データ貼り付け!P104,FIND(" ",高校選手データ貼り付け!P104)-1),TRUE,LEFT(高校選手データ貼り付け!P104,FIND("　",高校選手データ貼り付け!P104)-1))</f>
        <v/>
      </c>
      <c r="C95" s="14" t="str" cm="1">
        <f t="array" ref="C95">_xlfn.IFS(A95="","",COUNTIF(高校選手データ貼り付け!P104," ")&gt;0,RIGHT(高校選手データ貼り付け!P104,LEN(高校選手データ貼り付け!P104)-FIND(" ",高校選手データ貼り付け!P104)),TRUE,RIGHT(高校選手データ貼り付け!P104,LEN(高校選手データ貼り付け!P104)-FIND("　",高校選手データ貼り付け!P104)))</f>
        <v/>
      </c>
      <c r="D95" s="15"/>
      <c r="E95" s="16" t="str" cm="1">
        <f t="array" ref="E95">_xlfn.IFS(A95="","",TRUE,高校選手データ貼り付け!$P$4&amp;"高")</f>
        <v/>
      </c>
      <c r="F95" s="17" t="str" cm="1">
        <f t="array" ref="F95">_xlfn.IFS(A95="","",TRUE,高校選手データ貼り付け!W103)</f>
        <v/>
      </c>
      <c r="G95" s="15"/>
      <c r="H95" s="18"/>
      <c r="I95" s="18"/>
      <c r="J95" s="16" t="str" cm="1">
        <f t="array" ref="J95">_xlfn.IFS(A95="","",COUNTIF(高校選手データ貼り付け!P103," ")&gt;0,ASC(LEFT(高校選手データ貼り付け!P103,FIND(" ",高校選手データ貼り付け!P103)-1)),TRUE,ASC(LEFT(高校選手データ貼り付け!P103,FIND("　",高校選手データ貼り付け!P103)-1)))</f>
        <v/>
      </c>
      <c r="K95" s="18" t="str" cm="1">
        <f t="array" ref="K95">_xlfn.IFS(A95="","",COUNTIF(高校選手データ貼り付け!P103," ")&gt;0,ASC(RIGHT(高校選手データ貼り付け!P103,LEN(高校選手データ貼り付け!P103)-FIND(" ",高校選手データ貼り付け!P103))),TRUE,ASC(RIGHT(高校選手データ貼り付け!P103,LEN(高校選手データ貼り付け!P103)-FIND("　",高校選手データ貼り付け!P103))))</f>
        <v/>
      </c>
      <c r="L95" s="18"/>
      <c r="M95" s="18"/>
      <c r="N95" s="18" t="str" cm="1">
        <f t="array" ref="N95">_xlfn.IFS(A95="","",TRUE,高校選手データ貼り付け!R103&amp;"."&amp;TEXT(高校選手データ貼り付け!T103,"00")&amp;"."&amp;TEXT(高校選手データ貼り付け!V103,"00"))</f>
        <v/>
      </c>
      <c r="O95" s="18" t="str" cm="1">
        <f t="array" ref="O95">_xlfn.IFS(A95="","",TRUE,"JPN")</f>
        <v/>
      </c>
      <c r="P95" s="1" t="e">
        <f t="shared" si="0"/>
        <v>#VALUE!</v>
      </c>
      <c r="Q95" s="1" t="e">
        <f t="shared" si="1"/>
        <v>#VALUE!</v>
      </c>
      <c r="R95" s="1" t="e">
        <f t="shared" si="2"/>
        <v>#VALUE!</v>
      </c>
      <c r="S95" s="1" t="e">
        <f t="shared" si="3"/>
        <v>#VALUE!</v>
      </c>
      <c r="T95" s="1" t="e">
        <f t="shared" si="4"/>
        <v>#VALUE!</v>
      </c>
      <c r="U95" s="1" t="str">
        <f t="shared" si="5"/>
        <v>高</v>
      </c>
    </row>
    <row r="96" spans="1:21" ht="18" customHeight="1">
      <c r="A96" s="13" t="str" cm="1">
        <f t="array" ref="A96">_xlfn.IFS(高校選手データ貼り付け!N104="","",TRUE,高校選手データ貼り付け!N104)</f>
        <v/>
      </c>
      <c r="B96" s="14" t="str" cm="1">
        <f t="array" ref="B96">_xlfn.IFS(A96="","",COUNTIF(高校選手データ貼り付け!P105," ")&gt;0,LEFT(高校選手データ貼り付け!P105,FIND(" ",高校選手データ貼り付け!P105)-1),TRUE,LEFT(高校選手データ貼り付け!P105,FIND("　",高校選手データ貼り付け!P105)-1))</f>
        <v/>
      </c>
      <c r="C96" s="14" t="str" cm="1">
        <f t="array" ref="C96">_xlfn.IFS(A96="","",COUNTIF(高校選手データ貼り付け!P105," ")&gt;0,RIGHT(高校選手データ貼り付け!P105,LEN(高校選手データ貼り付け!P105)-FIND(" ",高校選手データ貼り付け!P105)),TRUE,RIGHT(高校選手データ貼り付け!P105,LEN(高校選手データ貼り付け!P105)-FIND("　",高校選手データ貼り付け!P105)))</f>
        <v/>
      </c>
      <c r="D96" s="15"/>
      <c r="E96" s="16" t="str" cm="1">
        <f t="array" ref="E96">_xlfn.IFS(A96="","",TRUE,高校選手データ貼り付け!$P$4&amp;"高")</f>
        <v/>
      </c>
      <c r="F96" s="17" t="str" cm="1">
        <f t="array" ref="F96">_xlfn.IFS(A96="","",TRUE,高校選手データ貼り付け!W104)</f>
        <v/>
      </c>
      <c r="G96" s="15"/>
      <c r="H96" s="18"/>
      <c r="I96" s="18"/>
      <c r="J96" s="16" t="str" cm="1">
        <f t="array" ref="J96">_xlfn.IFS(A96="","",COUNTIF(高校選手データ貼り付け!P104," ")&gt;0,ASC(LEFT(高校選手データ貼り付け!P104,FIND(" ",高校選手データ貼り付け!P104)-1)),TRUE,ASC(LEFT(高校選手データ貼り付け!P104,FIND("　",高校選手データ貼り付け!P104)-1)))</f>
        <v/>
      </c>
      <c r="K96" s="18" t="str" cm="1">
        <f t="array" ref="K96">_xlfn.IFS(A96="","",COUNTIF(高校選手データ貼り付け!P104," ")&gt;0,ASC(RIGHT(高校選手データ貼り付け!P104,LEN(高校選手データ貼り付け!P104)-FIND(" ",高校選手データ貼り付け!P104))),TRUE,ASC(RIGHT(高校選手データ貼り付け!P104,LEN(高校選手データ貼り付け!P104)-FIND("　",高校選手データ貼り付け!P104))))</f>
        <v/>
      </c>
      <c r="L96" s="18"/>
      <c r="M96" s="18"/>
      <c r="N96" s="18" t="str" cm="1">
        <f t="array" ref="N96">_xlfn.IFS(A96="","",TRUE,高校選手データ貼り付け!R104&amp;"."&amp;TEXT(高校選手データ貼り付け!T104,"00")&amp;"."&amp;TEXT(高校選手データ貼り付け!V104,"00"))</f>
        <v/>
      </c>
      <c r="O96" s="18" t="str" cm="1">
        <f t="array" ref="O96">_xlfn.IFS(A96="","",TRUE,"JPN")</f>
        <v/>
      </c>
      <c r="P96" s="1" t="e">
        <f t="shared" si="0"/>
        <v>#VALUE!</v>
      </c>
      <c r="Q96" s="1" t="e">
        <f t="shared" si="1"/>
        <v>#VALUE!</v>
      </c>
      <c r="R96" s="1" t="e">
        <f t="shared" si="2"/>
        <v>#VALUE!</v>
      </c>
      <c r="S96" s="1" t="e">
        <f t="shared" si="3"/>
        <v>#VALUE!</v>
      </c>
      <c r="T96" s="1" t="e">
        <f t="shared" si="4"/>
        <v>#VALUE!</v>
      </c>
      <c r="U96" s="1" t="str">
        <f t="shared" si="5"/>
        <v>高</v>
      </c>
    </row>
    <row r="97" spans="1:21" ht="18" customHeight="1">
      <c r="A97" s="13" t="str" cm="1">
        <f t="array" ref="A97">_xlfn.IFS(高校選手データ貼り付け!N105="","",TRUE,高校選手データ貼り付け!N105)</f>
        <v/>
      </c>
      <c r="B97" s="14" t="str" cm="1">
        <f t="array" ref="B97">_xlfn.IFS(A97="","",COUNTIF(高校選手データ貼り付け!P106," ")&gt;0,LEFT(高校選手データ貼り付け!P106,FIND(" ",高校選手データ貼り付け!P106)-1),TRUE,LEFT(高校選手データ貼り付け!P106,FIND("　",高校選手データ貼り付け!P106)-1))</f>
        <v/>
      </c>
      <c r="C97" s="14" t="str" cm="1">
        <f t="array" ref="C97">_xlfn.IFS(A97="","",COUNTIF(高校選手データ貼り付け!P106," ")&gt;0,RIGHT(高校選手データ貼り付け!P106,LEN(高校選手データ貼り付け!P106)-FIND(" ",高校選手データ貼り付け!P106)),TRUE,RIGHT(高校選手データ貼り付け!P106,LEN(高校選手データ貼り付け!P106)-FIND("　",高校選手データ貼り付け!P106)))</f>
        <v/>
      </c>
      <c r="D97" s="15"/>
      <c r="E97" s="16" t="str" cm="1">
        <f t="array" ref="E97">_xlfn.IFS(A97="","",TRUE,高校選手データ貼り付け!$P$4&amp;"高")</f>
        <v/>
      </c>
      <c r="F97" s="17" t="str" cm="1">
        <f t="array" ref="F97">_xlfn.IFS(A97="","",TRUE,高校選手データ貼り付け!W105)</f>
        <v/>
      </c>
      <c r="G97" s="15"/>
      <c r="H97" s="18"/>
      <c r="I97" s="18"/>
      <c r="J97" s="16" t="str" cm="1">
        <f t="array" ref="J97">_xlfn.IFS(A97="","",COUNTIF(高校選手データ貼り付け!P105," ")&gt;0,ASC(LEFT(高校選手データ貼り付け!P105,FIND(" ",高校選手データ貼り付け!P105)-1)),TRUE,ASC(LEFT(高校選手データ貼り付け!P105,FIND("　",高校選手データ貼り付け!P105)-1)))</f>
        <v/>
      </c>
      <c r="K97" s="18" t="str" cm="1">
        <f t="array" ref="K97">_xlfn.IFS(A97="","",COUNTIF(高校選手データ貼り付け!P105," ")&gt;0,ASC(RIGHT(高校選手データ貼り付け!P105,LEN(高校選手データ貼り付け!P105)-FIND(" ",高校選手データ貼り付け!P105))),TRUE,ASC(RIGHT(高校選手データ貼り付け!P105,LEN(高校選手データ貼り付け!P105)-FIND("　",高校選手データ貼り付け!P105))))</f>
        <v/>
      </c>
      <c r="L97" s="18"/>
      <c r="M97" s="18"/>
      <c r="N97" s="18" t="str" cm="1">
        <f t="array" ref="N97">_xlfn.IFS(A97="","",TRUE,高校選手データ貼り付け!R105&amp;"."&amp;TEXT(高校選手データ貼り付け!T105,"00")&amp;"."&amp;TEXT(高校選手データ貼り付け!V105,"00"))</f>
        <v/>
      </c>
      <c r="O97" s="18" t="str" cm="1">
        <f t="array" ref="O97">_xlfn.IFS(A97="","",TRUE,"JPN")</f>
        <v/>
      </c>
      <c r="P97" s="1" t="e">
        <f t="shared" si="0"/>
        <v>#VALUE!</v>
      </c>
      <c r="Q97" s="1" t="e">
        <f t="shared" si="1"/>
        <v>#VALUE!</v>
      </c>
      <c r="R97" s="1" t="e">
        <f t="shared" si="2"/>
        <v>#VALUE!</v>
      </c>
      <c r="S97" s="1" t="e">
        <f t="shared" si="3"/>
        <v>#VALUE!</v>
      </c>
      <c r="T97" s="1" t="e">
        <f t="shared" si="4"/>
        <v>#VALUE!</v>
      </c>
      <c r="U97" s="1" t="str">
        <f t="shared" si="5"/>
        <v>高</v>
      </c>
    </row>
    <row r="98" spans="1:21" ht="18" customHeight="1">
      <c r="A98" s="13" t="str" cm="1">
        <f t="array" ref="A98">_xlfn.IFS(高校選手データ貼り付け!N106="","",TRUE,高校選手データ貼り付け!N106)</f>
        <v/>
      </c>
      <c r="B98" s="14" t="str" cm="1">
        <f t="array" ref="B98">_xlfn.IFS(A98="","",COUNTIF(高校選手データ貼り付け!P107," ")&gt;0,LEFT(高校選手データ貼り付け!P107,FIND(" ",高校選手データ貼り付け!P107)-1),TRUE,LEFT(高校選手データ貼り付け!P107,FIND("　",高校選手データ貼り付け!P107)-1))</f>
        <v/>
      </c>
      <c r="C98" s="14" t="str" cm="1">
        <f t="array" ref="C98">_xlfn.IFS(A98="","",COUNTIF(高校選手データ貼り付け!P107," ")&gt;0,RIGHT(高校選手データ貼り付け!P107,LEN(高校選手データ貼り付け!P107)-FIND(" ",高校選手データ貼り付け!P107)),TRUE,RIGHT(高校選手データ貼り付け!P107,LEN(高校選手データ貼り付け!P107)-FIND("　",高校選手データ貼り付け!P107)))</f>
        <v/>
      </c>
      <c r="D98" s="15"/>
      <c r="E98" s="16" t="str" cm="1">
        <f t="array" ref="E98">_xlfn.IFS(A98="","",TRUE,高校選手データ貼り付け!$P$4&amp;"高")</f>
        <v/>
      </c>
      <c r="F98" s="17" t="str" cm="1">
        <f t="array" ref="F98">_xlfn.IFS(A98="","",TRUE,高校選手データ貼り付け!W106)</f>
        <v/>
      </c>
      <c r="G98" s="15"/>
      <c r="H98" s="18"/>
      <c r="I98" s="18"/>
      <c r="J98" s="16" t="str" cm="1">
        <f t="array" ref="J98">_xlfn.IFS(A98="","",COUNTIF(高校選手データ貼り付け!P106," ")&gt;0,ASC(LEFT(高校選手データ貼り付け!P106,FIND(" ",高校選手データ貼り付け!P106)-1)),TRUE,ASC(LEFT(高校選手データ貼り付け!P106,FIND("　",高校選手データ貼り付け!P106)-1)))</f>
        <v/>
      </c>
      <c r="K98" s="18" t="str" cm="1">
        <f t="array" ref="K98">_xlfn.IFS(A98="","",COUNTIF(高校選手データ貼り付け!P106," ")&gt;0,ASC(RIGHT(高校選手データ貼り付け!P106,LEN(高校選手データ貼り付け!P106)-FIND(" ",高校選手データ貼り付け!P106))),TRUE,ASC(RIGHT(高校選手データ貼り付け!P106,LEN(高校選手データ貼り付け!P106)-FIND("　",高校選手データ貼り付け!P106))))</f>
        <v/>
      </c>
      <c r="L98" s="18"/>
      <c r="M98" s="18"/>
      <c r="N98" s="18" t="str" cm="1">
        <f t="array" ref="N98">_xlfn.IFS(A98="","",TRUE,高校選手データ貼り付け!R106&amp;"."&amp;TEXT(高校選手データ貼り付け!T106,"00")&amp;"."&amp;TEXT(高校選手データ貼り付け!V106,"00"))</f>
        <v/>
      </c>
      <c r="O98" s="18" t="str" cm="1">
        <f t="array" ref="O98">_xlfn.IFS(A98="","",TRUE,"JPN")</f>
        <v/>
      </c>
      <c r="P98" s="1" t="e">
        <f t="shared" si="0"/>
        <v>#VALUE!</v>
      </c>
      <c r="Q98" s="1" t="e">
        <f t="shared" si="1"/>
        <v>#VALUE!</v>
      </c>
      <c r="R98" s="1" t="e">
        <f t="shared" si="2"/>
        <v>#VALUE!</v>
      </c>
      <c r="S98" s="1" t="e">
        <f t="shared" si="3"/>
        <v>#VALUE!</v>
      </c>
      <c r="T98" s="1" t="e">
        <f t="shared" si="4"/>
        <v>#VALUE!</v>
      </c>
      <c r="U98" s="1" t="str">
        <f t="shared" si="5"/>
        <v>高</v>
      </c>
    </row>
    <row r="99" spans="1:21" ht="18" customHeight="1">
      <c r="A99" s="13" t="str" cm="1">
        <f t="array" ref="A99">_xlfn.IFS(高校選手データ貼り付け!N107="","",TRUE,高校選手データ貼り付け!N107)</f>
        <v/>
      </c>
      <c r="B99" s="14" t="str" cm="1">
        <f t="array" ref="B99">_xlfn.IFS(A99="","",COUNTIF(高校選手データ貼り付け!P108," ")&gt;0,LEFT(高校選手データ貼り付け!P108,FIND(" ",高校選手データ貼り付け!P108)-1),TRUE,LEFT(高校選手データ貼り付け!P108,FIND("　",高校選手データ貼り付け!P108)-1))</f>
        <v/>
      </c>
      <c r="C99" s="14" t="str" cm="1">
        <f t="array" ref="C99">_xlfn.IFS(A99="","",COUNTIF(高校選手データ貼り付け!P108," ")&gt;0,RIGHT(高校選手データ貼り付け!P108,LEN(高校選手データ貼り付け!P108)-FIND(" ",高校選手データ貼り付け!P108)),TRUE,RIGHT(高校選手データ貼り付け!P108,LEN(高校選手データ貼り付け!P108)-FIND("　",高校選手データ貼り付け!P108)))</f>
        <v/>
      </c>
      <c r="D99" s="15"/>
      <c r="E99" s="16" t="str" cm="1">
        <f t="array" ref="E99">_xlfn.IFS(A99="","",TRUE,高校選手データ貼り付け!$P$4&amp;"高")</f>
        <v/>
      </c>
      <c r="F99" s="17" t="str" cm="1">
        <f t="array" ref="F99">_xlfn.IFS(A99="","",TRUE,高校選手データ貼り付け!W107)</f>
        <v/>
      </c>
      <c r="G99" s="15"/>
      <c r="H99" s="18"/>
      <c r="I99" s="18"/>
      <c r="J99" s="16" t="str" cm="1">
        <f t="array" ref="J99">_xlfn.IFS(A99="","",COUNTIF(高校選手データ貼り付け!P107," ")&gt;0,ASC(LEFT(高校選手データ貼り付け!P107,FIND(" ",高校選手データ貼り付け!P107)-1)),TRUE,ASC(LEFT(高校選手データ貼り付け!P107,FIND("　",高校選手データ貼り付け!P107)-1)))</f>
        <v/>
      </c>
      <c r="K99" s="18" t="str" cm="1">
        <f t="array" ref="K99">_xlfn.IFS(A99="","",COUNTIF(高校選手データ貼り付け!P107," ")&gt;0,ASC(RIGHT(高校選手データ貼り付け!P107,LEN(高校選手データ貼り付け!P107)-FIND(" ",高校選手データ貼り付け!P107))),TRUE,ASC(RIGHT(高校選手データ貼り付け!P107,LEN(高校選手データ貼り付け!P107)-FIND("　",高校選手データ貼り付け!P107))))</f>
        <v/>
      </c>
      <c r="L99" s="18"/>
      <c r="M99" s="18"/>
      <c r="N99" s="18" t="str" cm="1">
        <f t="array" ref="N99">_xlfn.IFS(A99="","",TRUE,高校選手データ貼り付け!R107&amp;"."&amp;TEXT(高校選手データ貼り付け!T107,"00")&amp;"."&amp;TEXT(高校選手データ貼り付け!V107,"00"))</f>
        <v/>
      </c>
      <c r="O99" s="18" t="str" cm="1">
        <f t="array" ref="O99">_xlfn.IFS(A99="","",TRUE,"JPN")</f>
        <v/>
      </c>
      <c r="P99" s="1" t="e">
        <f t="shared" si="0"/>
        <v>#VALUE!</v>
      </c>
      <c r="Q99" s="1" t="e">
        <f t="shared" si="1"/>
        <v>#VALUE!</v>
      </c>
      <c r="R99" s="1" t="e">
        <f t="shared" si="2"/>
        <v>#VALUE!</v>
      </c>
      <c r="S99" s="1" t="e">
        <f t="shared" si="3"/>
        <v>#VALUE!</v>
      </c>
      <c r="T99" s="1" t="e">
        <f t="shared" si="4"/>
        <v>#VALUE!</v>
      </c>
      <c r="U99" s="1" t="str">
        <f t="shared" si="5"/>
        <v>高</v>
      </c>
    </row>
    <row r="100" spans="1:21" ht="18" customHeight="1">
      <c r="A100" s="13" t="str" cm="1">
        <f t="array" ref="A100">_xlfn.IFS(高校選手データ貼り付け!N108="","",TRUE,高校選手データ貼り付け!N108)</f>
        <v/>
      </c>
      <c r="B100" s="14" t="str" cm="1">
        <f t="array" ref="B100">_xlfn.IFS(A100="","",COUNTIF(高校選手データ貼り付け!P109," ")&gt;0,LEFT(高校選手データ貼り付け!P109,FIND(" ",高校選手データ貼り付け!P109)-1),TRUE,LEFT(高校選手データ貼り付け!P109,FIND("　",高校選手データ貼り付け!P109)-1))</f>
        <v/>
      </c>
      <c r="C100" s="14" t="str" cm="1">
        <f t="array" ref="C100">_xlfn.IFS(A100="","",COUNTIF(高校選手データ貼り付け!P109," ")&gt;0,RIGHT(高校選手データ貼り付け!P109,LEN(高校選手データ貼り付け!P109)-FIND(" ",高校選手データ貼り付け!P109)),TRUE,RIGHT(高校選手データ貼り付け!P109,LEN(高校選手データ貼り付け!P109)-FIND("　",高校選手データ貼り付け!P109)))</f>
        <v/>
      </c>
      <c r="D100" s="15"/>
      <c r="E100" s="16" t="str" cm="1">
        <f t="array" ref="E100">_xlfn.IFS(A100="","",TRUE,高校選手データ貼り付け!$P$4&amp;"高")</f>
        <v/>
      </c>
      <c r="F100" s="17" t="str" cm="1">
        <f t="array" ref="F100">_xlfn.IFS(A100="","",TRUE,高校選手データ貼り付け!W108)</f>
        <v/>
      </c>
      <c r="G100" s="15"/>
      <c r="H100" s="18"/>
      <c r="I100" s="18"/>
      <c r="J100" s="16" t="str" cm="1">
        <f t="array" ref="J100">_xlfn.IFS(A100="","",COUNTIF(高校選手データ貼り付け!P108," ")&gt;0,ASC(LEFT(高校選手データ貼り付け!P108,FIND(" ",高校選手データ貼り付け!P108)-1)),TRUE,ASC(LEFT(高校選手データ貼り付け!P108,FIND("　",高校選手データ貼り付け!P108)-1)))</f>
        <v/>
      </c>
      <c r="K100" s="18" t="str" cm="1">
        <f t="array" ref="K100">_xlfn.IFS(A100="","",COUNTIF(高校選手データ貼り付け!P108," ")&gt;0,ASC(RIGHT(高校選手データ貼り付け!P108,LEN(高校選手データ貼り付け!P108)-FIND(" ",高校選手データ貼り付け!P108))),TRUE,ASC(RIGHT(高校選手データ貼り付け!P108,LEN(高校選手データ貼り付け!P108)-FIND("　",高校選手データ貼り付け!P108))))</f>
        <v/>
      </c>
      <c r="L100" s="18"/>
      <c r="M100" s="18"/>
      <c r="N100" s="18" t="str" cm="1">
        <f t="array" ref="N100">_xlfn.IFS(A100="","",TRUE,高校選手データ貼り付け!R108&amp;"."&amp;TEXT(高校選手データ貼り付け!T108,"00")&amp;"."&amp;TEXT(高校選手データ貼り付け!V108,"00"))</f>
        <v/>
      </c>
      <c r="O100" s="18" t="str" cm="1">
        <f t="array" ref="O100">_xlfn.IFS(A100="","",TRUE,"JPN")</f>
        <v/>
      </c>
      <c r="P100" s="1" t="e">
        <f t="shared" si="0"/>
        <v>#VALUE!</v>
      </c>
      <c r="Q100" s="1" t="e">
        <f t="shared" si="1"/>
        <v>#VALUE!</v>
      </c>
      <c r="R100" s="1" t="e">
        <f t="shared" si="2"/>
        <v>#VALUE!</v>
      </c>
      <c r="S100" s="1" t="e">
        <f t="shared" si="3"/>
        <v>#VALUE!</v>
      </c>
      <c r="T100" s="1" t="e">
        <f t="shared" si="4"/>
        <v>#VALUE!</v>
      </c>
      <c r="U100" s="1" t="str">
        <f t="shared" si="5"/>
        <v>高</v>
      </c>
    </row>
    <row r="101" spans="1:21" ht="18" customHeight="1">
      <c r="A101" s="13" t="str" cm="1">
        <f t="array" ref="A101">_xlfn.IFS(高校選手データ貼り付け!N109="","",TRUE,高校選手データ貼り付け!N109)</f>
        <v/>
      </c>
      <c r="B101" s="14" t="str" cm="1">
        <f t="array" ref="B101">_xlfn.IFS(A101="","",COUNTIF(高校選手データ貼り付け!P110," ")&gt;0,LEFT(高校選手データ貼り付け!P110,FIND(" ",高校選手データ貼り付け!P110)-1),TRUE,LEFT(高校選手データ貼り付け!P110,FIND("　",高校選手データ貼り付け!P110)-1))</f>
        <v/>
      </c>
      <c r="C101" s="14" t="str" cm="1">
        <f t="array" ref="C101">_xlfn.IFS(A101="","",COUNTIF(高校選手データ貼り付け!P110," ")&gt;0,RIGHT(高校選手データ貼り付け!P110,LEN(高校選手データ貼り付け!P110)-FIND(" ",高校選手データ貼り付け!P110)),TRUE,RIGHT(高校選手データ貼り付け!P110,LEN(高校選手データ貼り付け!P110)-FIND("　",高校選手データ貼り付け!P110)))</f>
        <v/>
      </c>
      <c r="D101" s="15"/>
      <c r="E101" s="16" t="str" cm="1">
        <f t="array" ref="E101">_xlfn.IFS(A101="","",TRUE,高校選手データ貼り付け!$P$4&amp;"高")</f>
        <v/>
      </c>
      <c r="F101" s="17" t="str" cm="1">
        <f t="array" ref="F101">_xlfn.IFS(A101="","",TRUE,高校選手データ貼り付け!W109)</f>
        <v/>
      </c>
      <c r="G101" s="15"/>
      <c r="H101" s="18"/>
      <c r="I101" s="18"/>
      <c r="J101" s="16" t="str" cm="1">
        <f t="array" ref="J101">_xlfn.IFS(A101="","",COUNTIF(高校選手データ貼り付け!P109," ")&gt;0,ASC(LEFT(高校選手データ貼り付け!P109,FIND(" ",高校選手データ貼り付け!P109)-1)),TRUE,ASC(LEFT(高校選手データ貼り付け!P109,FIND("　",高校選手データ貼り付け!P109)-1)))</f>
        <v/>
      </c>
      <c r="K101" s="18" t="str" cm="1">
        <f t="array" ref="K101">_xlfn.IFS(A101="","",COUNTIF(高校選手データ貼り付け!P109," ")&gt;0,ASC(RIGHT(高校選手データ貼り付け!P109,LEN(高校選手データ貼り付け!P109)-FIND(" ",高校選手データ貼り付け!P109))),TRUE,ASC(RIGHT(高校選手データ貼り付け!P109,LEN(高校選手データ貼り付け!P109)-FIND("　",高校選手データ貼り付け!P109))))</f>
        <v/>
      </c>
      <c r="L101" s="18"/>
      <c r="M101" s="18"/>
      <c r="N101" s="18" t="str" cm="1">
        <f t="array" ref="N101">_xlfn.IFS(A101="","",TRUE,高校選手データ貼り付け!R109&amp;"."&amp;TEXT(高校選手データ貼り付け!T109,"00")&amp;"."&amp;TEXT(高校選手データ貼り付け!V109,"00"))</f>
        <v/>
      </c>
      <c r="O101" s="18" t="str" cm="1">
        <f t="array" ref="O101">_xlfn.IFS(A101="","",TRUE,"JPN")</f>
        <v/>
      </c>
      <c r="P101" s="1" t="e">
        <f t="shared" si="0"/>
        <v>#VALUE!</v>
      </c>
      <c r="Q101" s="1" t="e">
        <f t="shared" si="1"/>
        <v>#VALUE!</v>
      </c>
      <c r="R101" s="1" t="e">
        <f t="shared" si="2"/>
        <v>#VALUE!</v>
      </c>
      <c r="S101" s="1" t="e">
        <f t="shared" si="3"/>
        <v>#VALUE!</v>
      </c>
      <c r="T101" s="1" t="e">
        <f t="shared" si="4"/>
        <v>#VALUE!</v>
      </c>
      <c r="U101" s="1" t="str">
        <f t="shared" si="5"/>
        <v>高</v>
      </c>
    </row>
    <row r="102" spans="1:21" ht="18" customHeight="1">
      <c r="A102" s="13" t="str" cm="1">
        <f t="array" ref="A102">_xlfn.IFS(高校選手データ貼り付け!N110="","",TRUE,高校選手データ貼り付け!N110)</f>
        <v/>
      </c>
      <c r="B102" s="14" t="str" cm="1">
        <f t="array" ref="B102">_xlfn.IFS(A102="","",COUNTIF(高校選手データ貼り付け!P111," ")&gt;0,LEFT(高校選手データ貼り付け!P111,FIND(" ",高校選手データ貼り付け!P111)-1),TRUE,LEFT(高校選手データ貼り付け!P111,FIND("　",高校選手データ貼り付け!P111)-1))</f>
        <v/>
      </c>
      <c r="C102" s="14" t="str" cm="1">
        <f t="array" ref="C102">_xlfn.IFS(A102="","",COUNTIF(高校選手データ貼り付け!P111," ")&gt;0,RIGHT(高校選手データ貼り付け!P111,LEN(高校選手データ貼り付け!P111)-FIND(" ",高校選手データ貼り付け!P111)),TRUE,RIGHT(高校選手データ貼り付け!P111,LEN(高校選手データ貼り付け!P111)-FIND("　",高校選手データ貼り付け!P111)))</f>
        <v/>
      </c>
      <c r="D102" s="15"/>
      <c r="E102" s="16" t="str" cm="1">
        <f t="array" ref="E102">_xlfn.IFS(A102="","",TRUE,高校選手データ貼り付け!$P$4&amp;"高")</f>
        <v/>
      </c>
      <c r="F102" s="17" t="str" cm="1">
        <f t="array" ref="F102">_xlfn.IFS(A102="","",TRUE,高校選手データ貼り付け!W110)</f>
        <v/>
      </c>
      <c r="G102" s="15"/>
      <c r="H102" s="18"/>
      <c r="I102" s="18"/>
      <c r="J102" s="16" t="str" cm="1">
        <f t="array" ref="J102">_xlfn.IFS(A102="","",COUNTIF(高校選手データ貼り付け!P110," ")&gt;0,ASC(LEFT(高校選手データ貼り付け!P110,FIND(" ",高校選手データ貼り付け!P110)-1)),TRUE,ASC(LEFT(高校選手データ貼り付け!P110,FIND("　",高校選手データ貼り付け!P110)-1)))</f>
        <v/>
      </c>
      <c r="K102" s="18" t="str" cm="1">
        <f t="array" ref="K102">_xlfn.IFS(A102="","",COUNTIF(高校選手データ貼り付け!P110," ")&gt;0,ASC(RIGHT(高校選手データ貼り付け!P110,LEN(高校選手データ貼り付け!P110)-FIND(" ",高校選手データ貼り付け!P110))),TRUE,ASC(RIGHT(高校選手データ貼り付け!P110,LEN(高校選手データ貼り付け!P110)-FIND("　",高校選手データ貼り付け!P110))))</f>
        <v/>
      </c>
      <c r="L102" s="18"/>
      <c r="M102" s="18"/>
      <c r="N102" s="18" t="str" cm="1">
        <f t="array" ref="N102">_xlfn.IFS(A102="","",TRUE,高校選手データ貼り付け!R110&amp;"."&amp;TEXT(高校選手データ貼り付け!T110,"00")&amp;"."&amp;TEXT(高校選手データ貼り付け!V110,"00"))</f>
        <v/>
      </c>
      <c r="O102" s="18" t="str" cm="1">
        <f t="array" ref="O102">_xlfn.IFS(A102="","",TRUE,"JPN")</f>
        <v/>
      </c>
      <c r="P102" s="1" t="e">
        <f t="shared" si="0"/>
        <v>#VALUE!</v>
      </c>
      <c r="Q102" s="1" t="e">
        <f t="shared" si="1"/>
        <v>#VALUE!</v>
      </c>
      <c r="R102" s="1" t="e">
        <f t="shared" si="2"/>
        <v>#VALUE!</v>
      </c>
      <c r="S102" s="1" t="e">
        <f t="shared" si="3"/>
        <v>#VALUE!</v>
      </c>
      <c r="T102" s="1" t="e">
        <f t="shared" si="4"/>
        <v>#VALUE!</v>
      </c>
      <c r="U102" s="1" t="str">
        <f t="shared" si="5"/>
        <v>高</v>
      </c>
    </row>
    <row r="103" spans="1:21" ht="18" customHeight="1">
      <c r="A103" s="13" t="str" cm="1">
        <f t="array" ref="A103">_xlfn.IFS(高校選手データ貼り付け!N111="","",TRUE,高校選手データ貼り付け!N111)</f>
        <v/>
      </c>
      <c r="B103" s="14" t="str" cm="1">
        <f t="array" ref="B103">_xlfn.IFS(A103="","",COUNTIF(高校選手データ貼り付け!P112," ")&gt;0,LEFT(高校選手データ貼り付け!P112,FIND(" ",高校選手データ貼り付け!P112)-1),TRUE,LEFT(高校選手データ貼り付け!P112,FIND("　",高校選手データ貼り付け!P112)-1))</f>
        <v/>
      </c>
      <c r="C103" s="14" t="str" cm="1">
        <f t="array" ref="C103">_xlfn.IFS(A103="","",COUNTIF(高校選手データ貼り付け!P112," ")&gt;0,RIGHT(高校選手データ貼り付け!P112,LEN(高校選手データ貼り付け!P112)-FIND(" ",高校選手データ貼り付け!P112)),TRUE,RIGHT(高校選手データ貼り付け!P112,LEN(高校選手データ貼り付け!P112)-FIND("　",高校選手データ貼り付け!P112)))</f>
        <v/>
      </c>
      <c r="D103" s="15"/>
      <c r="E103" s="16" t="str" cm="1">
        <f t="array" ref="E103">_xlfn.IFS(A103="","",TRUE,高校選手データ貼り付け!$P$4&amp;"高")</f>
        <v/>
      </c>
      <c r="F103" s="17" t="str" cm="1">
        <f t="array" ref="F103">_xlfn.IFS(A103="","",TRUE,高校選手データ貼り付け!W111)</f>
        <v/>
      </c>
      <c r="G103" s="15"/>
      <c r="H103" s="18"/>
      <c r="I103" s="18"/>
      <c r="J103" s="16" t="str" cm="1">
        <f t="array" ref="J103">_xlfn.IFS(A103="","",COUNTIF(高校選手データ貼り付け!P111," ")&gt;0,ASC(LEFT(高校選手データ貼り付け!P111,FIND(" ",高校選手データ貼り付け!P111)-1)),TRUE,ASC(LEFT(高校選手データ貼り付け!P111,FIND("　",高校選手データ貼り付け!P111)-1)))</f>
        <v/>
      </c>
      <c r="K103" s="18" t="str" cm="1">
        <f t="array" ref="K103">_xlfn.IFS(A103="","",COUNTIF(高校選手データ貼り付け!P111," ")&gt;0,ASC(RIGHT(高校選手データ貼り付け!P111,LEN(高校選手データ貼り付け!P111)-FIND(" ",高校選手データ貼り付け!P111))),TRUE,ASC(RIGHT(高校選手データ貼り付け!P111,LEN(高校選手データ貼り付け!P111)-FIND("　",高校選手データ貼り付け!P111))))</f>
        <v/>
      </c>
      <c r="L103" s="18"/>
      <c r="M103" s="18"/>
      <c r="N103" s="18" t="str" cm="1">
        <f t="array" ref="N103">_xlfn.IFS(A103="","",TRUE,高校選手データ貼り付け!R111&amp;"."&amp;TEXT(高校選手データ貼り付け!T111,"00")&amp;"."&amp;TEXT(高校選手データ貼り付け!V111,"00"))</f>
        <v/>
      </c>
      <c r="O103" s="18" t="str" cm="1">
        <f t="array" ref="O103">_xlfn.IFS(A103="","",TRUE,"JPN")</f>
        <v/>
      </c>
      <c r="P103" s="1" t="e">
        <f t="shared" si="0"/>
        <v>#VALUE!</v>
      </c>
      <c r="Q103" s="1" t="e">
        <f t="shared" si="1"/>
        <v>#VALUE!</v>
      </c>
      <c r="R103" s="1" t="e">
        <f t="shared" si="2"/>
        <v>#VALUE!</v>
      </c>
      <c r="S103" s="1" t="e">
        <f t="shared" si="3"/>
        <v>#VALUE!</v>
      </c>
      <c r="T103" s="1" t="e">
        <f t="shared" si="4"/>
        <v>#VALUE!</v>
      </c>
      <c r="U103" s="1" t="str">
        <f t="shared" si="5"/>
        <v>高</v>
      </c>
    </row>
    <row r="104" spans="1:21" ht="18" customHeight="1">
      <c r="A104" s="13" t="str" cm="1">
        <f t="array" ref="A104">_xlfn.IFS(高校選手データ貼り付け!N112="","",TRUE,高校選手データ貼り付け!N112)</f>
        <v/>
      </c>
      <c r="B104" s="14" t="str" cm="1">
        <f t="array" ref="B104">_xlfn.IFS(A104="","",COUNTIF(高校選手データ貼り付け!P113," ")&gt;0,LEFT(高校選手データ貼り付け!P113,FIND(" ",高校選手データ貼り付け!P113)-1),TRUE,LEFT(高校選手データ貼り付け!P113,FIND("　",高校選手データ貼り付け!P113)-1))</f>
        <v/>
      </c>
      <c r="C104" s="14" t="str" cm="1">
        <f t="array" ref="C104">_xlfn.IFS(A104="","",COUNTIF(高校選手データ貼り付け!P113," ")&gt;0,RIGHT(高校選手データ貼り付け!P113,LEN(高校選手データ貼り付け!P113)-FIND(" ",高校選手データ貼り付け!P113)),TRUE,RIGHT(高校選手データ貼り付け!P113,LEN(高校選手データ貼り付け!P113)-FIND("　",高校選手データ貼り付け!P113)))</f>
        <v/>
      </c>
      <c r="D104" s="15"/>
      <c r="E104" s="16" t="str" cm="1">
        <f t="array" ref="E104">_xlfn.IFS(A104="","",TRUE,高校選手データ貼り付け!$P$4&amp;"高")</f>
        <v/>
      </c>
      <c r="F104" s="17" t="str" cm="1">
        <f t="array" ref="F104">_xlfn.IFS(A104="","",TRUE,高校選手データ貼り付け!W112)</f>
        <v/>
      </c>
      <c r="G104" s="15"/>
      <c r="H104" s="18"/>
      <c r="I104" s="18"/>
      <c r="J104" s="16" t="str" cm="1">
        <f t="array" ref="J104">_xlfn.IFS(A104="","",COUNTIF(高校選手データ貼り付け!P112," ")&gt;0,ASC(LEFT(高校選手データ貼り付け!P112,FIND(" ",高校選手データ貼り付け!P112)-1)),TRUE,ASC(LEFT(高校選手データ貼り付け!P112,FIND("　",高校選手データ貼り付け!P112)-1)))</f>
        <v/>
      </c>
      <c r="K104" s="18" t="str" cm="1">
        <f t="array" ref="K104">_xlfn.IFS(A104="","",COUNTIF(高校選手データ貼り付け!P112," ")&gt;0,ASC(RIGHT(高校選手データ貼り付け!P112,LEN(高校選手データ貼り付け!P112)-FIND(" ",高校選手データ貼り付け!P112))),TRUE,ASC(RIGHT(高校選手データ貼り付け!P112,LEN(高校選手データ貼り付け!P112)-FIND("　",高校選手データ貼り付け!P112))))</f>
        <v/>
      </c>
      <c r="L104" s="18"/>
      <c r="M104" s="18"/>
      <c r="N104" s="18" t="str" cm="1">
        <f t="array" ref="N104">_xlfn.IFS(A104="","",TRUE,高校選手データ貼り付け!R112&amp;"."&amp;TEXT(高校選手データ貼り付け!T112,"00")&amp;"."&amp;TEXT(高校選手データ貼り付け!V112,"00"))</f>
        <v/>
      </c>
      <c r="O104" s="18" t="str" cm="1">
        <f t="array" ref="O104">_xlfn.IFS(A104="","",TRUE,"JPN")</f>
        <v/>
      </c>
      <c r="P104" s="1" t="e">
        <f t="shared" si="0"/>
        <v>#VALUE!</v>
      </c>
      <c r="Q104" s="1" t="e">
        <f t="shared" si="1"/>
        <v>#VALUE!</v>
      </c>
      <c r="R104" s="1" t="e">
        <f t="shared" si="2"/>
        <v>#VALUE!</v>
      </c>
      <c r="S104" s="1" t="e">
        <f t="shared" si="3"/>
        <v>#VALUE!</v>
      </c>
      <c r="T104" s="1" t="e">
        <f t="shared" si="4"/>
        <v>#VALUE!</v>
      </c>
      <c r="U104" s="1" t="str">
        <f t="shared" si="5"/>
        <v>高</v>
      </c>
    </row>
    <row r="105" spans="1:21" ht="18" customHeight="1">
      <c r="A105" s="13" t="str" cm="1">
        <f t="array" ref="A105">_xlfn.IFS(高校選手データ貼り付け!N113="","",TRUE,高校選手データ貼り付け!N113)</f>
        <v/>
      </c>
      <c r="B105" s="14" t="str" cm="1">
        <f t="array" ref="B105">_xlfn.IFS(A105="","",COUNTIF(高校選手データ貼り付け!P114," ")&gt;0,LEFT(高校選手データ貼り付け!P114,FIND(" ",高校選手データ貼り付け!P114)-1),TRUE,LEFT(高校選手データ貼り付け!P114,FIND("　",高校選手データ貼り付け!P114)-1))</f>
        <v/>
      </c>
      <c r="C105" s="14" t="str" cm="1">
        <f t="array" ref="C105">_xlfn.IFS(A105="","",COUNTIF(高校選手データ貼り付け!P114," ")&gt;0,RIGHT(高校選手データ貼り付け!P114,LEN(高校選手データ貼り付け!P114)-FIND(" ",高校選手データ貼り付け!P114)),TRUE,RIGHT(高校選手データ貼り付け!P114,LEN(高校選手データ貼り付け!P114)-FIND("　",高校選手データ貼り付け!P114)))</f>
        <v/>
      </c>
      <c r="D105" s="15"/>
      <c r="E105" s="16" t="str" cm="1">
        <f t="array" ref="E105">_xlfn.IFS(A105="","",TRUE,高校選手データ貼り付け!$P$4&amp;"高")</f>
        <v/>
      </c>
      <c r="F105" s="17" t="str" cm="1">
        <f t="array" ref="F105">_xlfn.IFS(A105="","",TRUE,高校選手データ貼り付け!W113)</f>
        <v/>
      </c>
      <c r="G105" s="15"/>
      <c r="H105" s="18"/>
      <c r="I105" s="18"/>
      <c r="J105" s="16" t="str" cm="1">
        <f t="array" ref="J105">_xlfn.IFS(A105="","",COUNTIF(高校選手データ貼り付け!P113," ")&gt;0,ASC(LEFT(高校選手データ貼り付け!P113,FIND(" ",高校選手データ貼り付け!P113)-1)),TRUE,ASC(LEFT(高校選手データ貼り付け!P113,FIND("　",高校選手データ貼り付け!P113)-1)))</f>
        <v/>
      </c>
      <c r="K105" s="18" t="str" cm="1">
        <f t="array" ref="K105">_xlfn.IFS(A105="","",COUNTIF(高校選手データ貼り付け!P113," ")&gt;0,ASC(RIGHT(高校選手データ貼り付け!P113,LEN(高校選手データ貼り付け!P113)-FIND(" ",高校選手データ貼り付け!P113))),TRUE,ASC(RIGHT(高校選手データ貼り付け!P113,LEN(高校選手データ貼り付け!P113)-FIND("　",高校選手データ貼り付け!P113))))</f>
        <v/>
      </c>
      <c r="L105" s="18"/>
      <c r="M105" s="18"/>
      <c r="N105" s="18" t="str" cm="1">
        <f t="array" ref="N105">_xlfn.IFS(A105="","",TRUE,高校選手データ貼り付け!R113&amp;"."&amp;TEXT(高校選手データ貼り付け!T113,"00")&amp;"."&amp;TEXT(高校選手データ貼り付け!V113,"00"))</f>
        <v/>
      </c>
      <c r="O105" s="18" t="str" cm="1">
        <f t="array" ref="O105">_xlfn.IFS(A105="","",TRUE,"JPN")</f>
        <v/>
      </c>
      <c r="P105" s="1" t="e">
        <f t="shared" si="0"/>
        <v>#VALUE!</v>
      </c>
      <c r="Q105" s="1" t="e">
        <f t="shared" si="1"/>
        <v>#VALUE!</v>
      </c>
      <c r="R105" s="1" t="e">
        <f t="shared" si="2"/>
        <v>#VALUE!</v>
      </c>
      <c r="S105" s="1" t="e">
        <f t="shared" si="3"/>
        <v>#VALUE!</v>
      </c>
      <c r="T105" s="1" t="e">
        <f t="shared" si="4"/>
        <v>#VALUE!</v>
      </c>
      <c r="U105" s="1" t="str">
        <f t="shared" si="5"/>
        <v>高</v>
      </c>
    </row>
    <row r="106" spans="1:21" ht="18" customHeight="1">
      <c r="A106" s="13" t="str" cm="1">
        <f t="array" ref="A106">_xlfn.IFS(高校選手データ貼り付け!N114="","",TRUE,高校選手データ貼り付け!N114)</f>
        <v/>
      </c>
      <c r="B106" s="14" t="str" cm="1">
        <f t="array" ref="B106">_xlfn.IFS(A106="","",COUNTIF(高校選手データ貼り付け!P115," ")&gt;0,LEFT(高校選手データ貼り付け!P115,FIND(" ",高校選手データ貼り付け!P115)-1),TRUE,LEFT(高校選手データ貼り付け!P115,FIND("　",高校選手データ貼り付け!P115)-1))</f>
        <v/>
      </c>
      <c r="C106" s="14" t="str" cm="1">
        <f t="array" ref="C106">_xlfn.IFS(A106="","",COUNTIF(高校選手データ貼り付け!P115," ")&gt;0,RIGHT(高校選手データ貼り付け!P115,LEN(高校選手データ貼り付け!P115)-FIND(" ",高校選手データ貼り付け!P115)),TRUE,RIGHT(高校選手データ貼り付け!P115,LEN(高校選手データ貼り付け!P115)-FIND("　",高校選手データ貼り付け!P115)))</f>
        <v/>
      </c>
      <c r="D106" s="15"/>
      <c r="E106" s="16" t="str" cm="1">
        <f t="array" ref="E106">_xlfn.IFS(A106="","",TRUE,高校選手データ貼り付け!$P$4&amp;"高")</f>
        <v/>
      </c>
      <c r="F106" s="17" t="str" cm="1">
        <f t="array" ref="F106">_xlfn.IFS(A106="","",TRUE,高校選手データ貼り付け!W114)</f>
        <v/>
      </c>
      <c r="G106" s="15"/>
      <c r="H106" s="18"/>
      <c r="I106" s="18"/>
      <c r="J106" s="16" t="str" cm="1">
        <f t="array" ref="J106">_xlfn.IFS(A106="","",COUNTIF(高校選手データ貼り付け!P114," ")&gt;0,ASC(LEFT(高校選手データ貼り付け!P114,FIND(" ",高校選手データ貼り付け!P114)-1)),TRUE,ASC(LEFT(高校選手データ貼り付け!P114,FIND("　",高校選手データ貼り付け!P114)-1)))</f>
        <v/>
      </c>
      <c r="K106" s="18" t="str" cm="1">
        <f t="array" ref="K106">_xlfn.IFS(A106="","",COUNTIF(高校選手データ貼り付け!P114," ")&gt;0,ASC(RIGHT(高校選手データ貼り付け!P114,LEN(高校選手データ貼り付け!P114)-FIND(" ",高校選手データ貼り付け!P114))),TRUE,ASC(RIGHT(高校選手データ貼り付け!P114,LEN(高校選手データ貼り付け!P114)-FIND("　",高校選手データ貼り付け!P114))))</f>
        <v/>
      </c>
      <c r="L106" s="18"/>
      <c r="M106" s="18"/>
      <c r="N106" s="18" t="str" cm="1">
        <f t="array" ref="N106">_xlfn.IFS(A106="","",TRUE,高校選手データ貼り付け!R114&amp;"."&amp;TEXT(高校選手データ貼り付け!T114,"00")&amp;"."&amp;TEXT(高校選手データ貼り付け!V114,"00"))</f>
        <v/>
      </c>
      <c r="O106" s="18" t="str" cm="1">
        <f t="array" ref="O106">_xlfn.IFS(A106="","",TRUE,"JPN")</f>
        <v/>
      </c>
      <c r="P106" s="1" t="e">
        <f t="shared" si="0"/>
        <v>#VALUE!</v>
      </c>
      <c r="Q106" s="1" t="e">
        <f t="shared" si="1"/>
        <v>#VALUE!</v>
      </c>
      <c r="R106" s="1" t="e">
        <f t="shared" si="2"/>
        <v>#VALUE!</v>
      </c>
      <c r="S106" s="1" t="e">
        <f t="shared" si="3"/>
        <v>#VALUE!</v>
      </c>
      <c r="T106" s="1" t="e">
        <f t="shared" si="4"/>
        <v>#VALUE!</v>
      </c>
      <c r="U106" s="1" t="str">
        <f t="shared" si="5"/>
        <v>高</v>
      </c>
    </row>
    <row r="107" spans="1:21" ht="18" customHeight="1">
      <c r="A107" s="13" t="str" cm="1">
        <f t="array" ref="A107">_xlfn.IFS(高校選手データ貼り付け!N115="","",TRUE,高校選手データ貼り付け!N115)</f>
        <v/>
      </c>
      <c r="B107" s="14" t="str" cm="1">
        <f t="array" ref="B107">_xlfn.IFS(A107="","",COUNTIF(高校選手データ貼り付け!P116," ")&gt;0,LEFT(高校選手データ貼り付け!P116,FIND(" ",高校選手データ貼り付け!P116)-1),TRUE,LEFT(高校選手データ貼り付け!P116,FIND("　",高校選手データ貼り付け!P116)-1))</f>
        <v/>
      </c>
      <c r="C107" s="14" t="str" cm="1">
        <f t="array" ref="C107">_xlfn.IFS(A107="","",COUNTIF(高校選手データ貼り付け!P116," ")&gt;0,RIGHT(高校選手データ貼り付け!P116,LEN(高校選手データ貼り付け!P116)-FIND(" ",高校選手データ貼り付け!P116)),TRUE,RIGHT(高校選手データ貼り付け!P116,LEN(高校選手データ貼り付け!P116)-FIND("　",高校選手データ貼り付け!P116)))</f>
        <v/>
      </c>
      <c r="D107" s="15"/>
      <c r="E107" s="16" t="str" cm="1">
        <f t="array" ref="E107">_xlfn.IFS(A107="","",TRUE,高校選手データ貼り付け!$P$4&amp;"高")</f>
        <v/>
      </c>
      <c r="F107" s="17" t="str" cm="1">
        <f t="array" ref="F107">_xlfn.IFS(A107="","",TRUE,高校選手データ貼り付け!W115)</f>
        <v/>
      </c>
      <c r="G107" s="15"/>
      <c r="H107" s="18"/>
      <c r="I107" s="18"/>
      <c r="J107" s="16" t="str" cm="1">
        <f t="array" ref="J107">_xlfn.IFS(A107="","",COUNTIF(高校選手データ貼り付け!P115," ")&gt;0,ASC(LEFT(高校選手データ貼り付け!P115,FIND(" ",高校選手データ貼り付け!P115)-1)),TRUE,ASC(LEFT(高校選手データ貼り付け!P115,FIND("　",高校選手データ貼り付け!P115)-1)))</f>
        <v/>
      </c>
      <c r="K107" s="18" t="str" cm="1">
        <f t="array" ref="K107">_xlfn.IFS(A107="","",COUNTIF(高校選手データ貼り付け!P115," ")&gt;0,ASC(RIGHT(高校選手データ貼り付け!P115,LEN(高校選手データ貼り付け!P115)-FIND(" ",高校選手データ貼り付け!P115))),TRUE,ASC(RIGHT(高校選手データ貼り付け!P115,LEN(高校選手データ貼り付け!P115)-FIND("　",高校選手データ貼り付け!P115))))</f>
        <v/>
      </c>
      <c r="L107" s="18"/>
      <c r="M107" s="18"/>
      <c r="N107" s="18" t="str" cm="1">
        <f t="array" ref="N107">_xlfn.IFS(A107="","",TRUE,高校選手データ貼り付け!R115&amp;"."&amp;TEXT(高校選手データ貼り付け!T115,"00")&amp;"."&amp;TEXT(高校選手データ貼り付け!V115,"00"))</f>
        <v/>
      </c>
      <c r="O107" s="18" t="str" cm="1">
        <f t="array" ref="O107">_xlfn.IFS(A107="","",TRUE,"JPN")</f>
        <v/>
      </c>
      <c r="P107" s="1" t="e">
        <f t="shared" si="0"/>
        <v>#VALUE!</v>
      </c>
      <c r="Q107" s="1" t="e">
        <f t="shared" si="1"/>
        <v>#VALUE!</v>
      </c>
      <c r="R107" s="1" t="e">
        <f t="shared" si="2"/>
        <v>#VALUE!</v>
      </c>
      <c r="S107" s="1" t="e">
        <f t="shared" si="3"/>
        <v>#VALUE!</v>
      </c>
      <c r="T107" s="1" t="e">
        <f t="shared" si="4"/>
        <v>#VALUE!</v>
      </c>
      <c r="U107" s="1" t="str">
        <f t="shared" si="5"/>
        <v>高</v>
      </c>
    </row>
    <row r="108" spans="1:21" ht="18" customHeight="1">
      <c r="A108" s="13" t="str" cm="1">
        <f t="array" ref="A108">_xlfn.IFS(高校選手データ貼り付け!N116="","",TRUE,高校選手データ貼り付け!N116)</f>
        <v/>
      </c>
      <c r="B108" s="14" t="str" cm="1">
        <f t="array" ref="B108">_xlfn.IFS(A108="","",COUNTIF(高校選手データ貼り付け!P117," ")&gt;0,LEFT(高校選手データ貼り付け!P117,FIND(" ",高校選手データ貼り付け!P117)-1),TRUE,LEFT(高校選手データ貼り付け!P117,FIND("　",高校選手データ貼り付け!P117)-1))</f>
        <v/>
      </c>
      <c r="C108" s="14" t="str" cm="1">
        <f t="array" ref="C108">_xlfn.IFS(A108="","",COUNTIF(高校選手データ貼り付け!P117," ")&gt;0,RIGHT(高校選手データ貼り付け!P117,LEN(高校選手データ貼り付け!P117)-FIND(" ",高校選手データ貼り付け!P117)),TRUE,RIGHT(高校選手データ貼り付け!P117,LEN(高校選手データ貼り付け!P117)-FIND("　",高校選手データ貼り付け!P117)))</f>
        <v/>
      </c>
      <c r="D108" s="15"/>
      <c r="E108" s="16" t="str" cm="1">
        <f t="array" ref="E108">_xlfn.IFS(A108="","",TRUE,高校選手データ貼り付け!$P$4&amp;"高")</f>
        <v/>
      </c>
      <c r="F108" s="17" t="str" cm="1">
        <f t="array" ref="F108">_xlfn.IFS(A108="","",TRUE,高校選手データ貼り付け!W116)</f>
        <v/>
      </c>
      <c r="G108" s="15"/>
      <c r="H108" s="18"/>
      <c r="I108" s="18"/>
      <c r="J108" s="16" t="str" cm="1">
        <f t="array" ref="J108">_xlfn.IFS(A108="","",COUNTIF(高校選手データ貼り付け!P116," ")&gt;0,ASC(LEFT(高校選手データ貼り付け!P116,FIND(" ",高校選手データ貼り付け!P116)-1)),TRUE,ASC(LEFT(高校選手データ貼り付け!P116,FIND("　",高校選手データ貼り付け!P116)-1)))</f>
        <v/>
      </c>
      <c r="K108" s="18" t="str" cm="1">
        <f t="array" ref="K108">_xlfn.IFS(A108="","",COUNTIF(高校選手データ貼り付け!P116," ")&gt;0,ASC(RIGHT(高校選手データ貼り付け!P116,LEN(高校選手データ貼り付け!P116)-FIND(" ",高校選手データ貼り付け!P116))),TRUE,ASC(RIGHT(高校選手データ貼り付け!P116,LEN(高校選手データ貼り付け!P116)-FIND("　",高校選手データ貼り付け!P116))))</f>
        <v/>
      </c>
      <c r="L108" s="18"/>
      <c r="M108" s="18"/>
      <c r="N108" s="18" t="str" cm="1">
        <f t="array" ref="N108">_xlfn.IFS(A108="","",TRUE,高校選手データ貼り付け!R116&amp;"."&amp;TEXT(高校選手データ貼り付け!T116,"00")&amp;"."&amp;TEXT(高校選手データ貼り付け!V116,"00"))</f>
        <v/>
      </c>
      <c r="O108" s="18" t="str" cm="1">
        <f t="array" ref="O108">_xlfn.IFS(A108="","",TRUE,"JPN")</f>
        <v/>
      </c>
      <c r="P108" s="1" t="e">
        <f t="shared" si="0"/>
        <v>#VALUE!</v>
      </c>
      <c r="Q108" s="1" t="e">
        <f t="shared" si="1"/>
        <v>#VALUE!</v>
      </c>
      <c r="R108" s="1" t="e">
        <f t="shared" si="2"/>
        <v>#VALUE!</v>
      </c>
      <c r="S108" s="1" t="e">
        <f t="shared" si="3"/>
        <v>#VALUE!</v>
      </c>
      <c r="T108" s="1" t="e">
        <f t="shared" si="4"/>
        <v>#VALUE!</v>
      </c>
      <c r="U108" s="1" t="str">
        <f t="shared" si="5"/>
        <v>高</v>
      </c>
    </row>
    <row r="109" spans="1:21" ht="18" customHeight="1">
      <c r="A109" s="13" t="str" cm="1">
        <f t="array" ref="A109">_xlfn.IFS(高校選手データ貼り付け!N117="","",TRUE,高校選手データ貼り付け!N117)</f>
        <v/>
      </c>
      <c r="B109" s="14" t="str" cm="1">
        <f t="array" ref="B109">_xlfn.IFS(A109="","",COUNTIF(高校選手データ貼り付け!P118," ")&gt;0,LEFT(高校選手データ貼り付け!P118,FIND(" ",高校選手データ貼り付け!P118)-1),TRUE,LEFT(高校選手データ貼り付け!P118,FIND("　",高校選手データ貼り付け!P118)-1))</f>
        <v/>
      </c>
      <c r="C109" s="14" t="str" cm="1">
        <f t="array" ref="C109">_xlfn.IFS(A109="","",COUNTIF(高校選手データ貼り付け!P118," ")&gt;0,RIGHT(高校選手データ貼り付け!P118,LEN(高校選手データ貼り付け!P118)-FIND(" ",高校選手データ貼り付け!P118)),TRUE,RIGHT(高校選手データ貼り付け!P118,LEN(高校選手データ貼り付け!P118)-FIND("　",高校選手データ貼り付け!P118)))</f>
        <v/>
      </c>
      <c r="D109" s="15"/>
      <c r="E109" s="16" t="str" cm="1">
        <f t="array" ref="E109">_xlfn.IFS(A109="","",TRUE,高校選手データ貼り付け!$P$4&amp;"高")</f>
        <v/>
      </c>
      <c r="F109" s="17" t="str" cm="1">
        <f t="array" ref="F109">_xlfn.IFS(A109="","",TRUE,高校選手データ貼り付け!W117)</f>
        <v/>
      </c>
      <c r="G109" s="15"/>
      <c r="H109" s="18"/>
      <c r="I109" s="18"/>
      <c r="J109" s="16" t="str" cm="1">
        <f t="array" ref="J109">_xlfn.IFS(A109="","",COUNTIF(高校選手データ貼り付け!P117," ")&gt;0,ASC(LEFT(高校選手データ貼り付け!P117,FIND(" ",高校選手データ貼り付け!P117)-1)),TRUE,ASC(LEFT(高校選手データ貼り付け!P117,FIND("　",高校選手データ貼り付け!P117)-1)))</f>
        <v/>
      </c>
      <c r="K109" s="18" t="str" cm="1">
        <f t="array" ref="K109">_xlfn.IFS(A109="","",COUNTIF(高校選手データ貼り付け!P117," ")&gt;0,ASC(RIGHT(高校選手データ貼り付け!P117,LEN(高校選手データ貼り付け!P117)-FIND(" ",高校選手データ貼り付け!P117))),TRUE,ASC(RIGHT(高校選手データ貼り付け!P117,LEN(高校選手データ貼り付け!P117)-FIND("　",高校選手データ貼り付け!P117))))</f>
        <v/>
      </c>
      <c r="L109" s="18"/>
      <c r="M109" s="18"/>
      <c r="N109" s="18" t="str" cm="1">
        <f t="array" ref="N109">_xlfn.IFS(A109="","",TRUE,高校選手データ貼り付け!R117&amp;"."&amp;TEXT(高校選手データ貼り付け!T117,"00")&amp;"."&amp;TEXT(高校選手データ貼り付け!V117,"00"))</f>
        <v/>
      </c>
      <c r="O109" s="18" t="str" cm="1">
        <f t="array" ref="O109">_xlfn.IFS(A109="","",TRUE,"JPN")</f>
        <v/>
      </c>
      <c r="P109" s="1" t="e">
        <f t="shared" si="0"/>
        <v>#VALUE!</v>
      </c>
      <c r="Q109" s="1" t="e">
        <f t="shared" si="1"/>
        <v>#VALUE!</v>
      </c>
      <c r="R109" s="1" t="e">
        <f t="shared" si="2"/>
        <v>#VALUE!</v>
      </c>
      <c r="S109" s="1" t="e">
        <f t="shared" si="3"/>
        <v>#VALUE!</v>
      </c>
      <c r="T109" s="1" t="e">
        <f t="shared" si="4"/>
        <v>#VALUE!</v>
      </c>
      <c r="U109" s="1" t="str">
        <f t="shared" si="5"/>
        <v>高</v>
      </c>
    </row>
    <row r="110" spans="1:21" ht="18" customHeight="1">
      <c r="A110" s="13" t="str" cm="1">
        <f t="array" ref="A110">_xlfn.IFS(高校選手データ貼り付け!N118="","",TRUE,高校選手データ貼り付け!N118)</f>
        <v/>
      </c>
      <c r="B110" s="14" t="str" cm="1">
        <f t="array" ref="B110">_xlfn.IFS(A110="","",COUNTIF(高校選手データ貼り付け!P119," ")&gt;0,LEFT(高校選手データ貼り付け!P119,FIND(" ",高校選手データ貼り付け!P119)-1),TRUE,LEFT(高校選手データ貼り付け!P119,FIND("　",高校選手データ貼り付け!P119)-1))</f>
        <v/>
      </c>
      <c r="C110" s="14" t="str" cm="1">
        <f t="array" ref="C110">_xlfn.IFS(A110="","",COUNTIF(高校選手データ貼り付け!P119," ")&gt;0,RIGHT(高校選手データ貼り付け!P119,LEN(高校選手データ貼り付け!P119)-FIND(" ",高校選手データ貼り付け!P119)),TRUE,RIGHT(高校選手データ貼り付け!P119,LEN(高校選手データ貼り付け!P119)-FIND("　",高校選手データ貼り付け!P119)))</f>
        <v/>
      </c>
      <c r="D110" s="15"/>
      <c r="E110" s="16" t="str" cm="1">
        <f t="array" ref="E110">_xlfn.IFS(A110="","",TRUE,高校選手データ貼り付け!$P$4&amp;"高")</f>
        <v/>
      </c>
      <c r="F110" s="17" t="str" cm="1">
        <f t="array" ref="F110">_xlfn.IFS(A110="","",TRUE,高校選手データ貼り付け!W118)</f>
        <v/>
      </c>
      <c r="G110" s="15"/>
      <c r="H110" s="18"/>
      <c r="I110" s="18"/>
      <c r="J110" s="16" t="str" cm="1">
        <f t="array" ref="J110">_xlfn.IFS(A110="","",COUNTIF(高校選手データ貼り付け!P118," ")&gt;0,ASC(LEFT(高校選手データ貼り付け!P118,FIND(" ",高校選手データ貼り付け!P118)-1)),TRUE,ASC(LEFT(高校選手データ貼り付け!P118,FIND("　",高校選手データ貼り付け!P118)-1)))</f>
        <v/>
      </c>
      <c r="K110" s="18" t="str" cm="1">
        <f t="array" ref="K110">_xlfn.IFS(A110="","",COUNTIF(高校選手データ貼り付け!P118," ")&gt;0,ASC(RIGHT(高校選手データ貼り付け!P118,LEN(高校選手データ貼り付け!P118)-FIND(" ",高校選手データ貼り付け!P118))),TRUE,ASC(RIGHT(高校選手データ貼り付け!P118,LEN(高校選手データ貼り付け!P118)-FIND("　",高校選手データ貼り付け!P118))))</f>
        <v/>
      </c>
      <c r="L110" s="18"/>
      <c r="M110" s="18"/>
      <c r="N110" s="18" t="str" cm="1">
        <f t="array" ref="N110">_xlfn.IFS(A110="","",TRUE,高校選手データ貼り付け!R118&amp;"."&amp;TEXT(高校選手データ貼り付け!T118,"00")&amp;"."&amp;TEXT(高校選手データ貼り付け!V118,"00"))</f>
        <v/>
      </c>
      <c r="O110" s="18" t="str" cm="1">
        <f t="array" ref="O110">_xlfn.IFS(A110="","",TRUE,"JPN")</f>
        <v/>
      </c>
      <c r="P110" s="1" t="e">
        <f t="shared" si="0"/>
        <v>#VALUE!</v>
      </c>
      <c r="Q110" s="1" t="e">
        <f t="shared" si="1"/>
        <v>#VALUE!</v>
      </c>
      <c r="R110" s="1" t="e">
        <f t="shared" si="2"/>
        <v>#VALUE!</v>
      </c>
      <c r="S110" s="1" t="e">
        <f t="shared" si="3"/>
        <v>#VALUE!</v>
      </c>
      <c r="T110" s="1" t="e">
        <f t="shared" si="4"/>
        <v>#VALUE!</v>
      </c>
      <c r="U110" s="1" t="str">
        <f t="shared" si="5"/>
        <v>高</v>
      </c>
    </row>
    <row r="111" spans="1:21" ht="18" customHeight="1">
      <c r="A111" s="13" t="str" cm="1">
        <f t="array" ref="A111">_xlfn.IFS(高校選手データ貼り付け!N119="","",TRUE,高校選手データ貼り付け!N119)</f>
        <v/>
      </c>
      <c r="B111" s="14" t="str" cm="1">
        <f t="array" ref="B111">_xlfn.IFS(A111="","",COUNTIF(高校選手データ貼り付け!P120," ")&gt;0,LEFT(高校選手データ貼り付け!P120,FIND(" ",高校選手データ貼り付け!P120)-1),TRUE,LEFT(高校選手データ貼り付け!P120,FIND("　",高校選手データ貼り付け!P120)-1))</f>
        <v/>
      </c>
      <c r="C111" s="14" t="str" cm="1">
        <f t="array" ref="C111">_xlfn.IFS(A111="","",COUNTIF(高校選手データ貼り付け!P120," ")&gt;0,RIGHT(高校選手データ貼り付け!P120,LEN(高校選手データ貼り付け!P120)-FIND(" ",高校選手データ貼り付け!P120)),TRUE,RIGHT(高校選手データ貼り付け!P120,LEN(高校選手データ貼り付け!P120)-FIND("　",高校選手データ貼り付け!P120)))</f>
        <v/>
      </c>
      <c r="D111" s="15"/>
      <c r="E111" s="16" t="str" cm="1">
        <f t="array" ref="E111">_xlfn.IFS(A111="","",TRUE,高校選手データ貼り付け!$P$4&amp;"高")</f>
        <v/>
      </c>
      <c r="F111" s="17" t="str" cm="1">
        <f t="array" ref="F111">_xlfn.IFS(A111="","",TRUE,高校選手データ貼り付け!W119)</f>
        <v/>
      </c>
      <c r="G111" s="15"/>
      <c r="H111" s="18"/>
      <c r="I111" s="18"/>
      <c r="J111" s="16" t="str" cm="1">
        <f t="array" ref="J111">_xlfn.IFS(A111="","",COUNTIF(高校選手データ貼り付け!P119," ")&gt;0,ASC(LEFT(高校選手データ貼り付け!P119,FIND(" ",高校選手データ貼り付け!P119)-1)),TRUE,ASC(LEFT(高校選手データ貼り付け!P119,FIND("　",高校選手データ貼り付け!P119)-1)))</f>
        <v/>
      </c>
      <c r="K111" s="18" t="str" cm="1">
        <f t="array" ref="K111">_xlfn.IFS(A111="","",COUNTIF(高校選手データ貼り付け!P119," ")&gt;0,ASC(RIGHT(高校選手データ貼り付け!P119,LEN(高校選手データ貼り付け!P119)-FIND(" ",高校選手データ貼り付け!P119))),TRUE,ASC(RIGHT(高校選手データ貼り付け!P119,LEN(高校選手データ貼り付け!P119)-FIND("　",高校選手データ貼り付け!P119))))</f>
        <v/>
      </c>
      <c r="L111" s="18"/>
      <c r="M111" s="18"/>
      <c r="N111" s="18" t="str" cm="1">
        <f t="array" ref="N111">_xlfn.IFS(A111="","",TRUE,高校選手データ貼り付け!R119&amp;"."&amp;TEXT(高校選手データ貼り付け!T119,"00")&amp;"."&amp;TEXT(高校選手データ貼り付け!V119,"00"))</f>
        <v/>
      </c>
      <c r="O111" s="18" t="str" cm="1">
        <f t="array" ref="O111">_xlfn.IFS(A111="","",TRUE,"JPN")</f>
        <v/>
      </c>
      <c r="P111" s="1" t="e">
        <f t="shared" si="0"/>
        <v>#VALUE!</v>
      </c>
      <c r="Q111" s="1" t="e">
        <f t="shared" si="1"/>
        <v>#VALUE!</v>
      </c>
      <c r="R111" s="1" t="e">
        <f t="shared" si="2"/>
        <v>#VALUE!</v>
      </c>
      <c r="S111" s="1" t="e">
        <f t="shared" si="3"/>
        <v>#VALUE!</v>
      </c>
      <c r="T111" s="1" t="e">
        <f t="shared" si="4"/>
        <v>#VALUE!</v>
      </c>
      <c r="U111" s="1" t="str">
        <f t="shared" si="5"/>
        <v>高</v>
      </c>
    </row>
    <row r="112" spans="1:21" ht="18" customHeight="1">
      <c r="A112" s="13" t="str" cm="1">
        <f t="array" ref="A112">_xlfn.IFS(高校選手データ貼り付け!N120="","",TRUE,高校選手データ貼り付け!N120)</f>
        <v/>
      </c>
      <c r="B112" s="14" t="str" cm="1">
        <f t="array" ref="B112">_xlfn.IFS(A112="","",COUNTIF(高校選手データ貼り付け!P121," ")&gt;0,LEFT(高校選手データ貼り付け!P121,FIND(" ",高校選手データ貼り付け!P121)-1),TRUE,LEFT(高校選手データ貼り付け!P121,FIND("　",高校選手データ貼り付け!P121)-1))</f>
        <v/>
      </c>
      <c r="C112" s="14" t="str" cm="1">
        <f t="array" ref="C112">_xlfn.IFS(A112="","",COUNTIF(高校選手データ貼り付け!P121," ")&gt;0,RIGHT(高校選手データ貼り付け!P121,LEN(高校選手データ貼り付け!P121)-FIND(" ",高校選手データ貼り付け!P121)),TRUE,RIGHT(高校選手データ貼り付け!P121,LEN(高校選手データ貼り付け!P121)-FIND("　",高校選手データ貼り付け!P121)))</f>
        <v/>
      </c>
      <c r="D112" s="15"/>
      <c r="E112" s="16" t="str" cm="1">
        <f t="array" ref="E112">_xlfn.IFS(A112="","",TRUE,高校選手データ貼り付け!$P$4&amp;"高")</f>
        <v/>
      </c>
      <c r="F112" s="17" t="str" cm="1">
        <f t="array" ref="F112">_xlfn.IFS(A112="","",TRUE,高校選手データ貼り付け!W120)</f>
        <v/>
      </c>
      <c r="G112" s="15"/>
      <c r="H112" s="18"/>
      <c r="I112" s="18"/>
      <c r="J112" s="16" t="str" cm="1">
        <f t="array" ref="J112">_xlfn.IFS(A112="","",COUNTIF(高校選手データ貼り付け!P120," ")&gt;0,ASC(LEFT(高校選手データ貼り付け!P120,FIND(" ",高校選手データ貼り付け!P120)-1)),TRUE,ASC(LEFT(高校選手データ貼り付け!P120,FIND("　",高校選手データ貼り付け!P120)-1)))</f>
        <v/>
      </c>
      <c r="K112" s="18" t="str" cm="1">
        <f t="array" ref="K112">_xlfn.IFS(A112="","",COUNTIF(高校選手データ貼り付け!P120," ")&gt;0,ASC(RIGHT(高校選手データ貼り付け!P120,LEN(高校選手データ貼り付け!P120)-FIND(" ",高校選手データ貼り付け!P120))),TRUE,ASC(RIGHT(高校選手データ貼り付け!P120,LEN(高校選手データ貼り付け!P120)-FIND("　",高校選手データ貼り付け!P120))))</f>
        <v/>
      </c>
      <c r="L112" s="18"/>
      <c r="M112" s="18"/>
      <c r="N112" s="18" t="str" cm="1">
        <f t="array" ref="N112">_xlfn.IFS(A112="","",TRUE,高校選手データ貼り付け!R120&amp;"."&amp;TEXT(高校選手データ貼り付け!T120,"00")&amp;"."&amp;TEXT(高校選手データ貼り付け!V120,"00"))</f>
        <v/>
      </c>
      <c r="O112" s="18" t="str" cm="1">
        <f t="array" ref="O112">_xlfn.IFS(A112="","",TRUE,"JPN")</f>
        <v/>
      </c>
      <c r="P112" s="1" t="e">
        <f t="shared" si="0"/>
        <v>#VALUE!</v>
      </c>
      <c r="Q112" s="1" t="e">
        <f t="shared" si="1"/>
        <v>#VALUE!</v>
      </c>
      <c r="R112" s="1" t="e">
        <f t="shared" si="2"/>
        <v>#VALUE!</v>
      </c>
      <c r="S112" s="1" t="e">
        <f t="shared" si="3"/>
        <v>#VALUE!</v>
      </c>
      <c r="T112" s="1" t="e">
        <f t="shared" si="4"/>
        <v>#VALUE!</v>
      </c>
      <c r="U112" s="1" t="str">
        <f t="shared" si="5"/>
        <v>高</v>
      </c>
    </row>
    <row r="113" spans="1:21" ht="18" customHeight="1">
      <c r="A113" s="13" t="str" cm="1">
        <f t="array" ref="A113">_xlfn.IFS(高校選手データ貼り付け!N121="","",TRUE,高校選手データ貼り付け!N121)</f>
        <v/>
      </c>
      <c r="B113" s="14" t="str" cm="1">
        <f t="array" ref="B113">_xlfn.IFS(A113="","",COUNTIF(高校選手データ貼り付け!P122," ")&gt;0,LEFT(高校選手データ貼り付け!P122,FIND(" ",高校選手データ貼り付け!P122)-1),TRUE,LEFT(高校選手データ貼り付け!P122,FIND("　",高校選手データ貼り付け!P122)-1))</f>
        <v/>
      </c>
      <c r="C113" s="14" t="str" cm="1">
        <f t="array" ref="C113">_xlfn.IFS(A113="","",COUNTIF(高校選手データ貼り付け!P122," ")&gt;0,RIGHT(高校選手データ貼り付け!P122,LEN(高校選手データ貼り付け!P122)-FIND(" ",高校選手データ貼り付け!P122)),TRUE,RIGHT(高校選手データ貼り付け!P122,LEN(高校選手データ貼り付け!P122)-FIND("　",高校選手データ貼り付け!P122)))</f>
        <v/>
      </c>
      <c r="D113" s="15"/>
      <c r="E113" s="16" t="str" cm="1">
        <f t="array" ref="E113">_xlfn.IFS(A113="","",TRUE,高校選手データ貼り付け!$P$4&amp;"高")</f>
        <v/>
      </c>
      <c r="F113" s="17" t="str" cm="1">
        <f t="array" ref="F113">_xlfn.IFS(A113="","",TRUE,高校選手データ貼り付け!W121)</f>
        <v/>
      </c>
      <c r="G113" s="15"/>
      <c r="H113" s="18"/>
      <c r="I113" s="18"/>
      <c r="J113" s="16" t="str" cm="1">
        <f t="array" ref="J113">_xlfn.IFS(A113="","",COUNTIF(高校選手データ貼り付け!P121," ")&gt;0,ASC(LEFT(高校選手データ貼り付け!P121,FIND(" ",高校選手データ貼り付け!P121)-1)),TRUE,ASC(LEFT(高校選手データ貼り付け!P121,FIND("　",高校選手データ貼り付け!P121)-1)))</f>
        <v/>
      </c>
      <c r="K113" s="18" t="str" cm="1">
        <f t="array" ref="K113">_xlfn.IFS(A113="","",COUNTIF(高校選手データ貼り付け!P121," ")&gt;0,ASC(RIGHT(高校選手データ貼り付け!P121,LEN(高校選手データ貼り付け!P121)-FIND(" ",高校選手データ貼り付け!P121))),TRUE,ASC(RIGHT(高校選手データ貼り付け!P121,LEN(高校選手データ貼り付け!P121)-FIND("　",高校選手データ貼り付け!P121))))</f>
        <v/>
      </c>
      <c r="L113" s="18"/>
      <c r="M113" s="18"/>
      <c r="N113" s="18" t="str" cm="1">
        <f t="array" ref="N113">_xlfn.IFS(A113="","",TRUE,高校選手データ貼り付け!R121&amp;"."&amp;TEXT(高校選手データ貼り付け!T121,"00")&amp;"."&amp;TEXT(高校選手データ貼り付け!V121,"00"))</f>
        <v/>
      </c>
      <c r="O113" s="18" t="str" cm="1">
        <f t="array" ref="O113">_xlfn.IFS(A113="","",TRUE,"JPN")</f>
        <v/>
      </c>
      <c r="P113" s="1" t="e">
        <f t="shared" si="0"/>
        <v>#VALUE!</v>
      </c>
      <c r="Q113" s="1" t="e">
        <f t="shared" si="1"/>
        <v>#VALUE!</v>
      </c>
      <c r="R113" s="1" t="e">
        <f t="shared" si="2"/>
        <v>#VALUE!</v>
      </c>
      <c r="S113" s="1" t="e">
        <f t="shared" si="3"/>
        <v>#VALUE!</v>
      </c>
      <c r="T113" s="1" t="e">
        <f t="shared" si="4"/>
        <v>#VALUE!</v>
      </c>
      <c r="U113" s="1" t="str">
        <f t="shared" si="5"/>
        <v>高</v>
      </c>
    </row>
    <row r="114" spans="1:21" ht="18" customHeight="1">
      <c r="A114" s="13" t="str" cm="1">
        <f t="array" ref="A114">_xlfn.IFS(高校選手データ貼り付け!N122="","",TRUE,高校選手データ貼り付け!N122)</f>
        <v/>
      </c>
      <c r="B114" s="14" t="str" cm="1">
        <f t="array" ref="B114">_xlfn.IFS(A114="","",COUNTIF(高校選手データ貼り付け!P123," ")&gt;0,LEFT(高校選手データ貼り付け!P123,FIND(" ",高校選手データ貼り付け!P123)-1),TRUE,LEFT(高校選手データ貼り付け!P123,FIND("　",高校選手データ貼り付け!P123)-1))</f>
        <v/>
      </c>
      <c r="C114" s="14" t="str" cm="1">
        <f t="array" ref="C114">_xlfn.IFS(A114="","",COUNTIF(高校選手データ貼り付け!P123," ")&gt;0,RIGHT(高校選手データ貼り付け!P123,LEN(高校選手データ貼り付け!P123)-FIND(" ",高校選手データ貼り付け!P123)),TRUE,RIGHT(高校選手データ貼り付け!P123,LEN(高校選手データ貼り付け!P123)-FIND("　",高校選手データ貼り付け!P123)))</f>
        <v/>
      </c>
      <c r="D114" s="15"/>
      <c r="E114" s="16" t="str" cm="1">
        <f t="array" ref="E114">_xlfn.IFS(A114="","",TRUE,高校選手データ貼り付け!$P$4&amp;"高")</f>
        <v/>
      </c>
      <c r="F114" s="17" t="str" cm="1">
        <f t="array" ref="F114">_xlfn.IFS(A114="","",TRUE,高校選手データ貼り付け!W122)</f>
        <v/>
      </c>
      <c r="G114" s="15"/>
      <c r="H114" s="18"/>
      <c r="I114" s="18"/>
      <c r="J114" s="16" t="str" cm="1">
        <f t="array" ref="J114">_xlfn.IFS(A114="","",COUNTIF(高校選手データ貼り付け!P122," ")&gt;0,ASC(LEFT(高校選手データ貼り付け!P122,FIND(" ",高校選手データ貼り付け!P122)-1)),TRUE,ASC(LEFT(高校選手データ貼り付け!P122,FIND("　",高校選手データ貼り付け!P122)-1)))</f>
        <v/>
      </c>
      <c r="K114" s="18" t="str" cm="1">
        <f t="array" ref="K114">_xlfn.IFS(A114="","",COUNTIF(高校選手データ貼り付け!P122," ")&gt;0,ASC(RIGHT(高校選手データ貼り付け!P122,LEN(高校選手データ貼り付け!P122)-FIND(" ",高校選手データ貼り付け!P122))),TRUE,ASC(RIGHT(高校選手データ貼り付け!P122,LEN(高校選手データ貼り付け!P122)-FIND("　",高校選手データ貼り付け!P122))))</f>
        <v/>
      </c>
      <c r="L114" s="18"/>
      <c r="M114" s="18"/>
      <c r="N114" s="18" t="str" cm="1">
        <f t="array" ref="N114">_xlfn.IFS(A114="","",TRUE,高校選手データ貼り付け!R122&amp;"."&amp;TEXT(高校選手データ貼り付け!T122,"00")&amp;"."&amp;TEXT(高校選手データ貼り付け!V122,"00"))</f>
        <v/>
      </c>
      <c r="O114" s="18" t="str" cm="1">
        <f t="array" ref="O114">_xlfn.IFS(A114="","",TRUE,"JPN")</f>
        <v/>
      </c>
      <c r="P114" s="1" t="e">
        <f t="shared" si="0"/>
        <v>#VALUE!</v>
      </c>
      <c r="Q114" s="1" t="e">
        <f t="shared" si="1"/>
        <v>#VALUE!</v>
      </c>
      <c r="R114" s="1" t="e">
        <f t="shared" si="2"/>
        <v>#VALUE!</v>
      </c>
      <c r="S114" s="1" t="e">
        <f t="shared" si="3"/>
        <v>#VALUE!</v>
      </c>
      <c r="T114" s="1" t="e">
        <f t="shared" si="4"/>
        <v>#VALUE!</v>
      </c>
      <c r="U114" s="1" t="str">
        <f t="shared" si="5"/>
        <v>高</v>
      </c>
    </row>
    <row r="115" spans="1:21" ht="18" customHeight="1">
      <c r="A115" s="13" t="str" cm="1">
        <f t="array" ref="A115">_xlfn.IFS(高校選手データ貼り付け!N123="","",TRUE,高校選手データ貼り付け!N123)</f>
        <v/>
      </c>
      <c r="B115" s="14" t="str" cm="1">
        <f t="array" ref="B115">_xlfn.IFS(A115="","",COUNTIF(高校選手データ貼り付け!P124," ")&gt;0,LEFT(高校選手データ貼り付け!P124,FIND(" ",高校選手データ貼り付け!P124)-1),TRUE,LEFT(高校選手データ貼り付け!P124,FIND("　",高校選手データ貼り付け!P124)-1))</f>
        <v/>
      </c>
      <c r="C115" s="14" t="str" cm="1">
        <f t="array" ref="C115">_xlfn.IFS(A115="","",COUNTIF(高校選手データ貼り付け!P124," ")&gt;0,RIGHT(高校選手データ貼り付け!P124,LEN(高校選手データ貼り付け!P124)-FIND(" ",高校選手データ貼り付け!P124)),TRUE,RIGHT(高校選手データ貼り付け!P124,LEN(高校選手データ貼り付け!P124)-FIND("　",高校選手データ貼り付け!P124)))</f>
        <v/>
      </c>
      <c r="D115" s="15"/>
      <c r="E115" s="16" t="str" cm="1">
        <f t="array" ref="E115">_xlfn.IFS(A115="","",TRUE,高校選手データ貼り付け!$P$4&amp;"高")</f>
        <v/>
      </c>
      <c r="F115" s="17" t="str" cm="1">
        <f t="array" ref="F115">_xlfn.IFS(A115="","",TRUE,高校選手データ貼り付け!W123)</f>
        <v/>
      </c>
      <c r="G115" s="15"/>
      <c r="H115" s="18"/>
      <c r="I115" s="18"/>
      <c r="J115" s="16" t="str" cm="1">
        <f t="array" ref="J115">_xlfn.IFS(A115="","",COUNTIF(高校選手データ貼り付け!P123," ")&gt;0,ASC(LEFT(高校選手データ貼り付け!P123,FIND(" ",高校選手データ貼り付け!P123)-1)),TRUE,ASC(LEFT(高校選手データ貼り付け!P123,FIND("　",高校選手データ貼り付け!P123)-1)))</f>
        <v/>
      </c>
      <c r="K115" s="18" t="str" cm="1">
        <f t="array" ref="K115">_xlfn.IFS(A115="","",COUNTIF(高校選手データ貼り付け!P123," ")&gt;0,ASC(RIGHT(高校選手データ貼り付け!P123,LEN(高校選手データ貼り付け!P123)-FIND(" ",高校選手データ貼り付け!P123))),TRUE,ASC(RIGHT(高校選手データ貼り付け!P123,LEN(高校選手データ貼り付け!P123)-FIND("　",高校選手データ貼り付け!P123))))</f>
        <v/>
      </c>
      <c r="L115" s="18"/>
      <c r="M115" s="18"/>
      <c r="N115" s="18" t="str" cm="1">
        <f t="array" ref="N115">_xlfn.IFS(A115="","",TRUE,高校選手データ貼り付け!R123&amp;"."&amp;TEXT(高校選手データ貼り付け!T123,"00")&amp;"."&amp;TEXT(高校選手データ貼り付け!V123,"00"))</f>
        <v/>
      </c>
      <c r="O115" s="18" t="str" cm="1">
        <f t="array" ref="O115">_xlfn.IFS(A115="","",TRUE,"JPN")</f>
        <v/>
      </c>
      <c r="P115" s="1" t="e">
        <f t="shared" si="0"/>
        <v>#VALUE!</v>
      </c>
      <c r="Q115" s="1" t="e">
        <f t="shared" si="1"/>
        <v>#VALUE!</v>
      </c>
      <c r="R115" s="1" t="e">
        <f t="shared" si="2"/>
        <v>#VALUE!</v>
      </c>
      <c r="S115" s="1" t="e">
        <f t="shared" si="3"/>
        <v>#VALUE!</v>
      </c>
      <c r="T115" s="1" t="e">
        <f t="shared" si="4"/>
        <v>#VALUE!</v>
      </c>
      <c r="U115" s="1" t="str">
        <f t="shared" si="5"/>
        <v>高</v>
      </c>
    </row>
    <row r="116" spans="1:21" ht="18" customHeight="1">
      <c r="A116" s="13" t="str" cm="1">
        <f t="array" ref="A116">_xlfn.IFS(高校選手データ貼り付け!N124="","",TRUE,高校選手データ貼り付け!N124)</f>
        <v/>
      </c>
      <c r="B116" s="14" t="str" cm="1">
        <f t="array" ref="B116">_xlfn.IFS(A116="","",COUNTIF(高校選手データ貼り付け!P125," ")&gt;0,LEFT(高校選手データ貼り付け!P125,FIND(" ",高校選手データ貼り付け!P125)-1),TRUE,LEFT(高校選手データ貼り付け!P125,FIND("　",高校選手データ貼り付け!P125)-1))</f>
        <v/>
      </c>
      <c r="C116" s="14" t="str" cm="1">
        <f t="array" ref="C116">_xlfn.IFS(A116="","",COUNTIF(高校選手データ貼り付け!P125," ")&gt;0,RIGHT(高校選手データ貼り付け!P125,LEN(高校選手データ貼り付け!P125)-FIND(" ",高校選手データ貼り付け!P125)),TRUE,RIGHT(高校選手データ貼り付け!P125,LEN(高校選手データ貼り付け!P125)-FIND("　",高校選手データ貼り付け!P125)))</f>
        <v/>
      </c>
      <c r="D116" s="15"/>
      <c r="E116" s="16" t="str" cm="1">
        <f t="array" ref="E116">_xlfn.IFS(A116="","",TRUE,高校選手データ貼り付け!$P$4&amp;"高")</f>
        <v/>
      </c>
      <c r="F116" s="17" t="str" cm="1">
        <f t="array" ref="F116">_xlfn.IFS(A116="","",TRUE,高校選手データ貼り付け!W124)</f>
        <v/>
      </c>
      <c r="G116" s="15"/>
      <c r="H116" s="18"/>
      <c r="I116" s="18"/>
      <c r="J116" s="16" t="str" cm="1">
        <f t="array" ref="J116">_xlfn.IFS(A116="","",COUNTIF(高校選手データ貼り付け!P124," ")&gt;0,ASC(LEFT(高校選手データ貼り付け!P124,FIND(" ",高校選手データ貼り付け!P124)-1)),TRUE,ASC(LEFT(高校選手データ貼り付け!P124,FIND("　",高校選手データ貼り付け!P124)-1)))</f>
        <v/>
      </c>
      <c r="K116" s="18" t="str" cm="1">
        <f t="array" ref="K116">_xlfn.IFS(A116="","",COUNTIF(高校選手データ貼り付け!P124," ")&gt;0,ASC(RIGHT(高校選手データ貼り付け!P124,LEN(高校選手データ貼り付け!P124)-FIND(" ",高校選手データ貼り付け!P124))),TRUE,ASC(RIGHT(高校選手データ貼り付け!P124,LEN(高校選手データ貼り付け!P124)-FIND("　",高校選手データ貼り付け!P124))))</f>
        <v/>
      </c>
      <c r="L116" s="18"/>
      <c r="M116" s="18"/>
      <c r="N116" s="18" t="str" cm="1">
        <f t="array" ref="N116">_xlfn.IFS(A116="","",TRUE,高校選手データ貼り付け!R124&amp;"."&amp;TEXT(高校選手データ貼り付け!T124,"00")&amp;"."&amp;TEXT(高校選手データ貼り付け!V124,"00"))</f>
        <v/>
      </c>
      <c r="O116" s="18" t="str" cm="1">
        <f t="array" ref="O116">_xlfn.IFS(A116="","",TRUE,"JPN")</f>
        <v/>
      </c>
      <c r="P116" s="1" t="e">
        <f t="shared" si="0"/>
        <v>#VALUE!</v>
      </c>
      <c r="Q116" s="1" t="e">
        <f t="shared" si="1"/>
        <v>#VALUE!</v>
      </c>
      <c r="R116" s="1" t="e">
        <f t="shared" si="2"/>
        <v>#VALUE!</v>
      </c>
      <c r="S116" s="1" t="e">
        <f t="shared" si="3"/>
        <v>#VALUE!</v>
      </c>
      <c r="T116" s="1" t="e">
        <f t="shared" si="4"/>
        <v>#VALUE!</v>
      </c>
      <c r="U116" s="1" t="str">
        <f t="shared" si="5"/>
        <v>高</v>
      </c>
    </row>
    <row r="117" spans="1:21" ht="18" customHeight="1">
      <c r="A117" s="13" t="str" cm="1">
        <f t="array" ref="A117">_xlfn.IFS(高校選手データ貼り付け!N125="","",TRUE,高校選手データ貼り付け!N125)</f>
        <v/>
      </c>
      <c r="B117" s="14" t="str" cm="1">
        <f t="array" ref="B117">_xlfn.IFS(A117="","",COUNTIF(高校選手データ貼り付け!P126," ")&gt;0,LEFT(高校選手データ貼り付け!P126,FIND(" ",高校選手データ貼り付け!P126)-1),TRUE,LEFT(高校選手データ貼り付け!P126,FIND("　",高校選手データ貼り付け!P126)-1))</f>
        <v/>
      </c>
      <c r="C117" s="14" t="str" cm="1">
        <f t="array" ref="C117">_xlfn.IFS(A117="","",COUNTIF(高校選手データ貼り付け!P126," ")&gt;0,RIGHT(高校選手データ貼り付け!P126,LEN(高校選手データ貼り付け!P126)-FIND(" ",高校選手データ貼り付け!P126)),TRUE,RIGHT(高校選手データ貼り付け!P126,LEN(高校選手データ貼り付け!P126)-FIND("　",高校選手データ貼り付け!P126)))</f>
        <v/>
      </c>
      <c r="D117" s="15"/>
      <c r="E117" s="16" t="str" cm="1">
        <f t="array" ref="E117">_xlfn.IFS(A117="","",TRUE,高校選手データ貼り付け!$P$4&amp;"高")</f>
        <v/>
      </c>
      <c r="F117" s="17" t="str" cm="1">
        <f t="array" ref="F117">_xlfn.IFS(A117="","",TRUE,高校選手データ貼り付け!W125)</f>
        <v/>
      </c>
      <c r="G117" s="15"/>
      <c r="H117" s="18"/>
      <c r="I117" s="18"/>
      <c r="J117" s="16" t="str" cm="1">
        <f t="array" ref="J117">_xlfn.IFS(A117="","",COUNTIF(高校選手データ貼り付け!P125," ")&gt;0,ASC(LEFT(高校選手データ貼り付け!P125,FIND(" ",高校選手データ貼り付け!P125)-1)),TRUE,ASC(LEFT(高校選手データ貼り付け!P125,FIND("　",高校選手データ貼り付け!P125)-1)))</f>
        <v/>
      </c>
      <c r="K117" s="18" t="str" cm="1">
        <f t="array" ref="K117">_xlfn.IFS(A117="","",COUNTIF(高校選手データ貼り付け!P125," ")&gt;0,ASC(RIGHT(高校選手データ貼り付け!P125,LEN(高校選手データ貼り付け!P125)-FIND(" ",高校選手データ貼り付け!P125))),TRUE,ASC(RIGHT(高校選手データ貼り付け!P125,LEN(高校選手データ貼り付け!P125)-FIND("　",高校選手データ貼り付け!P125))))</f>
        <v/>
      </c>
      <c r="L117" s="18"/>
      <c r="M117" s="18"/>
      <c r="N117" s="18" t="str" cm="1">
        <f t="array" ref="N117">_xlfn.IFS(A117="","",TRUE,高校選手データ貼り付け!R125&amp;"."&amp;TEXT(高校選手データ貼り付け!T125,"00")&amp;"."&amp;TEXT(高校選手データ貼り付け!V125,"00"))</f>
        <v/>
      </c>
      <c r="O117" s="18" t="str" cm="1">
        <f t="array" ref="O117">_xlfn.IFS(A117="","",TRUE,"JPN")</f>
        <v/>
      </c>
      <c r="P117" s="1" t="e">
        <f t="shared" si="0"/>
        <v>#VALUE!</v>
      </c>
      <c r="Q117" s="1" t="e">
        <f t="shared" si="1"/>
        <v>#VALUE!</v>
      </c>
      <c r="R117" s="1" t="e">
        <f t="shared" si="2"/>
        <v>#VALUE!</v>
      </c>
      <c r="S117" s="1" t="e">
        <f t="shared" si="3"/>
        <v>#VALUE!</v>
      </c>
      <c r="T117" s="1" t="e">
        <f t="shared" si="4"/>
        <v>#VALUE!</v>
      </c>
      <c r="U117" s="1" t="str">
        <f t="shared" si="5"/>
        <v>高</v>
      </c>
    </row>
    <row r="118" spans="1:21" ht="18" customHeight="1">
      <c r="A118" s="13" t="str" cm="1">
        <f t="array" ref="A118">_xlfn.IFS(高校選手データ貼り付け!N126="","",TRUE,高校選手データ貼り付け!N126)</f>
        <v/>
      </c>
      <c r="B118" s="14" t="str" cm="1">
        <f t="array" ref="B118">_xlfn.IFS(A118="","",COUNTIF(高校選手データ貼り付け!P127," ")&gt;0,LEFT(高校選手データ貼り付け!P127,FIND(" ",高校選手データ貼り付け!P127)-1),TRUE,LEFT(高校選手データ貼り付け!P127,FIND("　",高校選手データ貼り付け!P127)-1))</f>
        <v/>
      </c>
      <c r="C118" s="14" t="str" cm="1">
        <f t="array" ref="C118">_xlfn.IFS(A118="","",COUNTIF(高校選手データ貼り付け!P127," ")&gt;0,RIGHT(高校選手データ貼り付け!P127,LEN(高校選手データ貼り付け!P127)-FIND(" ",高校選手データ貼り付け!P127)),TRUE,RIGHT(高校選手データ貼り付け!P127,LEN(高校選手データ貼り付け!P127)-FIND("　",高校選手データ貼り付け!P127)))</f>
        <v/>
      </c>
      <c r="D118" s="15"/>
      <c r="E118" s="16" t="str" cm="1">
        <f t="array" ref="E118">_xlfn.IFS(A118="","",TRUE,高校選手データ貼り付け!$P$4&amp;"高")</f>
        <v/>
      </c>
      <c r="F118" s="17" t="str" cm="1">
        <f t="array" ref="F118">_xlfn.IFS(A118="","",TRUE,高校選手データ貼り付け!W126)</f>
        <v/>
      </c>
      <c r="G118" s="15"/>
      <c r="H118" s="18"/>
      <c r="I118" s="18"/>
      <c r="J118" s="16" t="str" cm="1">
        <f t="array" ref="J118">_xlfn.IFS(A118="","",COUNTIF(高校選手データ貼り付け!P126," ")&gt;0,ASC(LEFT(高校選手データ貼り付け!P126,FIND(" ",高校選手データ貼り付け!P126)-1)),TRUE,ASC(LEFT(高校選手データ貼り付け!P126,FIND("　",高校選手データ貼り付け!P126)-1)))</f>
        <v/>
      </c>
      <c r="K118" s="18" t="str" cm="1">
        <f t="array" ref="K118">_xlfn.IFS(A118="","",COUNTIF(高校選手データ貼り付け!P126," ")&gt;0,ASC(RIGHT(高校選手データ貼り付け!P126,LEN(高校選手データ貼り付け!P126)-FIND(" ",高校選手データ貼り付け!P126))),TRUE,ASC(RIGHT(高校選手データ貼り付け!P126,LEN(高校選手データ貼り付け!P126)-FIND("　",高校選手データ貼り付け!P126))))</f>
        <v/>
      </c>
      <c r="L118" s="18"/>
      <c r="M118" s="18"/>
      <c r="N118" s="18" t="str" cm="1">
        <f t="array" ref="N118">_xlfn.IFS(A118="","",TRUE,高校選手データ貼り付け!R126&amp;"."&amp;TEXT(高校選手データ貼り付け!T126,"00")&amp;"."&amp;TEXT(高校選手データ貼り付け!V126,"00"))</f>
        <v/>
      </c>
      <c r="O118" s="18" t="str" cm="1">
        <f t="array" ref="O118">_xlfn.IFS(A118="","",TRUE,"JPN")</f>
        <v/>
      </c>
      <c r="P118" s="1" t="e">
        <f t="shared" si="0"/>
        <v>#VALUE!</v>
      </c>
      <c r="Q118" s="1" t="e">
        <f t="shared" si="1"/>
        <v>#VALUE!</v>
      </c>
      <c r="R118" s="1" t="e">
        <f t="shared" si="2"/>
        <v>#VALUE!</v>
      </c>
      <c r="S118" s="1" t="e">
        <f t="shared" si="3"/>
        <v>#VALUE!</v>
      </c>
      <c r="T118" s="1" t="e">
        <f t="shared" si="4"/>
        <v>#VALUE!</v>
      </c>
      <c r="U118" s="1" t="str">
        <f t="shared" si="5"/>
        <v>高</v>
      </c>
    </row>
    <row r="119" spans="1:21" ht="18" customHeight="1">
      <c r="A119" s="13" t="str" cm="1">
        <f t="array" ref="A119">_xlfn.IFS(高校選手データ貼り付け!N127="","",TRUE,高校選手データ貼り付け!N127)</f>
        <v/>
      </c>
      <c r="B119" s="14" t="str" cm="1">
        <f t="array" ref="B119">_xlfn.IFS(A119="","",COUNTIF(高校選手データ貼り付け!P128," ")&gt;0,LEFT(高校選手データ貼り付け!P128,FIND(" ",高校選手データ貼り付け!P128)-1),TRUE,LEFT(高校選手データ貼り付け!P128,FIND("　",高校選手データ貼り付け!P128)-1))</f>
        <v/>
      </c>
      <c r="C119" s="14" t="str" cm="1">
        <f t="array" ref="C119">_xlfn.IFS(A119="","",COUNTIF(高校選手データ貼り付け!P128," ")&gt;0,RIGHT(高校選手データ貼り付け!P128,LEN(高校選手データ貼り付け!P128)-FIND(" ",高校選手データ貼り付け!P128)),TRUE,RIGHT(高校選手データ貼り付け!P128,LEN(高校選手データ貼り付け!P128)-FIND("　",高校選手データ貼り付け!P128)))</f>
        <v/>
      </c>
      <c r="D119" s="15"/>
      <c r="E119" s="16" t="str" cm="1">
        <f t="array" ref="E119">_xlfn.IFS(A119="","",TRUE,高校選手データ貼り付け!$P$4&amp;"高")</f>
        <v/>
      </c>
      <c r="F119" s="17" t="str" cm="1">
        <f t="array" ref="F119">_xlfn.IFS(A119="","",TRUE,高校選手データ貼り付け!W127)</f>
        <v/>
      </c>
      <c r="G119" s="15"/>
      <c r="H119" s="18"/>
      <c r="I119" s="18"/>
      <c r="J119" s="16" t="str" cm="1">
        <f t="array" ref="J119">_xlfn.IFS(A119="","",COUNTIF(高校選手データ貼り付け!P127," ")&gt;0,ASC(LEFT(高校選手データ貼り付け!P127,FIND(" ",高校選手データ貼り付け!P127)-1)),TRUE,ASC(LEFT(高校選手データ貼り付け!P127,FIND("　",高校選手データ貼り付け!P127)-1)))</f>
        <v/>
      </c>
      <c r="K119" s="18" t="str" cm="1">
        <f t="array" ref="K119">_xlfn.IFS(A119="","",COUNTIF(高校選手データ貼り付け!P127," ")&gt;0,ASC(RIGHT(高校選手データ貼り付け!P127,LEN(高校選手データ貼り付け!P127)-FIND(" ",高校選手データ貼り付け!P127))),TRUE,ASC(RIGHT(高校選手データ貼り付け!P127,LEN(高校選手データ貼り付け!P127)-FIND("　",高校選手データ貼り付け!P127))))</f>
        <v/>
      </c>
      <c r="L119" s="18"/>
      <c r="M119" s="18"/>
      <c r="N119" s="18" t="str" cm="1">
        <f t="array" ref="N119">_xlfn.IFS(A119="","",TRUE,高校選手データ貼り付け!R127&amp;"."&amp;TEXT(高校選手データ貼り付け!T127,"00")&amp;"."&amp;TEXT(高校選手データ貼り付け!V127,"00"))</f>
        <v/>
      </c>
      <c r="O119" s="18" t="str" cm="1">
        <f t="array" ref="O119">_xlfn.IFS(A119="","",TRUE,"JPN")</f>
        <v/>
      </c>
      <c r="P119" s="1" t="e">
        <f t="shared" si="0"/>
        <v>#VALUE!</v>
      </c>
      <c r="Q119" s="1" t="e">
        <f t="shared" si="1"/>
        <v>#VALUE!</v>
      </c>
      <c r="R119" s="1" t="e">
        <f t="shared" si="2"/>
        <v>#VALUE!</v>
      </c>
      <c r="S119" s="1" t="e">
        <f t="shared" si="3"/>
        <v>#VALUE!</v>
      </c>
      <c r="T119" s="1" t="e">
        <f t="shared" si="4"/>
        <v>#VALUE!</v>
      </c>
      <c r="U119" s="1" t="str">
        <f t="shared" si="5"/>
        <v>高</v>
      </c>
    </row>
    <row r="120" spans="1:21" ht="18" customHeight="1">
      <c r="A120" s="13" t="str" cm="1">
        <f t="array" ref="A120">_xlfn.IFS(高校選手データ貼り付け!N128="","",TRUE,高校選手データ貼り付け!N128)</f>
        <v/>
      </c>
      <c r="B120" s="14" t="str" cm="1">
        <f t="array" ref="B120">_xlfn.IFS(A120="","",COUNTIF(高校選手データ貼り付け!P129," ")&gt;0,LEFT(高校選手データ貼り付け!P129,FIND(" ",高校選手データ貼り付け!P129)-1),TRUE,LEFT(高校選手データ貼り付け!P129,FIND("　",高校選手データ貼り付け!P129)-1))</f>
        <v/>
      </c>
      <c r="C120" s="14" t="str" cm="1">
        <f t="array" ref="C120">_xlfn.IFS(A120="","",COUNTIF(高校選手データ貼り付け!P129," ")&gt;0,RIGHT(高校選手データ貼り付け!P129,LEN(高校選手データ貼り付け!P129)-FIND(" ",高校選手データ貼り付け!P129)),TRUE,RIGHT(高校選手データ貼り付け!P129,LEN(高校選手データ貼り付け!P129)-FIND("　",高校選手データ貼り付け!P129)))</f>
        <v/>
      </c>
      <c r="D120" s="15"/>
      <c r="E120" s="16" t="str" cm="1">
        <f t="array" ref="E120">_xlfn.IFS(A120="","",TRUE,高校選手データ貼り付け!$P$4&amp;"高")</f>
        <v/>
      </c>
      <c r="F120" s="17" t="str" cm="1">
        <f t="array" ref="F120">_xlfn.IFS(A120="","",TRUE,高校選手データ貼り付け!W128)</f>
        <v/>
      </c>
      <c r="G120" s="15"/>
      <c r="H120" s="18"/>
      <c r="I120" s="18"/>
      <c r="J120" s="16" t="str" cm="1">
        <f t="array" ref="J120">_xlfn.IFS(A120="","",COUNTIF(高校選手データ貼り付け!P128," ")&gt;0,ASC(LEFT(高校選手データ貼り付け!P128,FIND(" ",高校選手データ貼り付け!P128)-1)),TRUE,ASC(LEFT(高校選手データ貼り付け!P128,FIND("　",高校選手データ貼り付け!P128)-1)))</f>
        <v/>
      </c>
      <c r="K120" s="18" t="str" cm="1">
        <f t="array" ref="K120">_xlfn.IFS(A120="","",COUNTIF(高校選手データ貼り付け!P128," ")&gt;0,ASC(RIGHT(高校選手データ貼り付け!P128,LEN(高校選手データ貼り付け!P128)-FIND(" ",高校選手データ貼り付け!P128))),TRUE,ASC(RIGHT(高校選手データ貼り付け!P128,LEN(高校選手データ貼り付け!P128)-FIND("　",高校選手データ貼り付け!P128))))</f>
        <v/>
      </c>
      <c r="L120" s="18"/>
      <c r="M120" s="18"/>
      <c r="N120" s="18" t="str" cm="1">
        <f t="array" ref="N120">_xlfn.IFS(A120="","",TRUE,高校選手データ貼り付け!R128&amp;"."&amp;TEXT(高校選手データ貼り付け!T128,"00")&amp;"."&amp;TEXT(高校選手データ貼り付け!V128,"00"))</f>
        <v/>
      </c>
      <c r="O120" s="18" t="str" cm="1">
        <f t="array" ref="O120">_xlfn.IFS(A120="","",TRUE,"JPN")</f>
        <v/>
      </c>
      <c r="P120" s="1" t="e">
        <f t="shared" si="0"/>
        <v>#VALUE!</v>
      </c>
      <c r="Q120" s="1" t="e">
        <f t="shared" si="1"/>
        <v>#VALUE!</v>
      </c>
      <c r="R120" s="1" t="e">
        <f t="shared" si="2"/>
        <v>#VALUE!</v>
      </c>
      <c r="S120" s="1" t="e">
        <f t="shared" si="3"/>
        <v>#VALUE!</v>
      </c>
      <c r="T120" s="1" t="e">
        <f t="shared" si="4"/>
        <v>#VALUE!</v>
      </c>
      <c r="U120" s="1" t="str">
        <f t="shared" si="5"/>
        <v>高</v>
      </c>
    </row>
    <row r="121" spans="1:21" ht="18" customHeight="1">
      <c r="A121" s="13" t="str" cm="1">
        <f t="array" ref="A121">_xlfn.IFS(高校選手データ貼り付け!N129="","",TRUE,高校選手データ貼り付け!N129)</f>
        <v/>
      </c>
      <c r="B121" s="14" t="str" cm="1">
        <f t="array" ref="B121">_xlfn.IFS(A121="","",COUNTIF(高校選手データ貼り付け!P130," ")&gt;0,LEFT(高校選手データ貼り付け!P130,FIND(" ",高校選手データ貼り付け!P130)-1),TRUE,LEFT(高校選手データ貼り付け!P130,FIND("　",高校選手データ貼り付け!P130)-1))</f>
        <v/>
      </c>
      <c r="C121" s="14" t="str" cm="1">
        <f t="array" ref="C121">_xlfn.IFS(A121="","",COUNTIF(高校選手データ貼り付け!P130," ")&gt;0,RIGHT(高校選手データ貼り付け!P130,LEN(高校選手データ貼り付け!P130)-FIND(" ",高校選手データ貼り付け!P130)),TRUE,RIGHT(高校選手データ貼り付け!P130,LEN(高校選手データ貼り付け!P130)-FIND("　",高校選手データ貼り付け!P130)))</f>
        <v/>
      </c>
      <c r="D121" s="15"/>
      <c r="E121" s="16" t="str" cm="1">
        <f t="array" ref="E121">_xlfn.IFS(A121="","",TRUE,高校選手データ貼り付け!$P$4&amp;"高")</f>
        <v/>
      </c>
      <c r="F121" s="17" t="str" cm="1">
        <f t="array" ref="F121">_xlfn.IFS(A121="","",TRUE,高校選手データ貼り付け!W129)</f>
        <v/>
      </c>
      <c r="G121" s="15"/>
      <c r="H121" s="18"/>
      <c r="I121" s="18"/>
      <c r="J121" s="16" t="str" cm="1">
        <f t="array" ref="J121">_xlfn.IFS(A121="","",COUNTIF(高校選手データ貼り付け!P129," ")&gt;0,ASC(LEFT(高校選手データ貼り付け!P129,FIND(" ",高校選手データ貼り付け!P129)-1)),TRUE,ASC(LEFT(高校選手データ貼り付け!P129,FIND("　",高校選手データ貼り付け!P129)-1)))</f>
        <v/>
      </c>
      <c r="K121" s="18" t="str" cm="1">
        <f t="array" ref="K121">_xlfn.IFS(A121="","",COUNTIF(高校選手データ貼り付け!P129," ")&gt;0,ASC(RIGHT(高校選手データ貼り付け!P129,LEN(高校選手データ貼り付け!P129)-FIND(" ",高校選手データ貼り付け!P129))),TRUE,ASC(RIGHT(高校選手データ貼り付け!P129,LEN(高校選手データ貼り付け!P129)-FIND("　",高校選手データ貼り付け!P129))))</f>
        <v/>
      </c>
      <c r="L121" s="18"/>
      <c r="M121" s="18"/>
      <c r="N121" s="18" t="str" cm="1">
        <f t="array" ref="N121">_xlfn.IFS(A121="","",TRUE,高校選手データ貼り付け!R129&amp;"."&amp;TEXT(高校選手データ貼り付け!T129,"00")&amp;"."&amp;TEXT(高校選手データ貼り付け!V129,"00"))</f>
        <v/>
      </c>
      <c r="O121" s="18" t="str" cm="1">
        <f t="array" ref="O121">_xlfn.IFS(A121="","",TRUE,"JPN")</f>
        <v/>
      </c>
      <c r="P121" s="1" t="e">
        <f t="shared" si="0"/>
        <v>#VALUE!</v>
      </c>
      <c r="Q121" s="1" t="e">
        <f t="shared" si="1"/>
        <v>#VALUE!</v>
      </c>
      <c r="R121" s="1" t="e">
        <f t="shared" si="2"/>
        <v>#VALUE!</v>
      </c>
      <c r="S121" s="1" t="e">
        <f t="shared" si="3"/>
        <v>#VALUE!</v>
      </c>
      <c r="T121" s="1" t="e">
        <f t="shared" si="4"/>
        <v>#VALUE!</v>
      </c>
      <c r="U121" s="1" t="str">
        <f t="shared" si="5"/>
        <v>高</v>
      </c>
    </row>
    <row r="122" spans="1:21" ht="18" customHeight="1">
      <c r="A122" s="13" t="str" cm="1">
        <f t="array" ref="A122">_xlfn.IFS(高校選手データ貼り付け!N130="","",TRUE,高校選手データ貼り付け!N130)</f>
        <v/>
      </c>
      <c r="B122" s="14" t="str" cm="1">
        <f t="array" ref="B122">_xlfn.IFS(A122="","",COUNTIF(高校選手データ貼り付け!P131," ")&gt;0,LEFT(高校選手データ貼り付け!P131,FIND(" ",高校選手データ貼り付け!P131)-1),TRUE,LEFT(高校選手データ貼り付け!P131,FIND("　",高校選手データ貼り付け!P131)-1))</f>
        <v/>
      </c>
      <c r="C122" s="14" t="str" cm="1">
        <f t="array" ref="C122">_xlfn.IFS(A122="","",COUNTIF(高校選手データ貼り付け!P131," ")&gt;0,RIGHT(高校選手データ貼り付け!P131,LEN(高校選手データ貼り付け!P131)-FIND(" ",高校選手データ貼り付け!P131)),TRUE,RIGHT(高校選手データ貼り付け!P131,LEN(高校選手データ貼り付け!P131)-FIND("　",高校選手データ貼り付け!P131)))</f>
        <v/>
      </c>
      <c r="D122" s="15"/>
      <c r="E122" s="16" t="str" cm="1">
        <f t="array" ref="E122">_xlfn.IFS(A122="","",TRUE,高校選手データ貼り付け!$P$4&amp;"高")</f>
        <v/>
      </c>
      <c r="F122" s="17" t="str" cm="1">
        <f t="array" ref="F122">_xlfn.IFS(A122="","",TRUE,高校選手データ貼り付け!W130)</f>
        <v/>
      </c>
      <c r="G122" s="15"/>
      <c r="H122" s="18"/>
      <c r="I122" s="18"/>
      <c r="J122" s="16" t="str" cm="1">
        <f t="array" ref="J122">_xlfn.IFS(A122="","",COUNTIF(高校選手データ貼り付け!P130," ")&gt;0,ASC(LEFT(高校選手データ貼り付け!P130,FIND(" ",高校選手データ貼り付け!P130)-1)),TRUE,ASC(LEFT(高校選手データ貼り付け!P130,FIND("　",高校選手データ貼り付け!P130)-1)))</f>
        <v/>
      </c>
      <c r="K122" s="18" t="str" cm="1">
        <f t="array" ref="K122">_xlfn.IFS(A122="","",COUNTIF(高校選手データ貼り付け!P130," ")&gt;0,ASC(RIGHT(高校選手データ貼り付け!P130,LEN(高校選手データ貼り付け!P130)-FIND(" ",高校選手データ貼り付け!P130))),TRUE,ASC(RIGHT(高校選手データ貼り付け!P130,LEN(高校選手データ貼り付け!P130)-FIND("　",高校選手データ貼り付け!P130))))</f>
        <v/>
      </c>
      <c r="L122" s="18"/>
      <c r="M122" s="18"/>
      <c r="N122" s="18" t="str" cm="1">
        <f t="array" ref="N122">_xlfn.IFS(A122="","",TRUE,高校選手データ貼り付け!R130&amp;"."&amp;TEXT(高校選手データ貼り付け!T130,"00")&amp;"."&amp;TEXT(高校選手データ貼り付け!V130,"00"))</f>
        <v/>
      </c>
      <c r="O122" s="18" t="str" cm="1">
        <f t="array" ref="O122">_xlfn.IFS(A122="","",TRUE,"JPN")</f>
        <v/>
      </c>
      <c r="P122" s="1" t="e">
        <f t="shared" si="0"/>
        <v>#VALUE!</v>
      </c>
      <c r="Q122" s="1" t="e">
        <f t="shared" si="1"/>
        <v>#VALUE!</v>
      </c>
      <c r="R122" s="1" t="e">
        <f t="shared" si="2"/>
        <v>#VALUE!</v>
      </c>
      <c r="S122" s="1" t="e">
        <f t="shared" si="3"/>
        <v>#VALUE!</v>
      </c>
      <c r="T122" s="1" t="e">
        <f t="shared" si="4"/>
        <v>#VALUE!</v>
      </c>
      <c r="U122" s="1" t="str">
        <f t="shared" si="5"/>
        <v>高</v>
      </c>
    </row>
    <row r="123" spans="1:21" ht="18" customHeight="1">
      <c r="A123" s="13" t="str" cm="1">
        <f t="array" ref="A123">_xlfn.IFS(高校選手データ貼り付け!N131="","",TRUE,高校選手データ貼り付け!N131)</f>
        <v/>
      </c>
      <c r="B123" s="14" t="str" cm="1">
        <f t="array" ref="B123">_xlfn.IFS(A123="","",COUNTIF(高校選手データ貼り付け!P132," ")&gt;0,LEFT(高校選手データ貼り付け!P132,FIND(" ",高校選手データ貼り付け!P132)-1),TRUE,LEFT(高校選手データ貼り付け!P132,FIND("　",高校選手データ貼り付け!P132)-1))</f>
        <v/>
      </c>
      <c r="C123" s="14" t="str" cm="1">
        <f t="array" ref="C123">_xlfn.IFS(A123="","",COUNTIF(高校選手データ貼り付け!P132," ")&gt;0,RIGHT(高校選手データ貼り付け!P132,LEN(高校選手データ貼り付け!P132)-FIND(" ",高校選手データ貼り付け!P132)),TRUE,RIGHT(高校選手データ貼り付け!P132,LEN(高校選手データ貼り付け!P132)-FIND("　",高校選手データ貼り付け!P132)))</f>
        <v/>
      </c>
      <c r="D123" s="15"/>
      <c r="E123" s="16" t="str" cm="1">
        <f t="array" ref="E123">_xlfn.IFS(A123="","",TRUE,高校選手データ貼り付け!$P$4&amp;"高")</f>
        <v/>
      </c>
      <c r="F123" s="17" t="str" cm="1">
        <f t="array" ref="F123">_xlfn.IFS(A123="","",TRUE,高校選手データ貼り付け!W131)</f>
        <v/>
      </c>
      <c r="G123" s="15"/>
      <c r="H123" s="18"/>
      <c r="I123" s="18"/>
      <c r="J123" s="16" t="str" cm="1">
        <f t="array" ref="J123">_xlfn.IFS(A123="","",COUNTIF(高校選手データ貼り付け!P131," ")&gt;0,ASC(LEFT(高校選手データ貼り付け!P131,FIND(" ",高校選手データ貼り付け!P131)-1)),TRUE,ASC(LEFT(高校選手データ貼り付け!P131,FIND("　",高校選手データ貼り付け!P131)-1)))</f>
        <v/>
      </c>
      <c r="K123" s="18" t="str" cm="1">
        <f t="array" ref="K123">_xlfn.IFS(A123="","",COUNTIF(高校選手データ貼り付け!P131," ")&gt;0,ASC(RIGHT(高校選手データ貼り付け!P131,LEN(高校選手データ貼り付け!P131)-FIND(" ",高校選手データ貼り付け!P131))),TRUE,ASC(RIGHT(高校選手データ貼り付け!P131,LEN(高校選手データ貼り付け!P131)-FIND("　",高校選手データ貼り付け!P131))))</f>
        <v/>
      </c>
      <c r="L123" s="18"/>
      <c r="M123" s="18"/>
      <c r="N123" s="18" t="str" cm="1">
        <f t="array" ref="N123">_xlfn.IFS(A123="","",TRUE,高校選手データ貼り付け!R131&amp;"."&amp;TEXT(高校選手データ貼り付け!T131,"00")&amp;"."&amp;TEXT(高校選手データ貼り付け!V131,"00"))</f>
        <v/>
      </c>
      <c r="O123" s="18" t="str" cm="1">
        <f t="array" ref="O123">_xlfn.IFS(A123="","",TRUE,"JPN")</f>
        <v/>
      </c>
      <c r="P123" s="1" t="e">
        <f t="shared" si="0"/>
        <v>#VALUE!</v>
      </c>
      <c r="Q123" s="1" t="e">
        <f t="shared" si="1"/>
        <v>#VALUE!</v>
      </c>
      <c r="R123" s="1" t="e">
        <f t="shared" si="2"/>
        <v>#VALUE!</v>
      </c>
      <c r="S123" s="1" t="e">
        <f t="shared" si="3"/>
        <v>#VALUE!</v>
      </c>
      <c r="T123" s="1" t="e">
        <f t="shared" si="4"/>
        <v>#VALUE!</v>
      </c>
      <c r="U123" s="1" t="str">
        <f t="shared" si="5"/>
        <v>高</v>
      </c>
    </row>
    <row r="124" spans="1:21" ht="18" customHeight="1">
      <c r="A124" s="13" t="str" cm="1">
        <f t="array" ref="A124">_xlfn.IFS(高校選手データ貼り付け!N132="","",TRUE,高校選手データ貼り付け!N132)</f>
        <v/>
      </c>
      <c r="B124" s="14" t="str" cm="1">
        <f t="array" ref="B124">_xlfn.IFS(A124="","",COUNTIF(高校選手データ貼り付け!P133," ")&gt;0,LEFT(高校選手データ貼り付け!P133,FIND(" ",高校選手データ貼り付け!P133)-1),TRUE,LEFT(高校選手データ貼り付け!P133,FIND("　",高校選手データ貼り付け!P133)-1))</f>
        <v/>
      </c>
      <c r="C124" s="14" t="str" cm="1">
        <f t="array" ref="C124">_xlfn.IFS(A124="","",COUNTIF(高校選手データ貼り付け!P133," ")&gt;0,RIGHT(高校選手データ貼り付け!P133,LEN(高校選手データ貼り付け!P133)-FIND(" ",高校選手データ貼り付け!P133)),TRUE,RIGHT(高校選手データ貼り付け!P133,LEN(高校選手データ貼り付け!P133)-FIND("　",高校選手データ貼り付け!P133)))</f>
        <v/>
      </c>
      <c r="D124" s="15"/>
      <c r="E124" s="16" t="str" cm="1">
        <f t="array" ref="E124">_xlfn.IFS(A124="","",TRUE,高校選手データ貼り付け!$P$4&amp;"高")</f>
        <v/>
      </c>
      <c r="F124" s="17" t="str" cm="1">
        <f t="array" ref="F124">_xlfn.IFS(A124="","",TRUE,高校選手データ貼り付け!W132)</f>
        <v/>
      </c>
      <c r="G124" s="15"/>
      <c r="H124" s="18"/>
      <c r="I124" s="18"/>
      <c r="J124" s="16" t="str" cm="1">
        <f t="array" ref="J124">_xlfn.IFS(A124="","",COUNTIF(高校選手データ貼り付け!P132," ")&gt;0,ASC(LEFT(高校選手データ貼り付け!P132,FIND(" ",高校選手データ貼り付け!P132)-1)),TRUE,ASC(LEFT(高校選手データ貼り付け!P132,FIND("　",高校選手データ貼り付け!P132)-1)))</f>
        <v/>
      </c>
      <c r="K124" s="18" t="str" cm="1">
        <f t="array" ref="K124">_xlfn.IFS(A124="","",COUNTIF(高校選手データ貼り付け!P132," ")&gt;0,ASC(RIGHT(高校選手データ貼り付け!P132,LEN(高校選手データ貼り付け!P132)-FIND(" ",高校選手データ貼り付け!P132))),TRUE,ASC(RIGHT(高校選手データ貼り付け!P132,LEN(高校選手データ貼り付け!P132)-FIND("　",高校選手データ貼り付け!P132))))</f>
        <v/>
      </c>
      <c r="L124" s="18"/>
      <c r="M124" s="18"/>
      <c r="N124" s="18" t="str" cm="1">
        <f t="array" ref="N124">_xlfn.IFS(A124="","",TRUE,高校選手データ貼り付け!R132&amp;"."&amp;TEXT(高校選手データ貼り付け!T132,"00")&amp;"."&amp;TEXT(高校選手データ貼り付け!V132,"00"))</f>
        <v/>
      </c>
      <c r="O124" s="18" t="str" cm="1">
        <f t="array" ref="O124">_xlfn.IFS(A124="","",TRUE,"JPN")</f>
        <v/>
      </c>
      <c r="P124" s="1" t="e">
        <f t="shared" si="0"/>
        <v>#VALUE!</v>
      </c>
      <c r="Q124" s="1" t="e">
        <f t="shared" si="1"/>
        <v>#VALUE!</v>
      </c>
      <c r="R124" s="1" t="e">
        <f t="shared" si="2"/>
        <v>#VALUE!</v>
      </c>
      <c r="S124" s="1" t="e">
        <f t="shared" si="3"/>
        <v>#VALUE!</v>
      </c>
      <c r="T124" s="1" t="e">
        <f t="shared" si="4"/>
        <v>#VALUE!</v>
      </c>
      <c r="U124" s="1" t="str">
        <f t="shared" si="5"/>
        <v>高</v>
      </c>
    </row>
    <row r="125" spans="1:21" ht="18" customHeight="1">
      <c r="A125" s="13" t="str" cm="1">
        <f t="array" ref="A125">_xlfn.IFS(高校選手データ貼り付け!N133="","",TRUE,高校選手データ貼り付け!N133)</f>
        <v/>
      </c>
      <c r="B125" s="14" t="str" cm="1">
        <f t="array" ref="B125">_xlfn.IFS(A125="","",COUNTIF(高校選手データ貼り付け!P134," ")&gt;0,LEFT(高校選手データ貼り付け!P134,FIND(" ",高校選手データ貼り付け!P134)-1),TRUE,LEFT(高校選手データ貼り付け!P134,FIND("　",高校選手データ貼り付け!P134)-1))</f>
        <v/>
      </c>
      <c r="C125" s="14" t="str" cm="1">
        <f t="array" ref="C125">_xlfn.IFS(A125="","",COUNTIF(高校選手データ貼り付け!P134," ")&gt;0,RIGHT(高校選手データ貼り付け!P134,LEN(高校選手データ貼り付け!P134)-FIND(" ",高校選手データ貼り付け!P134)),TRUE,RIGHT(高校選手データ貼り付け!P134,LEN(高校選手データ貼り付け!P134)-FIND("　",高校選手データ貼り付け!P134)))</f>
        <v/>
      </c>
      <c r="D125" s="15"/>
      <c r="E125" s="16" t="str" cm="1">
        <f t="array" ref="E125">_xlfn.IFS(A125="","",TRUE,高校選手データ貼り付け!$P$4&amp;"高")</f>
        <v/>
      </c>
      <c r="F125" s="17" t="str" cm="1">
        <f t="array" ref="F125">_xlfn.IFS(A125="","",TRUE,高校選手データ貼り付け!W133)</f>
        <v/>
      </c>
      <c r="G125" s="15"/>
      <c r="H125" s="18"/>
      <c r="I125" s="18"/>
      <c r="J125" s="16" t="str" cm="1">
        <f t="array" ref="J125">_xlfn.IFS(A125="","",COUNTIF(高校選手データ貼り付け!P133," ")&gt;0,ASC(LEFT(高校選手データ貼り付け!P133,FIND(" ",高校選手データ貼り付け!P133)-1)),TRUE,ASC(LEFT(高校選手データ貼り付け!P133,FIND("　",高校選手データ貼り付け!P133)-1)))</f>
        <v/>
      </c>
      <c r="K125" s="18" t="str" cm="1">
        <f t="array" ref="K125">_xlfn.IFS(A125="","",COUNTIF(高校選手データ貼り付け!P133," ")&gt;0,ASC(RIGHT(高校選手データ貼り付け!P133,LEN(高校選手データ貼り付け!P133)-FIND(" ",高校選手データ貼り付け!P133))),TRUE,ASC(RIGHT(高校選手データ貼り付け!P133,LEN(高校選手データ貼り付け!P133)-FIND("　",高校選手データ貼り付け!P133))))</f>
        <v/>
      </c>
      <c r="L125" s="18"/>
      <c r="M125" s="18"/>
      <c r="N125" s="18" t="str" cm="1">
        <f t="array" ref="N125">_xlfn.IFS(A125="","",TRUE,高校選手データ貼り付け!R133&amp;"."&amp;TEXT(高校選手データ貼り付け!T133,"00")&amp;"."&amp;TEXT(高校選手データ貼り付け!V133,"00"))</f>
        <v/>
      </c>
      <c r="O125" s="18" t="str" cm="1">
        <f t="array" ref="O125">_xlfn.IFS(A125="","",TRUE,"JPN")</f>
        <v/>
      </c>
      <c r="P125" s="1" t="e">
        <f t="shared" si="0"/>
        <v>#VALUE!</v>
      </c>
      <c r="Q125" s="1" t="e">
        <f t="shared" si="1"/>
        <v>#VALUE!</v>
      </c>
      <c r="R125" s="1" t="e">
        <f t="shared" si="2"/>
        <v>#VALUE!</v>
      </c>
      <c r="S125" s="1" t="e">
        <f t="shared" si="3"/>
        <v>#VALUE!</v>
      </c>
      <c r="T125" s="1" t="e">
        <f t="shared" si="4"/>
        <v>#VALUE!</v>
      </c>
      <c r="U125" s="1" t="str">
        <f t="shared" si="5"/>
        <v>高</v>
      </c>
    </row>
    <row r="126" spans="1:21" ht="18" customHeight="1">
      <c r="A126" s="13" t="str" cm="1">
        <f t="array" ref="A126">_xlfn.IFS(高校選手データ貼り付け!N134="","",TRUE,高校選手データ貼り付け!N134)</f>
        <v/>
      </c>
      <c r="B126" s="14" t="str" cm="1">
        <f t="array" ref="B126">_xlfn.IFS(A126="","",COUNTIF(高校選手データ貼り付け!P135," ")&gt;0,LEFT(高校選手データ貼り付け!P135,FIND(" ",高校選手データ貼り付け!P135)-1),TRUE,LEFT(高校選手データ貼り付け!P135,FIND("　",高校選手データ貼り付け!P135)-1))</f>
        <v/>
      </c>
      <c r="C126" s="14" t="str" cm="1">
        <f t="array" ref="C126">_xlfn.IFS(A126="","",COUNTIF(高校選手データ貼り付け!P135," ")&gt;0,RIGHT(高校選手データ貼り付け!P135,LEN(高校選手データ貼り付け!P135)-FIND(" ",高校選手データ貼り付け!P135)),TRUE,RIGHT(高校選手データ貼り付け!P135,LEN(高校選手データ貼り付け!P135)-FIND("　",高校選手データ貼り付け!P135)))</f>
        <v/>
      </c>
      <c r="D126" s="15"/>
      <c r="E126" s="16" t="str" cm="1">
        <f t="array" ref="E126">_xlfn.IFS(A126="","",TRUE,高校選手データ貼り付け!$P$4&amp;"高")</f>
        <v/>
      </c>
      <c r="F126" s="17" t="str" cm="1">
        <f t="array" ref="F126">_xlfn.IFS(A126="","",TRUE,高校選手データ貼り付け!W134)</f>
        <v/>
      </c>
      <c r="G126" s="15"/>
      <c r="H126" s="18"/>
      <c r="I126" s="18"/>
      <c r="J126" s="16" t="str" cm="1">
        <f t="array" ref="J126">_xlfn.IFS(A126="","",COUNTIF(高校選手データ貼り付け!P134," ")&gt;0,ASC(LEFT(高校選手データ貼り付け!P134,FIND(" ",高校選手データ貼り付け!P134)-1)),TRUE,ASC(LEFT(高校選手データ貼り付け!P134,FIND("　",高校選手データ貼り付け!P134)-1)))</f>
        <v/>
      </c>
      <c r="K126" s="18" t="str" cm="1">
        <f t="array" ref="K126">_xlfn.IFS(A126="","",COUNTIF(高校選手データ貼り付け!P134," ")&gt;0,ASC(RIGHT(高校選手データ貼り付け!P134,LEN(高校選手データ貼り付け!P134)-FIND(" ",高校選手データ貼り付け!P134))),TRUE,ASC(RIGHT(高校選手データ貼り付け!P134,LEN(高校選手データ貼り付け!P134)-FIND("　",高校選手データ貼り付け!P134))))</f>
        <v/>
      </c>
      <c r="L126" s="18"/>
      <c r="M126" s="18"/>
      <c r="N126" s="18" t="str" cm="1">
        <f t="array" ref="N126">_xlfn.IFS(A126="","",TRUE,高校選手データ貼り付け!R134&amp;"."&amp;TEXT(高校選手データ貼り付け!T134,"00")&amp;"."&amp;TEXT(高校選手データ貼り付け!V134,"00"))</f>
        <v/>
      </c>
      <c r="O126" s="18" t="str" cm="1">
        <f t="array" ref="O126">_xlfn.IFS(A126="","",TRUE,"JPN")</f>
        <v/>
      </c>
      <c r="P126" s="1" t="e">
        <f t="shared" si="0"/>
        <v>#VALUE!</v>
      </c>
      <c r="Q126" s="1" t="e">
        <f t="shared" si="1"/>
        <v>#VALUE!</v>
      </c>
      <c r="R126" s="1" t="e">
        <f t="shared" si="2"/>
        <v>#VALUE!</v>
      </c>
      <c r="S126" s="1" t="e">
        <f t="shared" si="3"/>
        <v>#VALUE!</v>
      </c>
      <c r="T126" s="1" t="e">
        <f t="shared" si="4"/>
        <v>#VALUE!</v>
      </c>
      <c r="U126" s="1" t="str">
        <f t="shared" si="5"/>
        <v>高</v>
      </c>
    </row>
    <row r="127" spans="1:21" ht="18" customHeight="1">
      <c r="A127" s="13" t="str" cm="1">
        <f t="array" ref="A127">_xlfn.IFS(高校選手データ貼り付け!N135="","",TRUE,高校選手データ貼り付け!N135)</f>
        <v/>
      </c>
      <c r="B127" s="14" t="str" cm="1">
        <f t="array" ref="B127">_xlfn.IFS(A127="","",COUNTIF(高校選手データ貼り付け!P136," ")&gt;0,LEFT(高校選手データ貼り付け!P136,FIND(" ",高校選手データ貼り付け!P136)-1),TRUE,LEFT(高校選手データ貼り付け!P136,FIND("　",高校選手データ貼り付け!P136)-1))</f>
        <v/>
      </c>
      <c r="C127" s="14" t="str" cm="1">
        <f t="array" ref="C127">_xlfn.IFS(A127="","",COUNTIF(高校選手データ貼り付け!P136," ")&gt;0,RIGHT(高校選手データ貼り付け!P136,LEN(高校選手データ貼り付け!P136)-FIND(" ",高校選手データ貼り付け!P136)),TRUE,RIGHT(高校選手データ貼り付け!P136,LEN(高校選手データ貼り付け!P136)-FIND("　",高校選手データ貼り付け!P136)))</f>
        <v/>
      </c>
      <c r="D127" s="15"/>
      <c r="E127" s="16" t="str" cm="1">
        <f t="array" ref="E127">_xlfn.IFS(A127="","",TRUE,高校選手データ貼り付け!$P$4&amp;"高")</f>
        <v/>
      </c>
      <c r="F127" s="17" t="str" cm="1">
        <f t="array" ref="F127">_xlfn.IFS(A127="","",TRUE,高校選手データ貼り付け!W135)</f>
        <v/>
      </c>
      <c r="G127" s="15"/>
      <c r="H127" s="18"/>
      <c r="I127" s="18"/>
      <c r="J127" s="16" t="str" cm="1">
        <f t="array" ref="J127">_xlfn.IFS(A127="","",COUNTIF(高校選手データ貼り付け!P135," ")&gt;0,ASC(LEFT(高校選手データ貼り付け!P135,FIND(" ",高校選手データ貼り付け!P135)-1)),TRUE,ASC(LEFT(高校選手データ貼り付け!P135,FIND("　",高校選手データ貼り付け!P135)-1)))</f>
        <v/>
      </c>
      <c r="K127" s="18" t="str" cm="1">
        <f t="array" ref="K127">_xlfn.IFS(A127="","",COUNTIF(高校選手データ貼り付け!P135," ")&gt;0,ASC(RIGHT(高校選手データ貼り付け!P135,LEN(高校選手データ貼り付け!P135)-FIND(" ",高校選手データ貼り付け!P135))),TRUE,ASC(RIGHT(高校選手データ貼り付け!P135,LEN(高校選手データ貼り付け!P135)-FIND("　",高校選手データ貼り付け!P135))))</f>
        <v/>
      </c>
      <c r="L127" s="18"/>
      <c r="M127" s="18"/>
      <c r="N127" s="18" t="str" cm="1">
        <f t="array" ref="N127">_xlfn.IFS(A127="","",TRUE,高校選手データ貼り付け!R135&amp;"."&amp;TEXT(高校選手データ貼り付け!T135,"00")&amp;"."&amp;TEXT(高校選手データ貼り付け!V135,"00"))</f>
        <v/>
      </c>
      <c r="O127" s="18" t="str" cm="1">
        <f t="array" ref="O127">_xlfn.IFS(A127="","",TRUE,"JPN")</f>
        <v/>
      </c>
      <c r="P127" s="1" t="e">
        <f t="shared" si="0"/>
        <v>#VALUE!</v>
      </c>
      <c r="Q127" s="1" t="e">
        <f t="shared" si="1"/>
        <v>#VALUE!</v>
      </c>
      <c r="R127" s="1" t="e">
        <f t="shared" si="2"/>
        <v>#VALUE!</v>
      </c>
      <c r="S127" s="1" t="e">
        <f t="shared" si="3"/>
        <v>#VALUE!</v>
      </c>
      <c r="T127" s="1" t="e">
        <f t="shared" si="4"/>
        <v>#VALUE!</v>
      </c>
      <c r="U127" s="1" t="str">
        <f t="shared" si="5"/>
        <v>高</v>
      </c>
    </row>
    <row r="128" spans="1:21" ht="18" customHeight="1">
      <c r="A128" s="13" t="str" cm="1">
        <f t="array" ref="A128">_xlfn.IFS(高校選手データ貼り付け!N136="","",TRUE,高校選手データ貼り付け!N136)</f>
        <v/>
      </c>
      <c r="B128" s="14" t="str" cm="1">
        <f t="array" ref="B128">_xlfn.IFS(A128="","",COUNTIF(高校選手データ貼り付け!P137," ")&gt;0,LEFT(高校選手データ貼り付け!P137,FIND(" ",高校選手データ貼り付け!P137)-1),TRUE,LEFT(高校選手データ貼り付け!P137,FIND("　",高校選手データ貼り付け!P137)-1))</f>
        <v/>
      </c>
      <c r="C128" s="14" t="str" cm="1">
        <f t="array" ref="C128">_xlfn.IFS(A128="","",COUNTIF(高校選手データ貼り付け!P137," ")&gt;0,RIGHT(高校選手データ貼り付け!P137,LEN(高校選手データ貼り付け!P137)-FIND(" ",高校選手データ貼り付け!P137)),TRUE,RIGHT(高校選手データ貼り付け!P137,LEN(高校選手データ貼り付け!P137)-FIND("　",高校選手データ貼り付け!P137)))</f>
        <v/>
      </c>
      <c r="D128" s="15"/>
      <c r="E128" s="16" t="str" cm="1">
        <f t="array" ref="E128">_xlfn.IFS(A128="","",TRUE,高校選手データ貼り付け!$P$4&amp;"高")</f>
        <v/>
      </c>
      <c r="F128" s="17" t="str" cm="1">
        <f t="array" ref="F128">_xlfn.IFS(A128="","",TRUE,高校選手データ貼り付け!W136)</f>
        <v/>
      </c>
      <c r="G128" s="15"/>
      <c r="H128" s="18"/>
      <c r="I128" s="18"/>
      <c r="J128" s="16" t="str" cm="1">
        <f t="array" ref="J128">_xlfn.IFS(A128="","",COUNTIF(高校選手データ貼り付け!P136," ")&gt;0,ASC(LEFT(高校選手データ貼り付け!P136,FIND(" ",高校選手データ貼り付け!P136)-1)),TRUE,ASC(LEFT(高校選手データ貼り付け!P136,FIND("　",高校選手データ貼り付け!P136)-1)))</f>
        <v/>
      </c>
      <c r="K128" s="18" t="str" cm="1">
        <f t="array" ref="K128">_xlfn.IFS(A128="","",COUNTIF(高校選手データ貼り付け!P136," ")&gt;0,ASC(RIGHT(高校選手データ貼り付け!P136,LEN(高校選手データ貼り付け!P136)-FIND(" ",高校選手データ貼り付け!P136))),TRUE,ASC(RIGHT(高校選手データ貼り付け!P136,LEN(高校選手データ貼り付け!P136)-FIND("　",高校選手データ貼り付け!P136))))</f>
        <v/>
      </c>
      <c r="L128" s="18"/>
      <c r="M128" s="18"/>
      <c r="N128" s="18" t="str" cm="1">
        <f t="array" ref="N128">_xlfn.IFS(A128="","",TRUE,高校選手データ貼り付け!R136&amp;"."&amp;TEXT(高校選手データ貼り付け!T136,"00")&amp;"."&amp;TEXT(高校選手データ貼り付け!V136,"00"))</f>
        <v/>
      </c>
      <c r="O128" s="18" t="str" cm="1">
        <f t="array" ref="O128">_xlfn.IFS(A128="","",TRUE,"JPN")</f>
        <v/>
      </c>
      <c r="P128" s="1" t="e">
        <f t="shared" si="0"/>
        <v>#VALUE!</v>
      </c>
      <c r="Q128" s="1" t="e">
        <f t="shared" si="1"/>
        <v>#VALUE!</v>
      </c>
      <c r="R128" s="1" t="e">
        <f t="shared" si="2"/>
        <v>#VALUE!</v>
      </c>
      <c r="S128" s="1" t="e">
        <f t="shared" si="3"/>
        <v>#VALUE!</v>
      </c>
      <c r="T128" s="1" t="e">
        <f t="shared" si="4"/>
        <v>#VALUE!</v>
      </c>
      <c r="U128" s="1" t="str">
        <f t="shared" si="5"/>
        <v>高</v>
      </c>
    </row>
    <row r="129" spans="1:21" ht="18" customHeight="1">
      <c r="A129" s="13" t="str" cm="1">
        <f t="array" ref="A129">_xlfn.IFS(高校選手データ貼り付け!N137="","",TRUE,高校選手データ貼り付け!N137)</f>
        <v/>
      </c>
      <c r="B129" s="14" t="str" cm="1">
        <f t="array" ref="B129">_xlfn.IFS(A129="","",COUNTIF(高校選手データ貼り付け!P138," ")&gt;0,LEFT(高校選手データ貼り付け!P138,FIND(" ",高校選手データ貼り付け!P138)-1),TRUE,LEFT(高校選手データ貼り付け!P138,FIND("　",高校選手データ貼り付け!P138)-1))</f>
        <v/>
      </c>
      <c r="C129" s="14" t="str" cm="1">
        <f t="array" ref="C129">_xlfn.IFS(A129="","",COUNTIF(高校選手データ貼り付け!P138," ")&gt;0,RIGHT(高校選手データ貼り付け!P138,LEN(高校選手データ貼り付け!P138)-FIND(" ",高校選手データ貼り付け!P138)),TRUE,RIGHT(高校選手データ貼り付け!P138,LEN(高校選手データ貼り付け!P138)-FIND("　",高校選手データ貼り付け!P138)))</f>
        <v/>
      </c>
      <c r="D129" s="15"/>
      <c r="E129" s="16" t="str" cm="1">
        <f t="array" ref="E129">_xlfn.IFS(A129="","",TRUE,高校選手データ貼り付け!$P$4&amp;"高")</f>
        <v/>
      </c>
      <c r="F129" s="17" t="str" cm="1">
        <f t="array" ref="F129">_xlfn.IFS(A129="","",TRUE,高校選手データ貼り付け!W137)</f>
        <v/>
      </c>
      <c r="G129" s="15"/>
      <c r="H129" s="18"/>
      <c r="I129" s="18"/>
      <c r="J129" s="16" t="str" cm="1">
        <f t="array" ref="J129">_xlfn.IFS(A129="","",COUNTIF(高校選手データ貼り付け!P137," ")&gt;0,ASC(LEFT(高校選手データ貼り付け!P137,FIND(" ",高校選手データ貼り付け!P137)-1)),TRUE,ASC(LEFT(高校選手データ貼り付け!P137,FIND("　",高校選手データ貼り付け!P137)-1)))</f>
        <v/>
      </c>
      <c r="K129" s="18" t="str" cm="1">
        <f t="array" ref="K129">_xlfn.IFS(A129="","",COUNTIF(高校選手データ貼り付け!P137," ")&gt;0,ASC(RIGHT(高校選手データ貼り付け!P137,LEN(高校選手データ貼り付け!P137)-FIND(" ",高校選手データ貼り付け!P137))),TRUE,ASC(RIGHT(高校選手データ貼り付け!P137,LEN(高校選手データ貼り付け!P137)-FIND("　",高校選手データ貼り付け!P137))))</f>
        <v/>
      </c>
      <c r="L129" s="18"/>
      <c r="M129" s="18"/>
      <c r="N129" s="18" t="str" cm="1">
        <f t="array" ref="N129">_xlfn.IFS(A129="","",TRUE,高校選手データ貼り付け!R137&amp;"."&amp;TEXT(高校選手データ貼り付け!T137,"00")&amp;"."&amp;TEXT(高校選手データ貼り付け!V137,"00"))</f>
        <v/>
      </c>
      <c r="O129" s="18" t="str" cm="1">
        <f t="array" ref="O129">_xlfn.IFS(A129="","",TRUE,"JPN")</f>
        <v/>
      </c>
      <c r="P129" s="1" t="e">
        <f t="shared" si="0"/>
        <v>#VALUE!</v>
      </c>
      <c r="Q129" s="1" t="e">
        <f t="shared" si="1"/>
        <v>#VALUE!</v>
      </c>
      <c r="R129" s="1" t="e">
        <f t="shared" si="2"/>
        <v>#VALUE!</v>
      </c>
      <c r="S129" s="1" t="e">
        <f t="shared" si="3"/>
        <v>#VALUE!</v>
      </c>
      <c r="T129" s="1" t="e">
        <f t="shared" si="4"/>
        <v>#VALUE!</v>
      </c>
      <c r="U129" s="1" t="str">
        <f t="shared" si="5"/>
        <v>高</v>
      </c>
    </row>
    <row r="130" spans="1:21" ht="18" customHeight="1">
      <c r="A130" s="13" t="str" cm="1">
        <f t="array" ref="A130">_xlfn.IFS(高校選手データ貼り付け!N138="","",TRUE,高校選手データ貼り付け!N138)</f>
        <v/>
      </c>
      <c r="B130" s="14" t="str" cm="1">
        <f t="array" ref="B130">_xlfn.IFS(A130="","",COUNTIF(高校選手データ貼り付け!P139," ")&gt;0,LEFT(高校選手データ貼り付け!P139,FIND(" ",高校選手データ貼り付け!P139)-1),TRUE,LEFT(高校選手データ貼り付け!P139,FIND("　",高校選手データ貼り付け!P139)-1))</f>
        <v/>
      </c>
      <c r="C130" s="14" t="str" cm="1">
        <f t="array" ref="C130">_xlfn.IFS(A130="","",COUNTIF(高校選手データ貼り付け!P139," ")&gt;0,RIGHT(高校選手データ貼り付け!P139,LEN(高校選手データ貼り付け!P139)-FIND(" ",高校選手データ貼り付け!P139)),TRUE,RIGHT(高校選手データ貼り付け!P139,LEN(高校選手データ貼り付け!P139)-FIND("　",高校選手データ貼り付け!P139)))</f>
        <v/>
      </c>
      <c r="D130" s="15"/>
      <c r="E130" s="16" t="str" cm="1">
        <f t="array" ref="E130">_xlfn.IFS(A130="","",TRUE,高校選手データ貼り付け!$P$4&amp;"高")</f>
        <v/>
      </c>
      <c r="F130" s="17" t="str" cm="1">
        <f t="array" ref="F130">_xlfn.IFS(A130="","",TRUE,高校選手データ貼り付け!W138)</f>
        <v/>
      </c>
      <c r="G130" s="15"/>
      <c r="H130" s="18"/>
      <c r="I130" s="18"/>
      <c r="J130" s="16" t="str" cm="1">
        <f t="array" ref="J130">_xlfn.IFS(A130="","",COUNTIF(高校選手データ貼り付け!P138," ")&gt;0,ASC(LEFT(高校選手データ貼り付け!P138,FIND(" ",高校選手データ貼り付け!P138)-1)),TRUE,ASC(LEFT(高校選手データ貼り付け!P138,FIND("　",高校選手データ貼り付け!P138)-1)))</f>
        <v/>
      </c>
      <c r="K130" s="18" t="str" cm="1">
        <f t="array" ref="K130">_xlfn.IFS(A130="","",COUNTIF(高校選手データ貼り付け!P138," ")&gt;0,ASC(RIGHT(高校選手データ貼り付け!P138,LEN(高校選手データ貼り付け!P138)-FIND(" ",高校選手データ貼り付け!P138))),TRUE,ASC(RIGHT(高校選手データ貼り付け!P138,LEN(高校選手データ貼り付け!P138)-FIND("　",高校選手データ貼り付け!P138))))</f>
        <v/>
      </c>
      <c r="L130" s="18"/>
      <c r="M130" s="18"/>
      <c r="N130" s="18" t="str" cm="1">
        <f t="array" ref="N130">_xlfn.IFS(A130="","",TRUE,高校選手データ貼り付け!R138&amp;"."&amp;TEXT(高校選手データ貼り付け!T138,"00")&amp;"."&amp;TEXT(高校選手データ貼り付け!V138,"00"))</f>
        <v/>
      </c>
      <c r="O130" s="18" t="str" cm="1">
        <f t="array" ref="O130">_xlfn.IFS(A130="","",TRUE,"JPN")</f>
        <v/>
      </c>
      <c r="P130" s="1" t="e">
        <f t="shared" si="0"/>
        <v>#VALUE!</v>
      </c>
      <c r="Q130" s="1" t="e">
        <f t="shared" si="1"/>
        <v>#VALUE!</v>
      </c>
      <c r="R130" s="1" t="e">
        <f t="shared" si="2"/>
        <v>#VALUE!</v>
      </c>
      <c r="S130" s="1" t="e">
        <f t="shared" si="3"/>
        <v>#VALUE!</v>
      </c>
      <c r="T130" s="1" t="e">
        <f t="shared" si="4"/>
        <v>#VALUE!</v>
      </c>
      <c r="U130" s="1" t="str">
        <f t="shared" si="5"/>
        <v>高</v>
      </c>
    </row>
    <row r="131" spans="1:21" ht="18" customHeight="1">
      <c r="A131" s="13" t="str" cm="1">
        <f t="array" ref="A131">_xlfn.IFS(高校選手データ貼り付け!N139="","",TRUE,高校選手データ貼り付け!N139)</f>
        <v/>
      </c>
      <c r="B131" s="14" t="str" cm="1">
        <f t="array" ref="B131">_xlfn.IFS(A131="","",COUNTIF(高校選手データ貼り付け!P140," ")&gt;0,LEFT(高校選手データ貼り付け!P140,FIND(" ",高校選手データ貼り付け!P140)-1),TRUE,LEFT(高校選手データ貼り付け!P140,FIND("　",高校選手データ貼り付け!P140)-1))</f>
        <v/>
      </c>
      <c r="C131" s="14" t="str" cm="1">
        <f t="array" ref="C131">_xlfn.IFS(A131="","",COUNTIF(高校選手データ貼り付け!P140," ")&gt;0,RIGHT(高校選手データ貼り付け!P140,LEN(高校選手データ貼り付け!P140)-FIND(" ",高校選手データ貼り付け!P140)),TRUE,RIGHT(高校選手データ貼り付け!P140,LEN(高校選手データ貼り付け!P140)-FIND("　",高校選手データ貼り付け!P140)))</f>
        <v/>
      </c>
      <c r="D131" s="15"/>
      <c r="E131" s="16" t="str" cm="1">
        <f t="array" ref="E131">_xlfn.IFS(A131="","",TRUE,高校選手データ貼り付け!$P$4&amp;"高")</f>
        <v/>
      </c>
      <c r="F131" s="17" t="str" cm="1">
        <f t="array" ref="F131">_xlfn.IFS(A131="","",TRUE,高校選手データ貼り付け!W139)</f>
        <v/>
      </c>
      <c r="G131" s="15"/>
      <c r="H131" s="18"/>
      <c r="I131" s="18"/>
      <c r="J131" s="16" t="str" cm="1">
        <f t="array" ref="J131">_xlfn.IFS(A131="","",COUNTIF(高校選手データ貼り付け!P139," ")&gt;0,ASC(LEFT(高校選手データ貼り付け!P139,FIND(" ",高校選手データ貼り付け!P139)-1)),TRUE,ASC(LEFT(高校選手データ貼り付け!P139,FIND("　",高校選手データ貼り付け!P139)-1)))</f>
        <v/>
      </c>
      <c r="K131" s="18" t="str" cm="1">
        <f t="array" ref="K131">_xlfn.IFS(A131="","",COUNTIF(高校選手データ貼り付け!P139," ")&gt;0,ASC(RIGHT(高校選手データ貼り付け!P139,LEN(高校選手データ貼り付け!P139)-FIND(" ",高校選手データ貼り付け!P139))),TRUE,ASC(RIGHT(高校選手データ貼り付け!P139,LEN(高校選手データ貼り付け!P139)-FIND("　",高校選手データ貼り付け!P139))))</f>
        <v/>
      </c>
      <c r="L131" s="18"/>
      <c r="M131" s="18"/>
      <c r="N131" s="18" t="str" cm="1">
        <f t="array" ref="N131">_xlfn.IFS(A131="","",TRUE,高校選手データ貼り付け!R139&amp;"."&amp;TEXT(高校選手データ貼り付け!T139,"00")&amp;"."&amp;TEXT(高校選手データ貼り付け!V139,"00"))</f>
        <v/>
      </c>
      <c r="O131" s="18" t="str" cm="1">
        <f t="array" ref="O131">_xlfn.IFS(A131="","",TRUE,"JPN")</f>
        <v/>
      </c>
      <c r="P131" s="1" t="e">
        <f t="shared" si="0"/>
        <v>#VALUE!</v>
      </c>
      <c r="Q131" s="1" t="e">
        <f t="shared" si="1"/>
        <v>#VALUE!</v>
      </c>
      <c r="R131" s="1" t="e">
        <f t="shared" si="2"/>
        <v>#VALUE!</v>
      </c>
      <c r="S131" s="1" t="e">
        <f t="shared" si="3"/>
        <v>#VALUE!</v>
      </c>
      <c r="T131" s="1" t="e">
        <f t="shared" si="4"/>
        <v>#VALUE!</v>
      </c>
      <c r="U131" s="1" t="str">
        <f t="shared" si="5"/>
        <v>高</v>
      </c>
    </row>
    <row r="132" spans="1:21" ht="18" customHeight="1">
      <c r="A132" s="13" t="str" cm="1">
        <f t="array" ref="A132">_xlfn.IFS(高校選手データ貼り付け!N140="","",TRUE,高校選手データ貼り付け!N140)</f>
        <v/>
      </c>
      <c r="B132" s="14" t="str" cm="1">
        <f t="array" ref="B132">_xlfn.IFS(A132="","",COUNTIF(高校選手データ貼り付け!P141," ")&gt;0,LEFT(高校選手データ貼り付け!P141,FIND(" ",高校選手データ貼り付け!P141)-1),TRUE,LEFT(高校選手データ貼り付け!P141,FIND("　",高校選手データ貼り付け!P141)-1))</f>
        <v/>
      </c>
      <c r="C132" s="14" t="str" cm="1">
        <f t="array" ref="C132">_xlfn.IFS(A132="","",COUNTIF(高校選手データ貼り付け!P141," ")&gt;0,RIGHT(高校選手データ貼り付け!P141,LEN(高校選手データ貼り付け!P141)-FIND(" ",高校選手データ貼り付け!P141)),TRUE,RIGHT(高校選手データ貼り付け!P141,LEN(高校選手データ貼り付け!P141)-FIND("　",高校選手データ貼り付け!P141)))</f>
        <v/>
      </c>
      <c r="D132" s="15"/>
      <c r="E132" s="16" t="str" cm="1">
        <f t="array" ref="E132">_xlfn.IFS(A132="","",TRUE,高校選手データ貼り付け!$P$4&amp;"高")</f>
        <v/>
      </c>
      <c r="F132" s="17" t="str" cm="1">
        <f t="array" ref="F132">_xlfn.IFS(A132="","",TRUE,高校選手データ貼り付け!W140)</f>
        <v/>
      </c>
      <c r="G132" s="15"/>
      <c r="H132" s="18"/>
      <c r="I132" s="18"/>
      <c r="J132" s="16" t="str" cm="1">
        <f t="array" ref="J132">_xlfn.IFS(A132="","",COUNTIF(高校選手データ貼り付け!P140," ")&gt;0,ASC(LEFT(高校選手データ貼り付け!P140,FIND(" ",高校選手データ貼り付け!P140)-1)),TRUE,ASC(LEFT(高校選手データ貼り付け!P140,FIND("　",高校選手データ貼り付け!P140)-1)))</f>
        <v/>
      </c>
      <c r="K132" s="18" t="str" cm="1">
        <f t="array" ref="K132">_xlfn.IFS(A132="","",COUNTIF(高校選手データ貼り付け!P140," ")&gt;0,ASC(RIGHT(高校選手データ貼り付け!P140,LEN(高校選手データ貼り付け!P140)-FIND(" ",高校選手データ貼り付け!P140))),TRUE,ASC(RIGHT(高校選手データ貼り付け!P140,LEN(高校選手データ貼り付け!P140)-FIND("　",高校選手データ貼り付け!P140))))</f>
        <v/>
      </c>
      <c r="L132" s="18"/>
      <c r="M132" s="18"/>
      <c r="N132" s="18" t="str" cm="1">
        <f t="array" ref="N132">_xlfn.IFS(A132="","",TRUE,高校選手データ貼り付け!R140&amp;"."&amp;TEXT(高校選手データ貼り付け!T140,"00")&amp;"."&amp;TEXT(高校選手データ貼り付け!V140,"00"))</f>
        <v/>
      </c>
      <c r="O132" s="18" t="str" cm="1">
        <f t="array" ref="O132">_xlfn.IFS(A132="","",TRUE,"JPN")</f>
        <v/>
      </c>
      <c r="P132" s="1" t="e">
        <f t="shared" si="0"/>
        <v>#VALUE!</v>
      </c>
      <c r="Q132" s="1" t="e">
        <f t="shared" si="1"/>
        <v>#VALUE!</v>
      </c>
      <c r="R132" s="1" t="e">
        <f t="shared" si="2"/>
        <v>#VALUE!</v>
      </c>
      <c r="S132" s="1" t="e">
        <f t="shared" si="3"/>
        <v>#VALUE!</v>
      </c>
      <c r="T132" s="1" t="e">
        <f t="shared" si="4"/>
        <v>#VALUE!</v>
      </c>
      <c r="U132" s="1" t="str">
        <f t="shared" si="5"/>
        <v>高</v>
      </c>
    </row>
    <row r="133" spans="1:21" ht="18" customHeight="1">
      <c r="A133" s="13" t="str" cm="1">
        <f t="array" ref="A133">_xlfn.IFS(高校選手データ貼り付け!N141="","",TRUE,高校選手データ貼り付け!N141)</f>
        <v/>
      </c>
      <c r="B133" s="14" t="str" cm="1">
        <f t="array" ref="B133">_xlfn.IFS(A133="","",COUNTIF(高校選手データ貼り付け!P142," ")&gt;0,LEFT(高校選手データ貼り付け!P142,FIND(" ",高校選手データ貼り付け!P142)-1),TRUE,LEFT(高校選手データ貼り付け!P142,FIND("　",高校選手データ貼り付け!P142)-1))</f>
        <v/>
      </c>
      <c r="C133" s="14" t="str" cm="1">
        <f t="array" ref="C133">_xlfn.IFS(A133="","",COUNTIF(高校選手データ貼り付け!P142," ")&gt;0,RIGHT(高校選手データ貼り付け!P142,LEN(高校選手データ貼り付け!P142)-FIND(" ",高校選手データ貼り付け!P142)),TRUE,RIGHT(高校選手データ貼り付け!P142,LEN(高校選手データ貼り付け!P142)-FIND("　",高校選手データ貼り付け!P142)))</f>
        <v/>
      </c>
      <c r="D133" s="15"/>
      <c r="E133" s="16" t="str" cm="1">
        <f t="array" ref="E133">_xlfn.IFS(A133="","",TRUE,高校選手データ貼り付け!$P$4&amp;"高")</f>
        <v/>
      </c>
      <c r="F133" s="17" t="str" cm="1">
        <f t="array" ref="F133">_xlfn.IFS(A133="","",TRUE,高校選手データ貼り付け!W141)</f>
        <v/>
      </c>
      <c r="G133" s="15"/>
      <c r="H133" s="18"/>
      <c r="I133" s="18"/>
      <c r="J133" s="16" t="str" cm="1">
        <f t="array" ref="J133">_xlfn.IFS(A133="","",COUNTIF(高校選手データ貼り付け!P141," ")&gt;0,ASC(LEFT(高校選手データ貼り付け!P141,FIND(" ",高校選手データ貼り付け!P141)-1)),TRUE,ASC(LEFT(高校選手データ貼り付け!P141,FIND("　",高校選手データ貼り付け!P141)-1)))</f>
        <v/>
      </c>
      <c r="K133" s="18" t="str" cm="1">
        <f t="array" ref="K133">_xlfn.IFS(A133="","",COUNTIF(高校選手データ貼り付け!P141," ")&gt;0,ASC(RIGHT(高校選手データ貼り付け!P141,LEN(高校選手データ貼り付け!P141)-FIND(" ",高校選手データ貼り付け!P141))),TRUE,ASC(RIGHT(高校選手データ貼り付け!P141,LEN(高校選手データ貼り付け!P141)-FIND("　",高校選手データ貼り付け!P141))))</f>
        <v/>
      </c>
      <c r="L133" s="18"/>
      <c r="M133" s="18"/>
      <c r="N133" s="18" t="str" cm="1">
        <f t="array" ref="N133">_xlfn.IFS(A133="","",TRUE,高校選手データ貼り付け!R141&amp;"."&amp;TEXT(高校選手データ貼り付け!T141,"00")&amp;"."&amp;TEXT(高校選手データ貼り付け!V141,"00"))</f>
        <v/>
      </c>
      <c r="O133" s="18" t="str" cm="1">
        <f t="array" ref="O133">_xlfn.IFS(A133="","",TRUE,"JPN")</f>
        <v/>
      </c>
      <c r="P133" s="1" t="e">
        <f t="shared" si="0"/>
        <v>#VALUE!</v>
      </c>
      <c r="Q133" s="1" t="e">
        <f t="shared" si="1"/>
        <v>#VALUE!</v>
      </c>
      <c r="R133" s="1" t="e">
        <f t="shared" si="2"/>
        <v>#VALUE!</v>
      </c>
      <c r="S133" s="1" t="e">
        <f t="shared" si="3"/>
        <v>#VALUE!</v>
      </c>
      <c r="T133" s="1" t="e">
        <f t="shared" si="4"/>
        <v>#VALUE!</v>
      </c>
      <c r="U133" s="1" t="str">
        <f t="shared" si="5"/>
        <v>高</v>
      </c>
    </row>
    <row r="134" spans="1:21" ht="18" customHeight="1">
      <c r="A134" s="13" t="str" cm="1">
        <f t="array" ref="A134">_xlfn.IFS(高校選手データ貼り付け!N142="","",TRUE,高校選手データ貼り付け!N142)</f>
        <v/>
      </c>
      <c r="B134" s="14" t="str" cm="1">
        <f t="array" ref="B134">_xlfn.IFS(A134="","",COUNTIF(高校選手データ貼り付け!P143," ")&gt;0,LEFT(高校選手データ貼り付け!P143,FIND(" ",高校選手データ貼り付け!P143)-1),TRUE,LEFT(高校選手データ貼り付け!P143,FIND("　",高校選手データ貼り付け!P143)-1))</f>
        <v/>
      </c>
      <c r="C134" s="14" t="str" cm="1">
        <f t="array" ref="C134">_xlfn.IFS(A134="","",COUNTIF(高校選手データ貼り付け!P143," ")&gt;0,RIGHT(高校選手データ貼り付け!P143,LEN(高校選手データ貼り付け!P143)-FIND(" ",高校選手データ貼り付け!P143)),TRUE,RIGHT(高校選手データ貼り付け!P143,LEN(高校選手データ貼り付け!P143)-FIND("　",高校選手データ貼り付け!P143)))</f>
        <v/>
      </c>
      <c r="D134" s="15"/>
      <c r="E134" s="16" t="str" cm="1">
        <f t="array" ref="E134">_xlfn.IFS(A134="","",TRUE,高校選手データ貼り付け!$P$4&amp;"高")</f>
        <v/>
      </c>
      <c r="F134" s="17" t="str" cm="1">
        <f t="array" ref="F134">_xlfn.IFS(A134="","",TRUE,高校選手データ貼り付け!W142)</f>
        <v/>
      </c>
      <c r="G134" s="15"/>
      <c r="H134" s="18"/>
      <c r="I134" s="18"/>
      <c r="J134" s="16" t="str" cm="1">
        <f t="array" ref="J134">_xlfn.IFS(A134="","",COUNTIF(高校選手データ貼り付け!P142," ")&gt;0,ASC(LEFT(高校選手データ貼り付け!P142,FIND(" ",高校選手データ貼り付け!P142)-1)),TRUE,ASC(LEFT(高校選手データ貼り付け!P142,FIND("　",高校選手データ貼り付け!P142)-1)))</f>
        <v/>
      </c>
      <c r="K134" s="18" t="str" cm="1">
        <f t="array" ref="K134">_xlfn.IFS(A134="","",COUNTIF(高校選手データ貼り付け!P142," ")&gt;0,ASC(RIGHT(高校選手データ貼り付け!P142,LEN(高校選手データ貼り付け!P142)-FIND(" ",高校選手データ貼り付け!P142))),TRUE,ASC(RIGHT(高校選手データ貼り付け!P142,LEN(高校選手データ貼り付け!P142)-FIND("　",高校選手データ貼り付け!P142))))</f>
        <v/>
      </c>
      <c r="L134" s="18"/>
      <c r="M134" s="18"/>
      <c r="N134" s="18" t="str" cm="1">
        <f t="array" ref="N134">_xlfn.IFS(A134="","",TRUE,高校選手データ貼り付け!R142&amp;"."&amp;TEXT(高校選手データ貼り付け!T142,"00")&amp;"."&amp;TEXT(高校選手データ貼り付け!V142,"00"))</f>
        <v/>
      </c>
      <c r="O134" s="18" t="str" cm="1">
        <f t="array" ref="O134">_xlfn.IFS(A134="","",TRUE,"JPN")</f>
        <v/>
      </c>
      <c r="P134" s="1" t="e">
        <f t="shared" si="0"/>
        <v>#VALUE!</v>
      </c>
      <c r="Q134" s="1" t="e">
        <f t="shared" si="1"/>
        <v>#VALUE!</v>
      </c>
      <c r="R134" s="1" t="e">
        <f t="shared" si="2"/>
        <v>#VALUE!</v>
      </c>
      <c r="S134" s="1" t="e">
        <f t="shared" si="3"/>
        <v>#VALUE!</v>
      </c>
      <c r="T134" s="1" t="e">
        <f t="shared" si="4"/>
        <v>#VALUE!</v>
      </c>
      <c r="U134" s="1" t="str">
        <f t="shared" si="5"/>
        <v>高</v>
      </c>
    </row>
    <row r="135" spans="1:21" ht="18" customHeight="1">
      <c r="A135" s="13" t="str" cm="1">
        <f t="array" ref="A135">_xlfn.IFS(高校選手データ貼り付け!N143="","",TRUE,高校選手データ貼り付け!N143)</f>
        <v/>
      </c>
      <c r="B135" s="14" t="str" cm="1">
        <f t="array" ref="B135">_xlfn.IFS(A135="","",COUNTIF(高校選手データ貼り付け!P144," ")&gt;0,LEFT(高校選手データ貼り付け!P144,FIND(" ",高校選手データ貼り付け!P144)-1),TRUE,LEFT(高校選手データ貼り付け!P144,FIND("　",高校選手データ貼り付け!P144)-1))</f>
        <v/>
      </c>
      <c r="C135" s="14" t="str" cm="1">
        <f t="array" ref="C135">_xlfn.IFS(A135="","",COUNTIF(高校選手データ貼り付け!P144," ")&gt;0,RIGHT(高校選手データ貼り付け!P144,LEN(高校選手データ貼り付け!P144)-FIND(" ",高校選手データ貼り付け!P144)),TRUE,RIGHT(高校選手データ貼り付け!P144,LEN(高校選手データ貼り付け!P144)-FIND("　",高校選手データ貼り付け!P144)))</f>
        <v/>
      </c>
      <c r="D135" s="15"/>
      <c r="E135" s="16" t="str" cm="1">
        <f t="array" ref="E135">_xlfn.IFS(A135="","",TRUE,高校選手データ貼り付け!$P$4&amp;"高")</f>
        <v/>
      </c>
      <c r="F135" s="17" t="str" cm="1">
        <f t="array" ref="F135">_xlfn.IFS(A135="","",TRUE,高校選手データ貼り付け!W143)</f>
        <v/>
      </c>
      <c r="G135" s="15"/>
      <c r="H135" s="18"/>
      <c r="I135" s="18"/>
      <c r="J135" s="16" t="str" cm="1">
        <f t="array" ref="J135">_xlfn.IFS(A135="","",COUNTIF(高校選手データ貼り付け!P143," ")&gt;0,ASC(LEFT(高校選手データ貼り付け!P143,FIND(" ",高校選手データ貼り付け!P143)-1)),TRUE,ASC(LEFT(高校選手データ貼り付け!P143,FIND("　",高校選手データ貼り付け!P143)-1)))</f>
        <v/>
      </c>
      <c r="K135" s="18" t="str" cm="1">
        <f t="array" ref="K135">_xlfn.IFS(A135="","",COUNTIF(高校選手データ貼り付け!P143," ")&gt;0,ASC(RIGHT(高校選手データ貼り付け!P143,LEN(高校選手データ貼り付け!P143)-FIND(" ",高校選手データ貼り付け!P143))),TRUE,ASC(RIGHT(高校選手データ貼り付け!P143,LEN(高校選手データ貼り付け!P143)-FIND("　",高校選手データ貼り付け!P143))))</f>
        <v/>
      </c>
      <c r="L135" s="18"/>
      <c r="M135" s="18"/>
      <c r="N135" s="18" t="str" cm="1">
        <f t="array" ref="N135">_xlfn.IFS(A135="","",TRUE,高校選手データ貼り付け!R143&amp;"."&amp;TEXT(高校選手データ貼り付け!T143,"00")&amp;"."&amp;TEXT(高校選手データ貼り付け!V143,"00"))</f>
        <v/>
      </c>
      <c r="O135" s="18" t="str" cm="1">
        <f t="array" ref="O135">_xlfn.IFS(A135="","",TRUE,"JPN")</f>
        <v/>
      </c>
      <c r="P135" s="1" t="e">
        <f t="shared" si="0"/>
        <v>#VALUE!</v>
      </c>
      <c r="Q135" s="1" t="e">
        <f t="shared" si="1"/>
        <v>#VALUE!</v>
      </c>
      <c r="R135" s="1" t="e">
        <f t="shared" si="2"/>
        <v>#VALUE!</v>
      </c>
      <c r="S135" s="1" t="e">
        <f t="shared" si="3"/>
        <v>#VALUE!</v>
      </c>
      <c r="T135" s="1" t="e">
        <f t="shared" si="4"/>
        <v>#VALUE!</v>
      </c>
      <c r="U135" s="1" t="str">
        <f t="shared" si="5"/>
        <v>高</v>
      </c>
    </row>
    <row r="136" spans="1:21" ht="18" customHeight="1">
      <c r="A136" s="13" t="str" cm="1">
        <f t="array" ref="A136">_xlfn.IFS(高校選手データ貼り付け!N144="","",TRUE,高校選手データ貼り付け!N144)</f>
        <v/>
      </c>
      <c r="B136" s="14" t="str" cm="1">
        <f t="array" ref="B136">_xlfn.IFS(A136="","",COUNTIF(高校選手データ貼り付け!P145," ")&gt;0,LEFT(高校選手データ貼り付け!P145,FIND(" ",高校選手データ貼り付け!P145)-1),TRUE,LEFT(高校選手データ貼り付け!P145,FIND("　",高校選手データ貼り付け!P145)-1))</f>
        <v/>
      </c>
      <c r="C136" s="14" t="str" cm="1">
        <f t="array" ref="C136">_xlfn.IFS(A136="","",COUNTIF(高校選手データ貼り付け!P145," ")&gt;0,RIGHT(高校選手データ貼り付け!P145,LEN(高校選手データ貼り付け!P145)-FIND(" ",高校選手データ貼り付け!P145)),TRUE,RIGHT(高校選手データ貼り付け!P145,LEN(高校選手データ貼り付け!P145)-FIND("　",高校選手データ貼り付け!P145)))</f>
        <v/>
      </c>
      <c r="D136" s="15"/>
      <c r="E136" s="16" t="str" cm="1">
        <f t="array" ref="E136">_xlfn.IFS(A136="","",TRUE,高校選手データ貼り付け!$P$4&amp;"高")</f>
        <v/>
      </c>
      <c r="F136" s="17" t="str" cm="1">
        <f t="array" ref="F136">_xlfn.IFS(A136="","",TRUE,高校選手データ貼り付け!W144)</f>
        <v/>
      </c>
      <c r="G136" s="15"/>
      <c r="H136" s="18"/>
      <c r="I136" s="18"/>
      <c r="J136" s="16" t="str" cm="1">
        <f t="array" ref="J136">_xlfn.IFS(A136="","",COUNTIF(高校選手データ貼り付け!P144," ")&gt;0,ASC(LEFT(高校選手データ貼り付け!P144,FIND(" ",高校選手データ貼り付け!P144)-1)),TRUE,ASC(LEFT(高校選手データ貼り付け!P144,FIND("　",高校選手データ貼り付け!P144)-1)))</f>
        <v/>
      </c>
      <c r="K136" s="18" t="str" cm="1">
        <f t="array" ref="K136">_xlfn.IFS(A136="","",COUNTIF(高校選手データ貼り付け!P144," ")&gt;0,ASC(RIGHT(高校選手データ貼り付け!P144,LEN(高校選手データ貼り付け!P144)-FIND(" ",高校選手データ貼り付け!P144))),TRUE,ASC(RIGHT(高校選手データ貼り付け!P144,LEN(高校選手データ貼り付け!P144)-FIND("　",高校選手データ貼り付け!P144))))</f>
        <v/>
      </c>
      <c r="L136" s="18"/>
      <c r="M136" s="18"/>
      <c r="N136" s="18" t="str" cm="1">
        <f t="array" ref="N136">_xlfn.IFS(A136="","",TRUE,高校選手データ貼り付け!R144&amp;"."&amp;TEXT(高校選手データ貼り付け!T144,"00")&amp;"."&amp;TEXT(高校選手データ貼り付け!V144,"00"))</f>
        <v/>
      </c>
      <c r="O136" s="18" t="str" cm="1">
        <f t="array" ref="O136">_xlfn.IFS(A136="","",TRUE,"JPN")</f>
        <v/>
      </c>
      <c r="P136" s="1" t="e">
        <f t="shared" si="0"/>
        <v>#VALUE!</v>
      </c>
      <c r="Q136" s="1" t="e">
        <f t="shared" si="1"/>
        <v>#VALUE!</v>
      </c>
      <c r="R136" s="1" t="e">
        <f t="shared" si="2"/>
        <v>#VALUE!</v>
      </c>
      <c r="S136" s="1" t="e">
        <f t="shared" si="3"/>
        <v>#VALUE!</v>
      </c>
      <c r="T136" s="1" t="e">
        <f t="shared" si="4"/>
        <v>#VALUE!</v>
      </c>
      <c r="U136" s="1" t="str">
        <f t="shared" si="5"/>
        <v>高</v>
      </c>
    </row>
    <row r="137" spans="1:21" ht="18" customHeight="1">
      <c r="A137" s="13" t="str" cm="1">
        <f t="array" ref="A137">_xlfn.IFS(高校選手データ貼り付け!N145="","",TRUE,高校選手データ貼り付け!N145)</f>
        <v/>
      </c>
      <c r="B137" s="14" t="str" cm="1">
        <f t="array" ref="B137">_xlfn.IFS(A137="","",COUNTIF(高校選手データ貼り付け!P146," ")&gt;0,LEFT(高校選手データ貼り付け!P146,FIND(" ",高校選手データ貼り付け!P146)-1),TRUE,LEFT(高校選手データ貼り付け!P146,FIND("　",高校選手データ貼り付け!P146)-1))</f>
        <v/>
      </c>
      <c r="C137" s="14" t="str" cm="1">
        <f t="array" ref="C137">_xlfn.IFS(A137="","",COUNTIF(高校選手データ貼り付け!P146," ")&gt;0,RIGHT(高校選手データ貼り付け!P146,LEN(高校選手データ貼り付け!P146)-FIND(" ",高校選手データ貼り付け!P146)),TRUE,RIGHT(高校選手データ貼り付け!P146,LEN(高校選手データ貼り付け!P146)-FIND("　",高校選手データ貼り付け!P146)))</f>
        <v/>
      </c>
      <c r="D137" s="15"/>
      <c r="E137" s="16" t="str" cm="1">
        <f t="array" ref="E137">_xlfn.IFS(A137="","",TRUE,高校選手データ貼り付け!$P$4&amp;"高")</f>
        <v/>
      </c>
      <c r="F137" s="17" t="str" cm="1">
        <f t="array" ref="F137">_xlfn.IFS(A137="","",TRUE,高校選手データ貼り付け!W145)</f>
        <v/>
      </c>
      <c r="G137" s="15"/>
      <c r="H137" s="18"/>
      <c r="I137" s="18"/>
      <c r="J137" s="16" t="str" cm="1">
        <f t="array" ref="J137">_xlfn.IFS(A137="","",COUNTIF(高校選手データ貼り付け!P145," ")&gt;0,ASC(LEFT(高校選手データ貼り付け!P145,FIND(" ",高校選手データ貼り付け!P145)-1)),TRUE,ASC(LEFT(高校選手データ貼り付け!P145,FIND("　",高校選手データ貼り付け!P145)-1)))</f>
        <v/>
      </c>
      <c r="K137" s="18" t="str" cm="1">
        <f t="array" ref="K137">_xlfn.IFS(A137="","",COUNTIF(高校選手データ貼り付け!P145," ")&gt;0,ASC(RIGHT(高校選手データ貼り付け!P145,LEN(高校選手データ貼り付け!P145)-FIND(" ",高校選手データ貼り付け!P145))),TRUE,ASC(RIGHT(高校選手データ貼り付け!P145,LEN(高校選手データ貼り付け!P145)-FIND("　",高校選手データ貼り付け!P145))))</f>
        <v/>
      </c>
      <c r="L137" s="18"/>
      <c r="M137" s="18"/>
      <c r="N137" s="18" t="str" cm="1">
        <f t="array" ref="N137">_xlfn.IFS(A137="","",TRUE,高校選手データ貼り付け!R145&amp;"."&amp;TEXT(高校選手データ貼り付け!T145,"00")&amp;"."&amp;TEXT(高校選手データ貼り付け!V145,"00"))</f>
        <v/>
      </c>
      <c r="O137" s="18" t="str" cm="1">
        <f t="array" ref="O137">_xlfn.IFS(A137="","",TRUE,"JPN")</f>
        <v/>
      </c>
      <c r="P137" s="1" t="e">
        <f t="shared" si="0"/>
        <v>#VALUE!</v>
      </c>
      <c r="Q137" s="1" t="e">
        <f t="shared" si="1"/>
        <v>#VALUE!</v>
      </c>
      <c r="R137" s="1" t="e">
        <f t="shared" si="2"/>
        <v>#VALUE!</v>
      </c>
      <c r="S137" s="1" t="e">
        <f t="shared" si="3"/>
        <v>#VALUE!</v>
      </c>
      <c r="T137" s="1" t="e">
        <f t="shared" si="4"/>
        <v>#VALUE!</v>
      </c>
      <c r="U137" s="1" t="str">
        <f t="shared" si="5"/>
        <v>高</v>
      </c>
    </row>
    <row r="138" spans="1:21" ht="18" customHeight="1">
      <c r="A138" s="13" t="str" cm="1">
        <f t="array" ref="A138">_xlfn.IFS(高校選手データ貼り付け!N146="","",TRUE,高校選手データ貼り付け!N146)</f>
        <v/>
      </c>
      <c r="B138" s="14" t="str" cm="1">
        <f t="array" ref="B138">_xlfn.IFS(A138="","",COUNTIF(高校選手データ貼り付け!P147," ")&gt;0,LEFT(高校選手データ貼り付け!P147,FIND(" ",高校選手データ貼り付け!P147)-1),TRUE,LEFT(高校選手データ貼り付け!P147,FIND("　",高校選手データ貼り付け!P147)-1))</f>
        <v/>
      </c>
      <c r="C138" s="14" t="str" cm="1">
        <f t="array" ref="C138">_xlfn.IFS(A138="","",COUNTIF(高校選手データ貼り付け!P147," ")&gt;0,RIGHT(高校選手データ貼り付け!P147,LEN(高校選手データ貼り付け!P147)-FIND(" ",高校選手データ貼り付け!P147)),TRUE,RIGHT(高校選手データ貼り付け!P147,LEN(高校選手データ貼り付け!P147)-FIND("　",高校選手データ貼り付け!P147)))</f>
        <v/>
      </c>
      <c r="D138" s="15"/>
      <c r="E138" s="16" t="str" cm="1">
        <f t="array" ref="E138">_xlfn.IFS(A138="","",TRUE,高校選手データ貼り付け!$P$4&amp;"高")</f>
        <v/>
      </c>
      <c r="F138" s="17" t="str" cm="1">
        <f t="array" ref="F138">_xlfn.IFS(A138="","",TRUE,高校選手データ貼り付け!W146)</f>
        <v/>
      </c>
      <c r="G138" s="15"/>
      <c r="H138" s="18"/>
      <c r="I138" s="18"/>
      <c r="J138" s="16" t="str" cm="1">
        <f t="array" ref="J138">_xlfn.IFS(A138="","",COUNTIF(高校選手データ貼り付け!P146," ")&gt;0,ASC(LEFT(高校選手データ貼り付け!P146,FIND(" ",高校選手データ貼り付け!P146)-1)),TRUE,ASC(LEFT(高校選手データ貼り付け!P146,FIND("　",高校選手データ貼り付け!P146)-1)))</f>
        <v/>
      </c>
      <c r="K138" s="18" t="str" cm="1">
        <f t="array" ref="K138">_xlfn.IFS(A138="","",COUNTIF(高校選手データ貼り付け!P146," ")&gt;0,ASC(RIGHT(高校選手データ貼り付け!P146,LEN(高校選手データ貼り付け!P146)-FIND(" ",高校選手データ貼り付け!P146))),TRUE,ASC(RIGHT(高校選手データ貼り付け!P146,LEN(高校選手データ貼り付け!P146)-FIND("　",高校選手データ貼り付け!P146))))</f>
        <v/>
      </c>
      <c r="L138" s="18"/>
      <c r="M138" s="18"/>
      <c r="N138" s="18" t="str" cm="1">
        <f t="array" ref="N138">_xlfn.IFS(A138="","",TRUE,高校選手データ貼り付け!R146&amp;"."&amp;TEXT(高校選手データ貼り付け!T146,"00")&amp;"."&amp;TEXT(高校選手データ貼り付け!V146,"00"))</f>
        <v/>
      </c>
      <c r="O138" s="18" t="str" cm="1">
        <f t="array" ref="O138">_xlfn.IFS(A138="","",TRUE,"JPN")</f>
        <v/>
      </c>
      <c r="P138" s="1" t="e">
        <f t="shared" si="0"/>
        <v>#VALUE!</v>
      </c>
      <c r="Q138" s="1" t="e">
        <f t="shared" si="1"/>
        <v>#VALUE!</v>
      </c>
      <c r="R138" s="1" t="e">
        <f t="shared" si="2"/>
        <v>#VALUE!</v>
      </c>
      <c r="S138" s="1" t="e">
        <f t="shared" si="3"/>
        <v>#VALUE!</v>
      </c>
      <c r="T138" s="1" t="e">
        <f t="shared" si="4"/>
        <v>#VALUE!</v>
      </c>
      <c r="U138" s="1" t="str">
        <f t="shared" si="5"/>
        <v>高</v>
      </c>
    </row>
    <row r="139" spans="1:21" ht="18" customHeight="1">
      <c r="A139" s="13" t="str" cm="1">
        <f t="array" ref="A139">_xlfn.IFS(高校選手データ貼り付け!N147="","",TRUE,高校選手データ貼り付け!N147)</f>
        <v/>
      </c>
      <c r="B139" s="14" t="str" cm="1">
        <f t="array" ref="B139">_xlfn.IFS(A139="","",COUNTIF(高校選手データ貼り付け!P148," ")&gt;0,LEFT(高校選手データ貼り付け!P148,FIND(" ",高校選手データ貼り付け!P148)-1),TRUE,LEFT(高校選手データ貼り付け!P148,FIND("　",高校選手データ貼り付け!P148)-1))</f>
        <v/>
      </c>
      <c r="C139" s="14" t="str" cm="1">
        <f t="array" ref="C139">_xlfn.IFS(A139="","",COUNTIF(高校選手データ貼り付け!P148," ")&gt;0,RIGHT(高校選手データ貼り付け!P148,LEN(高校選手データ貼り付け!P148)-FIND(" ",高校選手データ貼り付け!P148)),TRUE,RIGHT(高校選手データ貼り付け!P148,LEN(高校選手データ貼り付け!P148)-FIND("　",高校選手データ貼り付け!P148)))</f>
        <v/>
      </c>
      <c r="D139" s="15"/>
      <c r="E139" s="16" t="str" cm="1">
        <f t="array" ref="E139">_xlfn.IFS(A139="","",TRUE,高校選手データ貼り付け!$P$4&amp;"高")</f>
        <v/>
      </c>
      <c r="F139" s="17" t="str" cm="1">
        <f t="array" ref="F139">_xlfn.IFS(A139="","",TRUE,高校選手データ貼り付け!W147)</f>
        <v/>
      </c>
      <c r="G139" s="15"/>
      <c r="H139" s="18"/>
      <c r="I139" s="18"/>
      <c r="J139" s="16" t="str" cm="1">
        <f t="array" ref="J139">_xlfn.IFS(A139="","",COUNTIF(高校選手データ貼り付け!P147," ")&gt;0,ASC(LEFT(高校選手データ貼り付け!P147,FIND(" ",高校選手データ貼り付け!P147)-1)),TRUE,ASC(LEFT(高校選手データ貼り付け!P147,FIND("　",高校選手データ貼り付け!P147)-1)))</f>
        <v/>
      </c>
      <c r="K139" s="18" t="str" cm="1">
        <f t="array" ref="K139">_xlfn.IFS(A139="","",COUNTIF(高校選手データ貼り付け!P147," ")&gt;0,ASC(RIGHT(高校選手データ貼り付け!P147,LEN(高校選手データ貼り付け!P147)-FIND(" ",高校選手データ貼り付け!P147))),TRUE,ASC(RIGHT(高校選手データ貼り付け!P147,LEN(高校選手データ貼り付け!P147)-FIND("　",高校選手データ貼り付け!P147))))</f>
        <v/>
      </c>
      <c r="L139" s="18"/>
      <c r="M139" s="18"/>
      <c r="N139" s="18" t="str" cm="1">
        <f t="array" ref="N139">_xlfn.IFS(A139="","",TRUE,高校選手データ貼り付け!R147&amp;"."&amp;TEXT(高校選手データ貼り付け!T147,"00")&amp;"."&amp;TEXT(高校選手データ貼り付け!V147,"00"))</f>
        <v/>
      </c>
      <c r="O139" s="18" t="str" cm="1">
        <f t="array" ref="O139">_xlfn.IFS(A139="","",TRUE,"JPN")</f>
        <v/>
      </c>
      <c r="P139" s="1" t="e">
        <f t="shared" si="0"/>
        <v>#VALUE!</v>
      </c>
      <c r="Q139" s="1" t="e">
        <f t="shared" si="1"/>
        <v>#VALUE!</v>
      </c>
      <c r="R139" s="1" t="e">
        <f t="shared" si="2"/>
        <v>#VALUE!</v>
      </c>
      <c r="S139" s="1" t="e">
        <f t="shared" si="3"/>
        <v>#VALUE!</v>
      </c>
      <c r="T139" s="1" t="e">
        <f t="shared" si="4"/>
        <v>#VALUE!</v>
      </c>
      <c r="U139" s="1" t="str">
        <f t="shared" si="5"/>
        <v>高</v>
      </c>
    </row>
    <row r="140" spans="1:21" ht="18" customHeight="1">
      <c r="A140" s="13" t="str" cm="1">
        <f t="array" ref="A140">_xlfn.IFS(高校選手データ貼り付け!N148="","",TRUE,高校選手データ貼り付け!N148)</f>
        <v/>
      </c>
      <c r="B140" s="14" t="str" cm="1">
        <f t="array" ref="B140">_xlfn.IFS(A140="","",COUNTIF(高校選手データ貼り付け!P149," ")&gt;0,LEFT(高校選手データ貼り付け!P149,FIND(" ",高校選手データ貼り付け!P149)-1),TRUE,LEFT(高校選手データ貼り付け!P149,FIND("　",高校選手データ貼り付け!P149)-1))</f>
        <v/>
      </c>
      <c r="C140" s="14" t="str" cm="1">
        <f t="array" ref="C140">_xlfn.IFS(A140="","",COUNTIF(高校選手データ貼り付け!P149," ")&gt;0,RIGHT(高校選手データ貼り付け!P149,LEN(高校選手データ貼り付け!P149)-FIND(" ",高校選手データ貼り付け!P149)),TRUE,RIGHT(高校選手データ貼り付け!P149,LEN(高校選手データ貼り付け!P149)-FIND("　",高校選手データ貼り付け!P149)))</f>
        <v/>
      </c>
      <c r="D140" s="15"/>
      <c r="E140" s="16" t="str" cm="1">
        <f t="array" ref="E140">_xlfn.IFS(A140="","",TRUE,高校選手データ貼り付け!$P$4&amp;"高")</f>
        <v/>
      </c>
      <c r="F140" s="17" t="str" cm="1">
        <f t="array" ref="F140">_xlfn.IFS(A140="","",TRUE,高校選手データ貼り付け!W148)</f>
        <v/>
      </c>
      <c r="G140" s="15"/>
      <c r="H140" s="18"/>
      <c r="I140" s="18"/>
      <c r="J140" s="16" t="str" cm="1">
        <f t="array" ref="J140">_xlfn.IFS(A140="","",COUNTIF(高校選手データ貼り付け!P148," ")&gt;0,ASC(LEFT(高校選手データ貼り付け!P148,FIND(" ",高校選手データ貼り付け!P148)-1)),TRUE,ASC(LEFT(高校選手データ貼り付け!P148,FIND("　",高校選手データ貼り付け!P148)-1)))</f>
        <v/>
      </c>
      <c r="K140" s="18" t="str" cm="1">
        <f t="array" ref="K140">_xlfn.IFS(A140="","",COUNTIF(高校選手データ貼り付け!P148," ")&gt;0,ASC(RIGHT(高校選手データ貼り付け!P148,LEN(高校選手データ貼り付け!P148)-FIND(" ",高校選手データ貼り付け!P148))),TRUE,ASC(RIGHT(高校選手データ貼り付け!P148,LEN(高校選手データ貼り付け!P148)-FIND("　",高校選手データ貼り付け!P148))))</f>
        <v/>
      </c>
      <c r="L140" s="18"/>
      <c r="M140" s="18"/>
      <c r="N140" s="18" t="str" cm="1">
        <f t="array" ref="N140">_xlfn.IFS(A140="","",TRUE,高校選手データ貼り付け!R148&amp;"."&amp;TEXT(高校選手データ貼り付け!T148,"00")&amp;"."&amp;TEXT(高校選手データ貼り付け!V148,"00"))</f>
        <v/>
      </c>
      <c r="O140" s="18" t="str" cm="1">
        <f t="array" ref="O140">_xlfn.IFS(A140="","",TRUE,"JPN")</f>
        <v/>
      </c>
      <c r="P140" s="1" t="e">
        <f t="shared" si="0"/>
        <v>#VALUE!</v>
      </c>
      <c r="Q140" s="1" t="e">
        <f t="shared" si="1"/>
        <v>#VALUE!</v>
      </c>
      <c r="R140" s="1" t="e">
        <f t="shared" si="2"/>
        <v>#VALUE!</v>
      </c>
      <c r="S140" s="1" t="e">
        <f t="shared" si="3"/>
        <v>#VALUE!</v>
      </c>
      <c r="T140" s="1" t="e">
        <f t="shared" si="4"/>
        <v>#VALUE!</v>
      </c>
      <c r="U140" s="1" t="str">
        <f t="shared" si="5"/>
        <v>高</v>
      </c>
    </row>
    <row r="141" spans="1:21" ht="18" customHeight="1">
      <c r="A141" s="13" t="str" cm="1">
        <f t="array" ref="A141">_xlfn.IFS(高校選手データ貼り付け!N149="","",TRUE,高校選手データ貼り付け!N149)</f>
        <v/>
      </c>
      <c r="B141" s="14" t="str" cm="1">
        <f t="array" ref="B141">_xlfn.IFS(A141="","",COUNTIF(高校選手データ貼り付け!P150," ")&gt;0,LEFT(高校選手データ貼り付け!P150,FIND(" ",高校選手データ貼り付け!P150)-1),TRUE,LEFT(高校選手データ貼り付け!P150,FIND("　",高校選手データ貼り付け!P150)-1))</f>
        <v/>
      </c>
      <c r="C141" s="14" t="str" cm="1">
        <f t="array" ref="C141">_xlfn.IFS(A141="","",COUNTIF(高校選手データ貼り付け!P150," ")&gt;0,RIGHT(高校選手データ貼り付け!P150,LEN(高校選手データ貼り付け!P150)-FIND(" ",高校選手データ貼り付け!P150)),TRUE,RIGHT(高校選手データ貼り付け!P150,LEN(高校選手データ貼り付け!P150)-FIND("　",高校選手データ貼り付け!P150)))</f>
        <v/>
      </c>
      <c r="D141" s="15"/>
      <c r="E141" s="16" t="str" cm="1">
        <f t="array" ref="E141">_xlfn.IFS(A141="","",TRUE,高校選手データ貼り付け!$P$4&amp;"高")</f>
        <v/>
      </c>
      <c r="F141" s="17" t="str" cm="1">
        <f t="array" ref="F141">_xlfn.IFS(A141="","",TRUE,高校選手データ貼り付け!W149)</f>
        <v/>
      </c>
      <c r="G141" s="15"/>
      <c r="H141" s="18"/>
      <c r="I141" s="18"/>
      <c r="J141" s="16" t="str" cm="1">
        <f t="array" ref="J141">_xlfn.IFS(A141="","",COUNTIF(高校選手データ貼り付け!P149," ")&gt;0,ASC(LEFT(高校選手データ貼り付け!P149,FIND(" ",高校選手データ貼り付け!P149)-1)),TRUE,ASC(LEFT(高校選手データ貼り付け!P149,FIND("　",高校選手データ貼り付け!P149)-1)))</f>
        <v/>
      </c>
      <c r="K141" s="18" t="str" cm="1">
        <f t="array" ref="K141">_xlfn.IFS(A141="","",COUNTIF(高校選手データ貼り付け!P149," ")&gt;0,ASC(RIGHT(高校選手データ貼り付け!P149,LEN(高校選手データ貼り付け!P149)-FIND(" ",高校選手データ貼り付け!P149))),TRUE,ASC(RIGHT(高校選手データ貼り付け!P149,LEN(高校選手データ貼り付け!P149)-FIND("　",高校選手データ貼り付け!P149))))</f>
        <v/>
      </c>
      <c r="L141" s="18"/>
      <c r="M141" s="18"/>
      <c r="N141" s="18" t="str" cm="1">
        <f t="array" ref="N141">_xlfn.IFS(A141="","",TRUE,高校選手データ貼り付け!R149&amp;"."&amp;TEXT(高校選手データ貼り付け!T149,"00")&amp;"."&amp;TEXT(高校選手データ貼り付け!V149,"00"))</f>
        <v/>
      </c>
      <c r="O141" s="18" t="str" cm="1">
        <f t="array" ref="O141">_xlfn.IFS(A141="","",TRUE,"JPN")</f>
        <v/>
      </c>
      <c r="P141" s="1" t="e">
        <f t="shared" si="0"/>
        <v>#VALUE!</v>
      </c>
      <c r="Q141" s="1" t="e">
        <f t="shared" si="1"/>
        <v>#VALUE!</v>
      </c>
      <c r="R141" s="1" t="e">
        <f t="shared" si="2"/>
        <v>#VALUE!</v>
      </c>
      <c r="S141" s="1" t="e">
        <f t="shared" si="3"/>
        <v>#VALUE!</v>
      </c>
      <c r="T141" s="1" t="e">
        <f t="shared" si="4"/>
        <v>#VALUE!</v>
      </c>
      <c r="U141" s="1" t="str">
        <f t="shared" si="5"/>
        <v>高</v>
      </c>
    </row>
    <row r="142" spans="1:21" ht="18" customHeight="1">
      <c r="A142" s="13" t="str" cm="1">
        <f t="array" ref="A142">_xlfn.IFS(高校選手データ貼り付け!N150="","",TRUE,高校選手データ貼り付け!N150)</f>
        <v/>
      </c>
      <c r="B142" s="14" t="str" cm="1">
        <f t="array" ref="B142">_xlfn.IFS(A142="","",COUNTIF(高校選手データ貼り付け!P151," ")&gt;0,LEFT(高校選手データ貼り付け!P151,FIND(" ",高校選手データ貼り付け!P151)-1),TRUE,LEFT(高校選手データ貼り付け!P151,FIND("　",高校選手データ貼り付け!P151)-1))</f>
        <v/>
      </c>
      <c r="C142" s="14" t="str" cm="1">
        <f t="array" ref="C142">_xlfn.IFS(A142="","",COUNTIF(高校選手データ貼り付け!P151," ")&gt;0,RIGHT(高校選手データ貼り付け!P151,LEN(高校選手データ貼り付け!P151)-FIND(" ",高校選手データ貼り付け!P151)),TRUE,RIGHT(高校選手データ貼り付け!P151,LEN(高校選手データ貼り付け!P151)-FIND("　",高校選手データ貼り付け!P151)))</f>
        <v/>
      </c>
      <c r="D142" s="15"/>
      <c r="E142" s="16" t="str" cm="1">
        <f t="array" ref="E142">_xlfn.IFS(A142="","",TRUE,高校選手データ貼り付け!$P$4&amp;"高")</f>
        <v/>
      </c>
      <c r="F142" s="17" t="str" cm="1">
        <f t="array" ref="F142">_xlfn.IFS(A142="","",TRUE,高校選手データ貼り付け!W150)</f>
        <v/>
      </c>
      <c r="G142" s="15"/>
      <c r="H142" s="18"/>
      <c r="I142" s="18"/>
      <c r="J142" s="16" t="str" cm="1">
        <f t="array" ref="J142">_xlfn.IFS(A142="","",COUNTIF(高校選手データ貼り付け!P150," ")&gt;0,ASC(LEFT(高校選手データ貼り付け!P150,FIND(" ",高校選手データ貼り付け!P150)-1)),TRUE,ASC(LEFT(高校選手データ貼り付け!P150,FIND("　",高校選手データ貼り付け!P150)-1)))</f>
        <v/>
      </c>
      <c r="K142" s="18" t="str" cm="1">
        <f t="array" ref="K142">_xlfn.IFS(A142="","",COUNTIF(高校選手データ貼り付け!P150," ")&gt;0,ASC(RIGHT(高校選手データ貼り付け!P150,LEN(高校選手データ貼り付け!P150)-FIND(" ",高校選手データ貼り付け!P150))),TRUE,ASC(RIGHT(高校選手データ貼り付け!P150,LEN(高校選手データ貼り付け!P150)-FIND("　",高校選手データ貼り付け!P150))))</f>
        <v/>
      </c>
      <c r="L142" s="18"/>
      <c r="M142" s="18"/>
      <c r="N142" s="18" t="str" cm="1">
        <f t="array" ref="N142">_xlfn.IFS(A142="","",TRUE,高校選手データ貼り付け!R150&amp;"."&amp;TEXT(高校選手データ貼り付け!T150,"00")&amp;"."&amp;TEXT(高校選手データ貼り付け!V150,"00"))</f>
        <v/>
      </c>
      <c r="O142" s="18" t="str" cm="1">
        <f t="array" ref="O142">_xlfn.IFS(A142="","",TRUE,"JPN")</f>
        <v/>
      </c>
      <c r="P142" s="1" t="e">
        <f t="shared" si="0"/>
        <v>#VALUE!</v>
      </c>
      <c r="Q142" s="1" t="e">
        <f t="shared" si="1"/>
        <v>#VALUE!</v>
      </c>
      <c r="R142" s="1" t="e">
        <f t="shared" si="2"/>
        <v>#VALUE!</v>
      </c>
      <c r="S142" s="1" t="e">
        <f t="shared" si="3"/>
        <v>#VALUE!</v>
      </c>
      <c r="T142" s="1" t="e">
        <f t="shared" si="4"/>
        <v>#VALUE!</v>
      </c>
      <c r="U142" s="1" t="str">
        <f t="shared" si="5"/>
        <v>高</v>
      </c>
    </row>
    <row r="143" spans="1:21" ht="18" customHeight="1">
      <c r="A143" s="13" t="str" cm="1">
        <f t="array" ref="A143">_xlfn.IFS(高校選手データ貼り付け!N151="","",TRUE,高校選手データ貼り付け!N151)</f>
        <v/>
      </c>
      <c r="B143" s="14" t="str" cm="1">
        <f t="array" ref="B143">_xlfn.IFS(A143="","",COUNTIF(高校選手データ貼り付け!P152," ")&gt;0,LEFT(高校選手データ貼り付け!P152,FIND(" ",高校選手データ貼り付け!P152)-1),TRUE,LEFT(高校選手データ貼り付け!P152,FIND("　",高校選手データ貼り付け!P152)-1))</f>
        <v/>
      </c>
      <c r="C143" s="14" t="str" cm="1">
        <f t="array" ref="C143">_xlfn.IFS(A143="","",COUNTIF(高校選手データ貼り付け!P152," ")&gt;0,RIGHT(高校選手データ貼り付け!P152,LEN(高校選手データ貼り付け!P152)-FIND(" ",高校選手データ貼り付け!P152)),TRUE,RIGHT(高校選手データ貼り付け!P152,LEN(高校選手データ貼り付け!P152)-FIND("　",高校選手データ貼り付け!P152)))</f>
        <v/>
      </c>
      <c r="D143" s="15"/>
      <c r="E143" s="16" t="str" cm="1">
        <f t="array" ref="E143">_xlfn.IFS(A143="","",TRUE,高校選手データ貼り付け!$P$4&amp;"高")</f>
        <v/>
      </c>
      <c r="F143" s="17" t="str" cm="1">
        <f t="array" ref="F143">_xlfn.IFS(A143="","",TRUE,高校選手データ貼り付け!W151)</f>
        <v/>
      </c>
      <c r="G143" s="15"/>
      <c r="H143" s="18"/>
      <c r="I143" s="18"/>
      <c r="J143" s="16" t="str" cm="1">
        <f t="array" ref="J143">_xlfn.IFS(A143="","",COUNTIF(高校選手データ貼り付け!P151," ")&gt;0,ASC(LEFT(高校選手データ貼り付け!P151,FIND(" ",高校選手データ貼り付け!P151)-1)),TRUE,ASC(LEFT(高校選手データ貼り付け!P151,FIND("　",高校選手データ貼り付け!P151)-1)))</f>
        <v/>
      </c>
      <c r="K143" s="18" t="str" cm="1">
        <f t="array" ref="K143">_xlfn.IFS(A143="","",COUNTIF(高校選手データ貼り付け!P151," ")&gt;0,ASC(RIGHT(高校選手データ貼り付け!P151,LEN(高校選手データ貼り付け!P151)-FIND(" ",高校選手データ貼り付け!P151))),TRUE,ASC(RIGHT(高校選手データ貼り付け!P151,LEN(高校選手データ貼り付け!P151)-FIND("　",高校選手データ貼り付け!P151))))</f>
        <v/>
      </c>
      <c r="L143" s="18"/>
      <c r="M143" s="18"/>
      <c r="N143" s="18" t="str" cm="1">
        <f t="array" ref="N143">_xlfn.IFS(A143="","",TRUE,高校選手データ貼り付け!R151&amp;"."&amp;TEXT(高校選手データ貼り付け!T151,"00")&amp;"."&amp;TEXT(高校選手データ貼り付け!V151,"00"))</f>
        <v/>
      </c>
      <c r="O143" s="18" t="str" cm="1">
        <f t="array" ref="O143">_xlfn.IFS(A143="","",TRUE,"JPN")</f>
        <v/>
      </c>
      <c r="P143" s="1" t="e">
        <f t="shared" si="0"/>
        <v>#VALUE!</v>
      </c>
      <c r="Q143" s="1" t="e">
        <f t="shared" si="1"/>
        <v>#VALUE!</v>
      </c>
      <c r="R143" s="1" t="e">
        <f t="shared" si="2"/>
        <v>#VALUE!</v>
      </c>
      <c r="S143" s="1" t="e">
        <f t="shared" si="3"/>
        <v>#VALUE!</v>
      </c>
      <c r="T143" s="1" t="e">
        <f t="shared" si="4"/>
        <v>#VALUE!</v>
      </c>
      <c r="U143" s="1" t="str">
        <f t="shared" si="5"/>
        <v>高</v>
      </c>
    </row>
    <row r="144" spans="1:21" ht="18" customHeight="1">
      <c r="A144" s="13" t="str" cm="1">
        <f t="array" ref="A144">_xlfn.IFS(高校選手データ貼り付け!N152="","",TRUE,高校選手データ貼り付け!N152)</f>
        <v/>
      </c>
      <c r="B144" s="14" t="str" cm="1">
        <f t="array" ref="B144">_xlfn.IFS(A144="","",COUNTIF(高校選手データ貼り付け!P153," ")&gt;0,LEFT(高校選手データ貼り付け!P153,FIND(" ",高校選手データ貼り付け!P153)-1),TRUE,LEFT(高校選手データ貼り付け!P153,FIND("　",高校選手データ貼り付け!P153)-1))</f>
        <v/>
      </c>
      <c r="C144" s="14" t="str" cm="1">
        <f t="array" ref="C144">_xlfn.IFS(A144="","",COUNTIF(高校選手データ貼り付け!P153," ")&gt;0,RIGHT(高校選手データ貼り付け!P153,LEN(高校選手データ貼り付け!P153)-FIND(" ",高校選手データ貼り付け!P153)),TRUE,RIGHT(高校選手データ貼り付け!P153,LEN(高校選手データ貼り付け!P153)-FIND("　",高校選手データ貼り付け!P153)))</f>
        <v/>
      </c>
      <c r="D144" s="15"/>
      <c r="E144" s="16" t="str" cm="1">
        <f t="array" ref="E144">_xlfn.IFS(A144="","",TRUE,高校選手データ貼り付け!$P$4&amp;"高")</f>
        <v/>
      </c>
      <c r="F144" s="17" t="str" cm="1">
        <f t="array" ref="F144">_xlfn.IFS(A144="","",TRUE,高校選手データ貼り付け!W152)</f>
        <v/>
      </c>
      <c r="G144" s="15"/>
      <c r="H144" s="18"/>
      <c r="I144" s="18"/>
      <c r="J144" s="16" t="str" cm="1">
        <f t="array" ref="J144">_xlfn.IFS(A144="","",COUNTIF(高校選手データ貼り付け!P152," ")&gt;0,ASC(LEFT(高校選手データ貼り付け!P152,FIND(" ",高校選手データ貼り付け!P152)-1)),TRUE,ASC(LEFT(高校選手データ貼り付け!P152,FIND("　",高校選手データ貼り付け!P152)-1)))</f>
        <v/>
      </c>
      <c r="K144" s="18" t="str" cm="1">
        <f t="array" ref="K144">_xlfn.IFS(A144="","",COUNTIF(高校選手データ貼り付け!P152," ")&gt;0,ASC(RIGHT(高校選手データ貼り付け!P152,LEN(高校選手データ貼り付け!P152)-FIND(" ",高校選手データ貼り付け!P152))),TRUE,ASC(RIGHT(高校選手データ貼り付け!P152,LEN(高校選手データ貼り付け!P152)-FIND("　",高校選手データ貼り付け!P152))))</f>
        <v/>
      </c>
      <c r="L144" s="18"/>
      <c r="M144" s="18"/>
      <c r="N144" s="18" t="str" cm="1">
        <f t="array" ref="N144">_xlfn.IFS(A144="","",TRUE,高校選手データ貼り付け!R152&amp;"."&amp;TEXT(高校選手データ貼り付け!T152,"00")&amp;"."&amp;TEXT(高校選手データ貼り付け!V152,"00"))</f>
        <v/>
      </c>
      <c r="O144" s="18" t="str" cm="1">
        <f t="array" ref="O144">_xlfn.IFS(A144="","",TRUE,"JPN")</f>
        <v/>
      </c>
      <c r="P144" s="1" t="e">
        <f t="shared" si="0"/>
        <v>#VALUE!</v>
      </c>
      <c r="Q144" s="1" t="e">
        <f t="shared" si="1"/>
        <v>#VALUE!</v>
      </c>
      <c r="R144" s="1" t="e">
        <f t="shared" si="2"/>
        <v>#VALUE!</v>
      </c>
      <c r="S144" s="1" t="e">
        <f t="shared" si="3"/>
        <v>#VALUE!</v>
      </c>
      <c r="T144" s="1" t="e">
        <f t="shared" si="4"/>
        <v>#VALUE!</v>
      </c>
      <c r="U144" s="1" t="str">
        <f t="shared" si="5"/>
        <v>高</v>
      </c>
    </row>
    <row r="145" spans="1:21" ht="18" customHeight="1">
      <c r="A145" s="13" t="str" cm="1">
        <f t="array" ref="A145">_xlfn.IFS(高校選手データ貼り付け!N153="","",TRUE,高校選手データ貼り付け!N153)</f>
        <v/>
      </c>
      <c r="B145" s="14" t="str" cm="1">
        <f t="array" ref="B145">_xlfn.IFS(A145="","",COUNTIF(高校選手データ貼り付け!P154," ")&gt;0,LEFT(高校選手データ貼り付け!P154,FIND(" ",高校選手データ貼り付け!P154)-1),TRUE,LEFT(高校選手データ貼り付け!P154,FIND("　",高校選手データ貼り付け!P154)-1))</f>
        <v/>
      </c>
      <c r="C145" s="14" t="str" cm="1">
        <f t="array" ref="C145">_xlfn.IFS(A145="","",COUNTIF(高校選手データ貼り付け!P154," ")&gt;0,RIGHT(高校選手データ貼り付け!P154,LEN(高校選手データ貼り付け!P154)-FIND(" ",高校選手データ貼り付け!P154)),TRUE,RIGHT(高校選手データ貼り付け!P154,LEN(高校選手データ貼り付け!P154)-FIND("　",高校選手データ貼り付け!P154)))</f>
        <v/>
      </c>
      <c r="D145" s="15"/>
      <c r="E145" s="16" t="str" cm="1">
        <f t="array" ref="E145">_xlfn.IFS(A145="","",TRUE,高校選手データ貼り付け!$P$4&amp;"高")</f>
        <v/>
      </c>
      <c r="F145" s="17" t="str" cm="1">
        <f t="array" ref="F145">_xlfn.IFS(A145="","",TRUE,高校選手データ貼り付け!W153)</f>
        <v/>
      </c>
      <c r="G145" s="15"/>
      <c r="H145" s="18"/>
      <c r="I145" s="18"/>
      <c r="J145" s="16" t="str" cm="1">
        <f t="array" ref="J145">_xlfn.IFS(A145="","",COUNTIF(高校選手データ貼り付け!P153," ")&gt;0,ASC(LEFT(高校選手データ貼り付け!P153,FIND(" ",高校選手データ貼り付け!P153)-1)),TRUE,ASC(LEFT(高校選手データ貼り付け!P153,FIND("　",高校選手データ貼り付け!P153)-1)))</f>
        <v/>
      </c>
      <c r="K145" s="18" t="str" cm="1">
        <f t="array" ref="K145">_xlfn.IFS(A145="","",COUNTIF(高校選手データ貼り付け!P153," ")&gt;0,ASC(RIGHT(高校選手データ貼り付け!P153,LEN(高校選手データ貼り付け!P153)-FIND(" ",高校選手データ貼り付け!P153))),TRUE,ASC(RIGHT(高校選手データ貼り付け!P153,LEN(高校選手データ貼り付け!P153)-FIND("　",高校選手データ貼り付け!P153))))</f>
        <v/>
      </c>
      <c r="L145" s="18"/>
      <c r="M145" s="18"/>
      <c r="N145" s="18" t="str" cm="1">
        <f t="array" ref="N145">_xlfn.IFS(A145="","",TRUE,高校選手データ貼り付け!R153&amp;"."&amp;TEXT(高校選手データ貼り付け!T153,"00")&amp;"."&amp;TEXT(高校選手データ貼り付け!V153,"00"))</f>
        <v/>
      </c>
      <c r="O145" s="18" t="str" cm="1">
        <f t="array" ref="O145">_xlfn.IFS(A145="","",TRUE,"JPN")</f>
        <v/>
      </c>
      <c r="P145" s="1" t="e">
        <f t="shared" si="0"/>
        <v>#VALUE!</v>
      </c>
      <c r="Q145" s="1" t="e">
        <f t="shared" si="1"/>
        <v>#VALUE!</v>
      </c>
      <c r="R145" s="1" t="e">
        <f t="shared" si="2"/>
        <v>#VALUE!</v>
      </c>
      <c r="S145" s="1" t="e">
        <f t="shared" si="3"/>
        <v>#VALUE!</v>
      </c>
      <c r="T145" s="1" t="e">
        <f t="shared" si="4"/>
        <v>#VALUE!</v>
      </c>
      <c r="U145" s="1" t="str">
        <f t="shared" si="5"/>
        <v>高</v>
      </c>
    </row>
    <row r="146" spans="1:21" ht="18" customHeight="1">
      <c r="A146" s="13" t="str" cm="1">
        <f t="array" ref="A146">_xlfn.IFS(高校選手データ貼り付け!N154="","",TRUE,高校選手データ貼り付け!N154)</f>
        <v/>
      </c>
      <c r="B146" s="14" t="str" cm="1">
        <f t="array" ref="B146">_xlfn.IFS(A146="","",COUNTIF(高校選手データ貼り付け!P155," ")&gt;0,LEFT(高校選手データ貼り付け!P155,FIND(" ",高校選手データ貼り付け!P155)-1),TRUE,LEFT(高校選手データ貼り付け!P155,FIND("　",高校選手データ貼り付け!P155)-1))</f>
        <v/>
      </c>
      <c r="C146" s="14" t="str" cm="1">
        <f t="array" ref="C146">_xlfn.IFS(A146="","",COUNTIF(高校選手データ貼り付け!P155," ")&gt;0,RIGHT(高校選手データ貼り付け!P155,LEN(高校選手データ貼り付け!P155)-FIND(" ",高校選手データ貼り付け!P155)),TRUE,RIGHT(高校選手データ貼り付け!P155,LEN(高校選手データ貼り付け!P155)-FIND("　",高校選手データ貼り付け!P155)))</f>
        <v/>
      </c>
      <c r="D146" s="15"/>
      <c r="E146" s="16" t="str" cm="1">
        <f t="array" ref="E146">_xlfn.IFS(A146="","",TRUE,高校選手データ貼り付け!$P$4&amp;"高")</f>
        <v/>
      </c>
      <c r="F146" s="17" t="str" cm="1">
        <f t="array" ref="F146">_xlfn.IFS(A146="","",TRUE,高校選手データ貼り付け!W154)</f>
        <v/>
      </c>
      <c r="G146" s="15"/>
      <c r="H146" s="18"/>
      <c r="I146" s="18"/>
      <c r="J146" s="16" t="str" cm="1">
        <f t="array" ref="J146">_xlfn.IFS(A146="","",COUNTIF(高校選手データ貼り付け!P154," ")&gt;0,ASC(LEFT(高校選手データ貼り付け!P154,FIND(" ",高校選手データ貼り付け!P154)-1)),TRUE,ASC(LEFT(高校選手データ貼り付け!P154,FIND("　",高校選手データ貼り付け!P154)-1)))</f>
        <v/>
      </c>
      <c r="K146" s="18" t="str" cm="1">
        <f t="array" ref="K146">_xlfn.IFS(A146="","",COUNTIF(高校選手データ貼り付け!P154," ")&gt;0,ASC(RIGHT(高校選手データ貼り付け!P154,LEN(高校選手データ貼り付け!P154)-FIND(" ",高校選手データ貼り付け!P154))),TRUE,ASC(RIGHT(高校選手データ貼り付け!P154,LEN(高校選手データ貼り付け!P154)-FIND("　",高校選手データ貼り付け!P154))))</f>
        <v/>
      </c>
      <c r="L146" s="18"/>
      <c r="M146" s="18"/>
      <c r="N146" s="18" t="str" cm="1">
        <f t="array" ref="N146">_xlfn.IFS(A146="","",TRUE,高校選手データ貼り付け!R154&amp;"."&amp;TEXT(高校選手データ貼り付け!T154,"00")&amp;"."&amp;TEXT(高校選手データ貼り付け!V154,"00"))</f>
        <v/>
      </c>
      <c r="O146" s="18" t="str" cm="1">
        <f t="array" ref="O146">_xlfn.IFS(A146="","",TRUE,"JPN")</f>
        <v/>
      </c>
      <c r="P146" s="1" t="e">
        <f t="shared" si="0"/>
        <v>#VALUE!</v>
      </c>
      <c r="Q146" s="1" t="e">
        <f t="shared" si="1"/>
        <v>#VALUE!</v>
      </c>
      <c r="R146" s="1" t="e">
        <f t="shared" si="2"/>
        <v>#VALUE!</v>
      </c>
      <c r="S146" s="1" t="e">
        <f t="shared" si="3"/>
        <v>#VALUE!</v>
      </c>
      <c r="T146" s="1" t="e">
        <f t="shared" si="4"/>
        <v>#VALUE!</v>
      </c>
      <c r="U146" s="1" t="str">
        <f t="shared" si="5"/>
        <v>高</v>
      </c>
    </row>
    <row r="147" spans="1:21" ht="18" customHeight="1">
      <c r="A147" s="13" t="str" cm="1">
        <f t="array" ref="A147">_xlfn.IFS(高校選手データ貼り付け!N155="","",TRUE,高校選手データ貼り付け!N155)</f>
        <v/>
      </c>
      <c r="B147" s="14" t="str" cm="1">
        <f t="array" ref="B147">_xlfn.IFS(A147="","",COUNTIF(高校選手データ貼り付け!P156," ")&gt;0,LEFT(高校選手データ貼り付け!P156,FIND(" ",高校選手データ貼り付け!P156)-1),TRUE,LEFT(高校選手データ貼り付け!P156,FIND("　",高校選手データ貼り付け!P156)-1))</f>
        <v/>
      </c>
      <c r="C147" s="14" t="str" cm="1">
        <f t="array" ref="C147">_xlfn.IFS(A147="","",COUNTIF(高校選手データ貼り付け!P156," ")&gt;0,RIGHT(高校選手データ貼り付け!P156,LEN(高校選手データ貼り付け!P156)-FIND(" ",高校選手データ貼り付け!P156)),TRUE,RIGHT(高校選手データ貼り付け!P156,LEN(高校選手データ貼り付け!P156)-FIND("　",高校選手データ貼り付け!P156)))</f>
        <v/>
      </c>
      <c r="D147" s="15"/>
      <c r="E147" s="16" t="str" cm="1">
        <f t="array" ref="E147">_xlfn.IFS(A147="","",TRUE,高校選手データ貼り付け!$P$4&amp;"高")</f>
        <v/>
      </c>
      <c r="F147" s="17" t="str" cm="1">
        <f t="array" ref="F147">_xlfn.IFS(A147="","",TRUE,高校選手データ貼り付け!W155)</f>
        <v/>
      </c>
      <c r="G147" s="15"/>
      <c r="H147" s="18"/>
      <c r="I147" s="18"/>
      <c r="J147" s="16" t="str" cm="1">
        <f t="array" ref="J147">_xlfn.IFS(A147="","",COUNTIF(高校選手データ貼り付け!P155," ")&gt;0,ASC(LEFT(高校選手データ貼り付け!P155,FIND(" ",高校選手データ貼り付け!P155)-1)),TRUE,ASC(LEFT(高校選手データ貼り付け!P155,FIND("　",高校選手データ貼り付け!P155)-1)))</f>
        <v/>
      </c>
      <c r="K147" s="18" t="str" cm="1">
        <f t="array" ref="K147">_xlfn.IFS(A147="","",COUNTIF(高校選手データ貼り付け!P155," ")&gt;0,ASC(RIGHT(高校選手データ貼り付け!P155,LEN(高校選手データ貼り付け!P155)-FIND(" ",高校選手データ貼り付け!P155))),TRUE,ASC(RIGHT(高校選手データ貼り付け!P155,LEN(高校選手データ貼り付け!P155)-FIND("　",高校選手データ貼り付け!P155))))</f>
        <v/>
      </c>
      <c r="L147" s="18"/>
      <c r="M147" s="18"/>
      <c r="N147" s="18" t="str" cm="1">
        <f t="array" ref="N147">_xlfn.IFS(A147="","",TRUE,高校選手データ貼り付け!R155&amp;"."&amp;TEXT(高校選手データ貼り付け!T155,"00")&amp;"."&amp;TEXT(高校選手データ貼り付け!V155,"00"))</f>
        <v/>
      </c>
      <c r="O147" s="18" t="str" cm="1">
        <f t="array" ref="O147">_xlfn.IFS(A147="","",TRUE,"JPN")</f>
        <v/>
      </c>
      <c r="P147" s="1" t="e">
        <f t="shared" si="0"/>
        <v>#VALUE!</v>
      </c>
      <c r="Q147" s="1" t="e">
        <f t="shared" si="1"/>
        <v>#VALUE!</v>
      </c>
      <c r="R147" s="1" t="e">
        <f t="shared" si="2"/>
        <v>#VALUE!</v>
      </c>
      <c r="S147" s="1" t="e">
        <f t="shared" si="3"/>
        <v>#VALUE!</v>
      </c>
      <c r="T147" s="1" t="e">
        <f t="shared" si="4"/>
        <v>#VALUE!</v>
      </c>
      <c r="U147" s="1" t="str">
        <f t="shared" si="5"/>
        <v>高</v>
      </c>
    </row>
    <row r="148" spans="1:21" ht="18" customHeight="1">
      <c r="A148" s="13" t="str" cm="1">
        <f t="array" ref="A148">_xlfn.IFS(高校選手データ貼り付け!N156="","",TRUE,高校選手データ貼り付け!N156)</f>
        <v/>
      </c>
      <c r="B148" s="14" t="str" cm="1">
        <f t="array" ref="B148">_xlfn.IFS(A148="","",COUNTIF(高校選手データ貼り付け!P157," ")&gt;0,LEFT(高校選手データ貼り付け!P157,FIND(" ",高校選手データ貼り付け!P157)-1),TRUE,LEFT(高校選手データ貼り付け!P157,FIND("　",高校選手データ貼り付け!P157)-1))</f>
        <v/>
      </c>
      <c r="C148" s="14" t="str" cm="1">
        <f t="array" ref="C148">_xlfn.IFS(A148="","",COUNTIF(高校選手データ貼り付け!P157," ")&gt;0,RIGHT(高校選手データ貼り付け!P157,LEN(高校選手データ貼り付け!P157)-FIND(" ",高校選手データ貼り付け!P157)),TRUE,RIGHT(高校選手データ貼り付け!P157,LEN(高校選手データ貼り付け!P157)-FIND("　",高校選手データ貼り付け!P157)))</f>
        <v/>
      </c>
      <c r="D148" s="15"/>
      <c r="E148" s="16" t="str" cm="1">
        <f t="array" ref="E148">_xlfn.IFS(A148="","",TRUE,高校選手データ貼り付け!$P$4&amp;"高")</f>
        <v/>
      </c>
      <c r="F148" s="17" t="str" cm="1">
        <f t="array" ref="F148">_xlfn.IFS(A148="","",TRUE,高校選手データ貼り付け!W156)</f>
        <v/>
      </c>
      <c r="G148" s="15"/>
      <c r="H148" s="18"/>
      <c r="I148" s="18"/>
      <c r="J148" s="16" t="str" cm="1">
        <f t="array" ref="J148">_xlfn.IFS(A148="","",COUNTIF(高校選手データ貼り付け!P156," ")&gt;0,ASC(LEFT(高校選手データ貼り付け!P156,FIND(" ",高校選手データ貼り付け!P156)-1)),TRUE,ASC(LEFT(高校選手データ貼り付け!P156,FIND("　",高校選手データ貼り付け!P156)-1)))</f>
        <v/>
      </c>
      <c r="K148" s="18" t="str" cm="1">
        <f t="array" ref="K148">_xlfn.IFS(A148="","",COUNTIF(高校選手データ貼り付け!P156," ")&gt;0,ASC(RIGHT(高校選手データ貼り付け!P156,LEN(高校選手データ貼り付け!P156)-FIND(" ",高校選手データ貼り付け!P156))),TRUE,ASC(RIGHT(高校選手データ貼り付け!P156,LEN(高校選手データ貼り付け!P156)-FIND("　",高校選手データ貼り付け!P156))))</f>
        <v/>
      </c>
      <c r="L148" s="18"/>
      <c r="M148" s="18"/>
      <c r="N148" s="18" t="str" cm="1">
        <f t="array" ref="N148">_xlfn.IFS(A148="","",TRUE,高校選手データ貼り付け!R156&amp;"."&amp;TEXT(高校選手データ貼り付け!T156,"00")&amp;"."&amp;TEXT(高校選手データ貼り付け!V156,"00"))</f>
        <v/>
      </c>
      <c r="O148" s="18" t="str" cm="1">
        <f t="array" ref="O148">_xlfn.IFS(A148="","",TRUE,"JPN")</f>
        <v/>
      </c>
      <c r="P148" s="1" t="e">
        <f t="shared" si="0"/>
        <v>#VALUE!</v>
      </c>
      <c r="Q148" s="1" t="e">
        <f t="shared" si="1"/>
        <v>#VALUE!</v>
      </c>
      <c r="R148" s="1" t="e">
        <f t="shared" si="2"/>
        <v>#VALUE!</v>
      </c>
      <c r="S148" s="1" t="e">
        <f t="shared" si="3"/>
        <v>#VALUE!</v>
      </c>
      <c r="T148" s="1" t="e">
        <f t="shared" si="4"/>
        <v>#VALUE!</v>
      </c>
      <c r="U148" s="1" t="str">
        <f t="shared" si="5"/>
        <v>高</v>
      </c>
    </row>
    <row r="149" spans="1:21" ht="18" customHeight="1">
      <c r="A149" s="13" t="str" cm="1">
        <f t="array" ref="A149">_xlfn.IFS(高校選手データ貼り付け!N157="","",TRUE,高校選手データ貼り付け!N157)</f>
        <v/>
      </c>
      <c r="B149" s="14" t="str" cm="1">
        <f t="array" ref="B149">_xlfn.IFS(A149="","",COUNTIF(高校選手データ貼り付け!P158," ")&gt;0,LEFT(高校選手データ貼り付け!P158,FIND(" ",高校選手データ貼り付け!P158)-1),TRUE,LEFT(高校選手データ貼り付け!P158,FIND("　",高校選手データ貼り付け!P158)-1))</f>
        <v/>
      </c>
      <c r="C149" s="14" t="str" cm="1">
        <f t="array" ref="C149">_xlfn.IFS(A149="","",COUNTIF(高校選手データ貼り付け!P158," ")&gt;0,RIGHT(高校選手データ貼り付け!P158,LEN(高校選手データ貼り付け!P158)-FIND(" ",高校選手データ貼り付け!P158)),TRUE,RIGHT(高校選手データ貼り付け!P158,LEN(高校選手データ貼り付け!P158)-FIND("　",高校選手データ貼り付け!P158)))</f>
        <v/>
      </c>
      <c r="D149" s="15"/>
      <c r="E149" s="16" t="str" cm="1">
        <f t="array" ref="E149">_xlfn.IFS(A149="","",TRUE,高校選手データ貼り付け!$P$4&amp;"高")</f>
        <v/>
      </c>
      <c r="F149" s="17" t="str" cm="1">
        <f t="array" ref="F149">_xlfn.IFS(A149="","",TRUE,高校選手データ貼り付け!W157)</f>
        <v/>
      </c>
      <c r="G149" s="15"/>
      <c r="H149" s="18"/>
      <c r="I149" s="18"/>
      <c r="J149" s="16" t="str" cm="1">
        <f t="array" ref="J149">_xlfn.IFS(A149="","",COUNTIF(高校選手データ貼り付け!P157," ")&gt;0,ASC(LEFT(高校選手データ貼り付け!P157,FIND(" ",高校選手データ貼り付け!P157)-1)),TRUE,ASC(LEFT(高校選手データ貼り付け!P157,FIND("　",高校選手データ貼り付け!P157)-1)))</f>
        <v/>
      </c>
      <c r="K149" s="18" t="str" cm="1">
        <f t="array" ref="K149">_xlfn.IFS(A149="","",COUNTIF(高校選手データ貼り付け!P157," ")&gt;0,ASC(RIGHT(高校選手データ貼り付け!P157,LEN(高校選手データ貼り付け!P157)-FIND(" ",高校選手データ貼り付け!P157))),TRUE,ASC(RIGHT(高校選手データ貼り付け!P157,LEN(高校選手データ貼り付け!P157)-FIND("　",高校選手データ貼り付け!P157))))</f>
        <v/>
      </c>
      <c r="L149" s="18"/>
      <c r="M149" s="18"/>
      <c r="N149" s="18" t="str" cm="1">
        <f t="array" ref="N149">_xlfn.IFS(A149="","",TRUE,高校選手データ貼り付け!R157&amp;"."&amp;TEXT(高校選手データ貼り付け!T157,"00")&amp;"."&amp;TEXT(高校選手データ貼り付け!V157,"00"))</f>
        <v/>
      </c>
      <c r="O149" s="18" t="str" cm="1">
        <f t="array" ref="O149">_xlfn.IFS(A149="","",TRUE,"JPN")</f>
        <v/>
      </c>
      <c r="P149" s="1" t="e">
        <f t="shared" si="0"/>
        <v>#VALUE!</v>
      </c>
      <c r="Q149" s="1" t="e">
        <f t="shared" si="1"/>
        <v>#VALUE!</v>
      </c>
      <c r="R149" s="1" t="e">
        <f t="shared" si="2"/>
        <v>#VALUE!</v>
      </c>
      <c r="S149" s="1" t="e">
        <f t="shared" si="3"/>
        <v>#VALUE!</v>
      </c>
      <c r="T149" s="1" t="e">
        <f t="shared" si="4"/>
        <v>#VALUE!</v>
      </c>
      <c r="U149" s="1" t="str">
        <f t="shared" si="5"/>
        <v>高</v>
      </c>
    </row>
    <row r="150" spans="1:21" ht="18" customHeight="1">
      <c r="A150" s="13" t="str" cm="1">
        <f t="array" ref="A150">_xlfn.IFS(高校選手データ貼り付け!N158="","",TRUE,高校選手データ貼り付け!N158)</f>
        <v/>
      </c>
      <c r="B150" s="14" t="str" cm="1">
        <f t="array" ref="B150">_xlfn.IFS(A150="","",COUNTIF(高校選手データ貼り付け!P159," ")&gt;0,LEFT(高校選手データ貼り付け!P159,FIND(" ",高校選手データ貼り付け!P159)-1),TRUE,LEFT(高校選手データ貼り付け!P159,FIND("　",高校選手データ貼り付け!P159)-1))</f>
        <v/>
      </c>
      <c r="C150" s="14" t="str" cm="1">
        <f t="array" ref="C150">_xlfn.IFS(A150="","",COUNTIF(高校選手データ貼り付け!P159," ")&gt;0,RIGHT(高校選手データ貼り付け!P159,LEN(高校選手データ貼り付け!P159)-FIND(" ",高校選手データ貼り付け!P159)),TRUE,RIGHT(高校選手データ貼り付け!P159,LEN(高校選手データ貼り付け!P159)-FIND("　",高校選手データ貼り付け!P159)))</f>
        <v/>
      </c>
      <c r="D150" s="15"/>
      <c r="E150" s="16" t="str" cm="1">
        <f t="array" ref="E150">_xlfn.IFS(A150="","",TRUE,高校選手データ貼り付け!$P$4&amp;"高")</f>
        <v/>
      </c>
      <c r="F150" s="17" t="str" cm="1">
        <f t="array" ref="F150">_xlfn.IFS(A150="","",TRUE,高校選手データ貼り付け!W158)</f>
        <v/>
      </c>
      <c r="G150" s="15"/>
      <c r="H150" s="18"/>
      <c r="I150" s="18"/>
      <c r="J150" s="16" t="str" cm="1">
        <f t="array" ref="J150">_xlfn.IFS(A150="","",COUNTIF(高校選手データ貼り付け!P158," ")&gt;0,ASC(LEFT(高校選手データ貼り付け!P158,FIND(" ",高校選手データ貼り付け!P158)-1)),TRUE,ASC(LEFT(高校選手データ貼り付け!P158,FIND("　",高校選手データ貼り付け!P158)-1)))</f>
        <v/>
      </c>
      <c r="K150" s="18" t="str" cm="1">
        <f t="array" ref="K150">_xlfn.IFS(A150="","",COUNTIF(高校選手データ貼り付け!P158," ")&gt;0,ASC(RIGHT(高校選手データ貼り付け!P158,LEN(高校選手データ貼り付け!P158)-FIND(" ",高校選手データ貼り付け!P158))),TRUE,ASC(RIGHT(高校選手データ貼り付け!P158,LEN(高校選手データ貼り付け!P158)-FIND("　",高校選手データ貼り付け!P158))))</f>
        <v/>
      </c>
      <c r="L150" s="18"/>
      <c r="M150" s="18"/>
      <c r="N150" s="18" t="str" cm="1">
        <f t="array" ref="N150">_xlfn.IFS(A150="","",TRUE,高校選手データ貼り付け!R158&amp;"."&amp;TEXT(高校選手データ貼り付け!T158,"00")&amp;"."&amp;TEXT(高校選手データ貼り付け!V158,"00"))</f>
        <v/>
      </c>
      <c r="O150" s="18" t="str" cm="1">
        <f t="array" ref="O150">_xlfn.IFS(A150="","",TRUE,"JPN")</f>
        <v/>
      </c>
      <c r="P150" s="1" t="e">
        <f t="shared" si="0"/>
        <v>#VALUE!</v>
      </c>
      <c r="Q150" s="1" t="e">
        <f t="shared" si="1"/>
        <v>#VALUE!</v>
      </c>
      <c r="R150" s="1" t="e">
        <f t="shared" si="2"/>
        <v>#VALUE!</v>
      </c>
      <c r="S150" s="1" t="e">
        <f t="shared" si="3"/>
        <v>#VALUE!</v>
      </c>
      <c r="T150" s="1" t="e">
        <f t="shared" si="4"/>
        <v>#VALUE!</v>
      </c>
      <c r="U150" s="1" t="str">
        <f t="shared" si="5"/>
        <v>高</v>
      </c>
    </row>
    <row r="151" spans="1:21" ht="18" customHeight="1">
      <c r="A151" s="13" t="str" cm="1">
        <f t="array" ref="A151">_xlfn.IFS(高校選手データ貼り付け!N159="","",TRUE,高校選手データ貼り付け!N159)</f>
        <v/>
      </c>
      <c r="B151" s="14" t="str" cm="1">
        <f t="array" ref="B151">_xlfn.IFS(A151="","",COUNTIF(高校選手データ貼り付け!P160," ")&gt;0,LEFT(高校選手データ貼り付け!P160,FIND(" ",高校選手データ貼り付け!P160)-1),TRUE,LEFT(高校選手データ貼り付け!P160,FIND("　",高校選手データ貼り付け!P160)-1))</f>
        <v/>
      </c>
      <c r="C151" s="14" t="str" cm="1">
        <f t="array" ref="C151">_xlfn.IFS(A151="","",COUNTIF(高校選手データ貼り付け!P160," ")&gt;0,RIGHT(高校選手データ貼り付け!P160,LEN(高校選手データ貼り付け!P160)-FIND(" ",高校選手データ貼り付け!P160)),TRUE,RIGHT(高校選手データ貼り付け!P160,LEN(高校選手データ貼り付け!P160)-FIND("　",高校選手データ貼り付け!P160)))</f>
        <v/>
      </c>
      <c r="D151" s="15"/>
      <c r="E151" s="16" t="str" cm="1">
        <f t="array" ref="E151">_xlfn.IFS(A151="","",TRUE,高校選手データ貼り付け!$P$4&amp;"高")</f>
        <v/>
      </c>
      <c r="F151" s="17" t="str" cm="1">
        <f t="array" ref="F151">_xlfn.IFS(A151="","",TRUE,高校選手データ貼り付け!W159)</f>
        <v/>
      </c>
      <c r="G151" s="15"/>
      <c r="H151" s="18"/>
      <c r="I151" s="18"/>
      <c r="J151" s="16" t="str" cm="1">
        <f t="array" ref="J151">_xlfn.IFS(A151="","",COUNTIF(高校選手データ貼り付け!P159," ")&gt;0,ASC(LEFT(高校選手データ貼り付け!P159,FIND(" ",高校選手データ貼り付け!P159)-1)),TRUE,ASC(LEFT(高校選手データ貼り付け!P159,FIND("　",高校選手データ貼り付け!P159)-1)))</f>
        <v/>
      </c>
      <c r="K151" s="18" t="str" cm="1">
        <f t="array" ref="K151">_xlfn.IFS(A151="","",COUNTIF(高校選手データ貼り付け!P159," ")&gt;0,ASC(RIGHT(高校選手データ貼り付け!P159,LEN(高校選手データ貼り付け!P159)-FIND(" ",高校選手データ貼り付け!P159))),TRUE,ASC(RIGHT(高校選手データ貼り付け!P159,LEN(高校選手データ貼り付け!P159)-FIND("　",高校選手データ貼り付け!P159))))</f>
        <v/>
      </c>
      <c r="L151" s="18"/>
      <c r="M151" s="18"/>
      <c r="N151" s="18" t="str" cm="1">
        <f t="array" ref="N151">_xlfn.IFS(A151="","",TRUE,高校選手データ貼り付け!R159&amp;"."&amp;TEXT(高校選手データ貼り付け!T159,"00")&amp;"."&amp;TEXT(高校選手データ貼り付け!V159,"00"))</f>
        <v/>
      </c>
      <c r="O151" s="18" t="str" cm="1">
        <f t="array" ref="O151">_xlfn.IFS(A151="","",TRUE,"JPN")</f>
        <v/>
      </c>
      <c r="P151" s="1" t="e">
        <f t="shared" si="0"/>
        <v>#VALUE!</v>
      </c>
      <c r="Q151" s="1" t="e">
        <f t="shared" si="1"/>
        <v>#VALUE!</v>
      </c>
      <c r="R151" s="1" t="e">
        <f t="shared" si="2"/>
        <v>#VALUE!</v>
      </c>
      <c r="S151" s="1" t="e">
        <f t="shared" si="3"/>
        <v>#VALUE!</v>
      </c>
      <c r="T151" s="1" t="e">
        <f t="shared" si="4"/>
        <v>#VALUE!</v>
      </c>
      <c r="U151" s="1" t="str">
        <f t="shared" si="5"/>
        <v>高</v>
      </c>
    </row>
    <row r="152" spans="1:21" ht="18" customHeight="1">
      <c r="A152" s="13" t="str" cm="1">
        <f t="array" ref="A152">_xlfn.IFS(高校選手データ貼り付け!N160="","",TRUE,高校選手データ貼り付け!N160)</f>
        <v/>
      </c>
      <c r="B152" s="14" t="str" cm="1">
        <f t="array" ref="B152">_xlfn.IFS(A152="","",COUNTIF(高校選手データ貼り付け!P161," ")&gt;0,LEFT(高校選手データ貼り付け!P161,FIND(" ",高校選手データ貼り付け!P161)-1),TRUE,LEFT(高校選手データ貼り付け!P161,FIND("　",高校選手データ貼り付け!P161)-1))</f>
        <v/>
      </c>
      <c r="C152" s="14" t="str" cm="1">
        <f t="array" ref="C152">_xlfn.IFS(A152="","",COUNTIF(高校選手データ貼り付け!P161," ")&gt;0,RIGHT(高校選手データ貼り付け!P161,LEN(高校選手データ貼り付け!P161)-FIND(" ",高校選手データ貼り付け!P161)),TRUE,RIGHT(高校選手データ貼り付け!P161,LEN(高校選手データ貼り付け!P161)-FIND("　",高校選手データ貼り付け!P161)))</f>
        <v/>
      </c>
      <c r="D152" s="15"/>
      <c r="E152" s="16" t="str" cm="1">
        <f t="array" ref="E152">_xlfn.IFS(A152="","",TRUE,高校選手データ貼り付け!$P$4&amp;"高")</f>
        <v/>
      </c>
      <c r="F152" s="17" t="str" cm="1">
        <f t="array" ref="F152">_xlfn.IFS(A152="","",TRUE,高校選手データ貼り付け!W160)</f>
        <v/>
      </c>
      <c r="G152" s="15"/>
      <c r="H152" s="18"/>
      <c r="I152" s="18"/>
      <c r="J152" s="16" t="str" cm="1">
        <f t="array" ref="J152">_xlfn.IFS(A152="","",COUNTIF(高校選手データ貼り付け!P160," ")&gt;0,ASC(LEFT(高校選手データ貼り付け!P160,FIND(" ",高校選手データ貼り付け!P160)-1)),TRUE,ASC(LEFT(高校選手データ貼り付け!P160,FIND("　",高校選手データ貼り付け!P160)-1)))</f>
        <v/>
      </c>
      <c r="K152" s="18" t="str" cm="1">
        <f t="array" ref="K152">_xlfn.IFS(A152="","",COUNTIF(高校選手データ貼り付け!P160," ")&gt;0,ASC(RIGHT(高校選手データ貼り付け!P160,LEN(高校選手データ貼り付け!P160)-FIND(" ",高校選手データ貼り付け!P160))),TRUE,ASC(RIGHT(高校選手データ貼り付け!P160,LEN(高校選手データ貼り付け!P160)-FIND("　",高校選手データ貼り付け!P160))))</f>
        <v/>
      </c>
      <c r="L152" s="18"/>
      <c r="M152" s="18"/>
      <c r="N152" s="18" t="str" cm="1">
        <f t="array" ref="N152">_xlfn.IFS(A152="","",TRUE,高校選手データ貼り付け!R160&amp;"."&amp;TEXT(高校選手データ貼り付け!T160,"00")&amp;"."&amp;TEXT(高校選手データ貼り付け!V160,"00"))</f>
        <v/>
      </c>
      <c r="O152" s="18" t="str" cm="1">
        <f t="array" ref="O152">_xlfn.IFS(A152="","",TRUE,"JPN")</f>
        <v/>
      </c>
      <c r="P152" s="1" t="e">
        <f t="shared" si="0"/>
        <v>#VALUE!</v>
      </c>
      <c r="Q152" s="1" t="e">
        <f t="shared" si="1"/>
        <v>#VALUE!</v>
      </c>
      <c r="R152" s="1" t="e">
        <f t="shared" si="2"/>
        <v>#VALUE!</v>
      </c>
      <c r="S152" s="1" t="e">
        <f t="shared" si="3"/>
        <v>#VALUE!</v>
      </c>
      <c r="T152" s="1" t="e">
        <f t="shared" si="4"/>
        <v>#VALUE!</v>
      </c>
      <c r="U152" s="1" t="str">
        <f t="shared" si="5"/>
        <v>高</v>
      </c>
    </row>
    <row r="153" spans="1:21" ht="18" customHeight="1">
      <c r="A153" s="13" t="str" cm="1">
        <f t="array" ref="A153">_xlfn.IFS(高校選手データ貼り付け!N161="","",TRUE,高校選手データ貼り付け!N161)</f>
        <v/>
      </c>
      <c r="B153" s="14" t="str" cm="1">
        <f t="array" ref="B153">_xlfn.IFS(A153="","",COUNTIF(高校選手データ貼り付け!P162," ")&gt;0,LEFT(高校選手データ貼り付け!P162,FIND(" ",高校選手データ貼り付け!P162)-1),TRUE,LEFT(高校選手データ貼り付け!P162,FIND("　",高校選手データ貼り付け!P162)-1))</f>
        <v/>
      </c>
      <c r="C153" s="14" t="str" cm="1">
        <f t="array" ref="C153">_xlfn.IFS(A153="","",COUNTIF(高校選手データ貼り付け!P162," ")&gt;0,RIGHT(高校選手データ貼り付け!P162,LEN(高校選手データ貼り付け!P162)-FIND(" ",高校選手データ貼り付け!P162)),TRUE,RIGHT(高校選手データ貼り付け!P162,LEN(高校選手データ貼り付け!P162)-FIND("　",高校選手データ貼り付け!P162)))</f>
        <v/>
      </c>
      <c r="D153" s="15"/>
      <c r="E153" s="16" t="str" cm="1">
        <f t="array" ref="E153">_xlfn.IFS(A153="","",TRUE,高校選手データ貼り付け!$P$4&amp;"高")</f>
        <v/>
      </c>
      <c r="F153" s="17" t="str" cm="1">
        <f t="array" ref="F153">_xlfn.IFS(A153="","",TRUE,高校選手データ貼り付け!W161)</f>
        <v/>
      </c>
      <c r="G153" s="15"/>
      <c r="H153" s="18"/>
      <c r="I153" s="18"/>
      <c r="J153" s="16" t="str" cm="1">
        <f t="array" ref="J153">_xlfn.IFS(A153="","",COUNTIF(高校選手データ貼り付け!P161," ")&gt;0,ASC(LEFT(高校選手データ貼り付け!P161,FIND(" ",高校選手データ貼り付け!P161)-1)),TRUE,ASC(LEFT(高校選手データ貼り付け!P161,FIND("　",高校選手データ貼り付け!P161)-1)))</f>
        <v/>
      </c>
      <c r="K153" s="18" t="str" cm="1">
        <f t="array" ref="K153">_xlfn.IFS(A153="","",COUNTIF(高校選手データ貼り付け!P161," ")&gt;0,ASC(RIGHT(高校選手データ貼り付け!P161,LEN(高校選手データ貼り付け!P161)-FIND(" ",高校選手データ貼り付け!P161))),TRUE,ASC(RIGHT(高校選手データ貼り付け!P161,LEN(高校選手データ貼り付け!P161)-FIND("　",高校選手データ貼り付け!P161))))</f>
        <v/>
      </c>
      <c r="L153" s="18"/>
      <c r="M153" s="18"/>
      <c r="N153" s="18" t="str" cm="1">
        <f t="array" ref="N153">_xlfn.IFS(A153="","",TRUE,高校選手データ貼り付け!R161&amp;"."&amp;TEXT(高校選手データ貼り付け!T161,"00")&amp;"."&amp;TEXT(高校選手データ貼り付け!V161,"00"))</f>
        <v/>
      </c>
      <c r="O153" s="18" t="str" cm="1">
        <f t="array" ref="O153">_xlfn.IFS(A153="","",TRUE,"JPN")</f>
        <v/>
      </c>
      <c r="P153" s="1" t="e">
        <f t="shared" si="0"/>
        <v>#VALUE!</v>
      </c>
      <c r="Q153" s="1" t="e">
        <f t="shared" si="1"/>
        <v>#VALUE!</v>
      </c>
      <c r="R153" s="1" t="e">
        <f t="shared" si="2"/>
        <v>#VALUE!</v>
      </c>
      <c r="S153" s="1" t="e">
        <f t="shared" si="3"/>
        <v>#VALUE!</v>
      </c>
      <c r="T153" s="1" t="e">
        <f t="shared" si="4"/>
        <v>#VALUE!</v>
      </c>
      <c r="U153" s="1" t="str">
        <f t="shared" si="5"/>
        <v>高</v>
      </c>
    </row>
    <row r="154" spans="1:21" ht="18" customHeight="1">
      <c r="A154" s="13" t="str" cm="1">
        <f t="array" ref="A154">_xlfn.IFS(高校選手データ貼り付け!N162="","",TRUE,高校選手データ貼り付け!N162)</f>
        <v/>
      </c>
      <c r="B154" s="14" t="str" cm="1">
        <f t="array" ref="B154">_xlfn.IFS(A154="","",COUNTIF(高校選手データ貼り付け!P163," ")&gt;0,LEFT(高校選手データ貼り付け!P163,FIND(" ",高校選手データ貼り付け!P163)-1),TRUE,LEFT(高校選手データ貼り付け!P163,FIND("　",高校選手データ貼り付け!P163)-1))</f>
        <v/>
      </c>
      <c r="C154" s="14" t="str" cm="1">
        <f t="array" ref="C154">_xlfn.IFS(A154="","",COUNTIF(高校選手データ貼り付け!P163," ")&gt;0,RIGHT(高校選手データ貼り付け!P163,LEN(高校選手データ貼り付け!P163)-FIND(" ",高校選手データ貼り付け!P163)),TRUE,RIGHT(高校選手データ貼り付け!P163,LEN(高校選手データ貼り付け!P163)-FIND("　",高校選手データ貼り付け!P163)))</f>
        <v/>
      </c>
      <c r="D154" s="15"/>
      <c r="E154" s="16" t="str" cm="1">
        <f t="array" ref="E154">_xlfn.IFS(A154="","",TRUE,高校選手データ貼り付け!$P$4&amp;"高")</f>
        <v/>
      </c>
      <c r="F154" s="17" t="str" cm="1">
        <f t="array" ref="F154">_xlfn.IFS(A154="","",TRUE,高校選手データ貼り付け!W162)</f>
        <v/>
      </c>
      <c r="G154" s="15"/>
      <c r="H154" s="18"/>
      <c r="I154" s="18"/>
      <c r="J154" s="16" t="str" cm="1">
        <f t="array" ref="J154">_xlfn.IFS(A154="","",COUNTIF(高校選手データ貼り付け!P162," ")&gt;0,ASC(LEFT(高校選手データ貼り付け!P162,FIND(" ",高校選手データ貼り付け!P162)-1)),TRUE,ASC(LEFT(高校選手データ貼り付け!P162,FIND("　",高校選手データ貼り付け!P162)-1)))</f>
        <v/>
      </c>
      <c r="K154" s="18" t="str" cm="1">
        <f t="array" ref="K154">_xlfn.IFS(A154="","",COUNTIF(高校選手データ貼り付け!P162," ")&gt;0,ASC(RIGHT(高校選手データ貼り付け!P162,LEN(高校選手データ貼り付け!P162)-FIND(" ",高校選手データ貼り付け!P162))),TRUE,ASC(RIGHT(高校選手データ貼り付け!P162,LEN(高校選手データ貼り付け!P162)-FIND("　",高校選手データ貼り付け!P162))))</f>
        <v/>
      </c>
      <c r="L154" s="18"/>
      <c r="M154" s="18"/>
      <c r="N154" s="18" t="str" cm="1">
        <f t="array" ref="N154">_xlfn.IFS(A154="","",TRUE,高校選手データ貼り付け!R162&amp;"."&amp;TEXT(高校選手データ貼り付け!T162,"00")&amp;"."&amp;TEXT(高校選手データ貼り付け!V162,"00"))</f>
        <v/>
      </c>
      <c r="O154" s="18" t="str" cm="1">
        <f t="array" ref="O154">_xlfn.IFS(A154="","",TRUE,"JPN")</f>
        <v/>
      </c>
      <c r="P154" s="1" t="e">
        <f t="shared" si="0"/>
        <v>#VALUE!</v>
      </c>
      <c r="Q154" s="1" t="e">
        <f t="shared" si="1"/>
        <v>#VALUE!</v>
      </c>
      <c r="R154" s="1" t="e">
        <f t="shared" si="2"/>
        <v>#VALUE!</v>
      </c>
      <c r="S154" s="1" t="e">
        <f t="shared" si="3"/>
        <v>#VALUE!</v>
      </c>
      <c r="T154" s="1" t="e">
        <f t="shared" si="4"/>
        <v>#VALUE!</v>
      </c>
      <c r="U154" s="1" t="str">
        <f t="shared" si="5"/>
        <v>高</v>
      </c>
    </row>
    <row r="155" spans="1:21" ht="18" customHeight="1">
      <c r="A155" s="13" t="str" cm="1">
        <f t="array" ref="A155">_xlfn.IFS(高校選手データ貼り付け!N163="","",TRUE,高校選手データ貼り付け!N163)</f>
        <v/>
      </c>
      <c r="B155" s="14" t="str" cm="1">
        <f t="array" ref="B155">_xlfn.IFS(A155="","",COUNTIF(高校選手データ貼り付け!P164," ")&gt;0,LEFT(高校選手データ貼り付け!P164,FIND(" ",高校選手データ貼り付け!P164)-1),TRUE,LEFT(高校選手データ貼り付け!P164,FIND("　",高校選手データ貼り付け!P164)-1))</f>
        <v/>
      </c>
      <c r="C155" s="14" t="str" cm="1">
        <f t="array" ref="C155">_xlfn.IFS(A155="","",COUNTIF(高校選手データ貼り付け!P164," ")&gt;0,RIGHT(高校選手データ貼り付け!P164,LEN(高校選手データ貼り付け!P164)-FIND(" ",高校選手データ貼り付け!P164)),TRUE,RIGHT(高校選手データ貼り付け!P164,LEN(高校選手データ貼り付け!P164)-FIND("　",高校選手データ貼り付け!P164)))</f>
        <v/>
      </c>
      <c r="D155" s="15"/>
      <c r="E155" s="16" t="str" cm="1">
        <f t="array" ref="E155">_xlfn.IFS(A155="","",TRUE,高校選手データ貼り付け!$P$4&amp;"高")</f>
        <v/>
      </c>
      <c r="F155" s="17" t="str" cm="1">
        <f t="array" ref="F155">_xlfn.IFS(A155="","",TRUE,高校選手データ貼り付け!W163)</f>
        <v/>
      </c>
      <c r="G155" s="15"/>
      <c r="H155" s="18"/>
      <c r="I155" s="18"/>
      <c r="J155" s="16" t="str" cm="1">
        <f t="array" ref="J155">_xlfn.IFS(A155="","",COUNTIF(高校選手データ貼り付け!P163," ")&gt;0,ASC(LEFT(高校選手データ貼り付け!P163,FIND(" ",高校選手データ貼り付け!P163)-1)),TRUE,ASC(LEFT(高校選手データ貼り付け!P163,FIND("　",高校選手データ貼り付け!P163)-1)))</f>
        <v/>
      </c>
      <c r="K155" s="18" t="str" cm="1">
        <f t="array" ref="K155">_xlfn.IFS(A155="","",COUNTIF(高校選手データ貼り付け!P163," ")&gt;0,ASC(RIGHT(高校選手データ貼り付け!P163,LEN(高校選手データ貼り付け!P163)-FIND(" ",高校選手データ貼り付け!P163))),TRUE,ASC(RIGHT(高校選手データ貼り付け!P163,LEN(高校選手データ貼り付け!P163)-FIND("　",高校選手データ貼り付け!P163))))</f>
        <v/>
      </c>
      <c r="L155" s="18"/>
      <c r="M155" s="18"/>
      <c r="N155" s="18" t="str" cm="1">
        <f t="array" ref="N155">_xlfn.IFS(A155="","",TRUE,高校選手データ貼り付け!R163&amp;"."&amp;TEXT(高校選手データ貼り付け!T163,"00")&amp;"."&amp;TEXT(高校選手データ貼り付け!V163,"00"))</f>
        <v/>
      </c>
      <c r="O155" s="18" t="str" cm="1">
        <f t="array" ref="O155">_xlfn.IFS(A155="","",TRUE,"JPN")</f>
        <v/>
      </c>
      <c r="P155" s="1" t="e">
        <f t="shared" si="0"/>
        <v>#VALUE!</v>
      </c>
      <c r="Q155" s="1" t="e">
        <f t="shared" si="1"/>
        <v>#VALUE!</v>
      </c>
      <c r="R155" s="1" t="e">
        <f t="shared" si="2"/>
        <v>#VALUE!</v>
      </c>
      <c r="S155" s="1" t="e">
        <f t="shared" si="3"/>
        <v>#VALUE!</v>
      </c>
      <c r="T155" s="1" t="e">
        <f t="shared" si="4"/>
        <v>#VALUE!</v>
      </c>
      <c r="U155" s="1" t="str">
        <f t="shared" si="5"/>
        <v>高</v>
      </c>
    </row>
    <row r="156" spans="1:21" ht="18" customHeight="1">
      <c r="A156" s="13" t="str" cm="1">
        <f t="array" ref="A156">_xlfn.IFS(高校選手データ貼り付け!N164="","",TRUE,高校選手データ貼り付け!N164)</f>
        <v/>
      </c>
      <c r="B156" s="14" t="str" cm="1">
        <f t="array" ref="B156">_xlfn.IFS(A156="","",COUNTIF(高校選手データ貼り付け!P165," ")&gt;0,LEFT(高校選手データ貼り付け!P165,FIND(" ",高校選手データ貼り付け!P165)-1),TRUE,LEFT(高校選手データ貼り付け!P165,FIND("　",高校選手データ貼り付け!P165)-1))</f>
        <v/>
      </c>
      <c r="C156" s="14" t="str" cm="1">
        <f t="array" ref="C156">_xlfn.IFS(A156="","",COUNTIF(高校選手データ貼り付け!P165," ")&gt;0,RIGHT(高校選手データ貼り付け!P165,LEN(高校選手データ貼り付け!P165)-FIND(" ",高校選手データ貼り付け!P165)),TRUE,RIGHT(高校選手データ貼り付け!P165,LEN(高校選手データ貼り付け!P165)-FIND("　",高校選手データ貼り付け!P165)))</f>
        <v/>
      </c>
      <c r="D156" s="15"/>
      <c r="E156" s="16" t="str" cm="1">
        <f t="array" ref="E156">_xlfn.IFS(A156="","",TRUE,高校選手データ貼り付け!$P$4&amp;"高")</f>
        <v/>
      </c>
      <c r="F156" s="17" t="str" cm="1">
        <f t="array" ref="F156">_xlfn.IFS(A156="","",TRUE,高校選手データ貼り付け!W164)</f>
        <v/>
      </c>
      <c r="G156" s="15"/>
      <c r="H156" s="18"/>
      <c r="I156" s="18"/>
      <c r="J156" s="16" t="str" cm="1">
        <f t="array" ref="J156">_xlfn.IFS(A156="","",COUNTIF(高校選手データ貼り付け!P164," ")&gt;0,ASC(LEFT(高校選手データ貼り付け!P164,FIND(" ",高校選手データ貼り付け!P164)-1)),TRUE,ASC(LEFT(高校選手データ貼り付け!P164,FIND("　",高校選手データ貼り付け!P164)-1)))</f>
        <v/>
      </c>
      <c r="K156" s="18" t="str" cm="1">
        <f t="array" ref="K156">_xlfn.IFS(A156="","",COUNTIF(高校選手データ貼り付け!P164," ")&gt;0,ASC(RIGHT(高校選手データ貼り付け!P164,LEN(高校選手データ貼り付け!P164)-FIND(" ",高校選手データ貼り付け!P164))),TRUE,ASC(RIGHT(高校選手データ貼り付け!P164,LEN(高校選手データ貼り付け!P164)-FIND("　",高校選手データ貼り付け!P164))))</f>
        <v/>
      </c>
      <c r="L156" s="18"/>
      <c r="M156" s="18"/>
      <c r="N156" s="18" t="str" cm="1">
        <f t="array" ref="N156">_xlfn.IFS(A156="","",TRUE,高校選手データ貼り付け!R164&amp;"."&amp;TEXT(高校選手データ貼り付け!T164,"00")&amp;"."&amp;TEXT(高校選手データ貼り付け!V164,"00"))</f>
        <v/>
      </c>
      <c r="O156" s="18" t="str" cm="1">
        <f t="array" ref="O156">_xlfn.IFS(A156="","",TRUE,"JPN")</f>
        <v/>
      </c>
      <c r="P156" s="1" t="e">
        <f t="shared" si="0"/>
        <v>#VALUE!</v>
      </c>
      <c r="Q156" s="1" t="e">
        <f t="shared" si="1"/>
        <v>#VALUE!</v>
      </c>
      <c r="R156" s="1" t="e">
        <f t="shared" si="2"/>
        <v>#VALUE!</v>
      </c>
      <c r="S156" s="1" t="e">
        <f t="shared" si="3"/>
        <v>#VALUE!</v>
      </c>
      <c r="T156" s="1" t="e">
        <f t="shared" si="4"/>
        <v>#VALUE!</v>
      </c>
      <c r="U156" s="1" t="str">
        <f t="shared" si="5"/>
        <v>高</v>
      </c>
    </row>
    <row r="157" spans="1:21" ht="18" customHeight="1">
      <c r="A157" s="13" t="str" cm="1">
        <f t="array" ref="A157">_xlfn.IFS(高校選手データ貼り付け!N165="","",TRUE,高校選手データ貼り付け!N165)</f>
        <v/>
      </c>
      <c r="B157" s="14" t="str" cm="1">
        <f t="array" ref="B157">_xlfn.IFS(A157="","",COUNTIF(高校選手データ貼り付け!P166," ")&gt;0,LEFT(高校選手データ貼り付け!P166,FIND(" ",高校選手データ貼り付け!P166)-1),TRUE,LEFT(高校選手データ貼り付け!P166,FIND("　",高校選手データ貼り付け!P166)-1))</f>
        <v/>
      </c>
      <c r="C157" s="14" t="str" cm="1">
        <f t="array" ref="C157">_xlfn.IFS(A157="","",COUNTIF(高校選手データ貼り付け!P166," ")&gt;0,RIGHT(高校選手データ貼り付け!P166,LEN(高校選手データ貼り付け!P166)-FIND(" ",高校選手データ貼り付け!P166)),TRUE,RIGHT(高校選手データ貼り付け!P166,LEN(高校選手データ貼り付け!P166)-FIND("　",高校選手データ貼り付け!P166)))</f>
        <v/>
      </c>
      <c r="D157" s="15"/>
      <c r="E157" s="16" t="str" cm="1">
        <f t="array" ref="E157">_xlfn.IFS(A157="","",TRUE,高校選手データ貼り付け!$P$4&amp;"高")</f>
        <v/>
      </c>
      <c r="F157" s="17" t="str" cm="1">
        <f t="array" ref="F157">_xlfn.IFS(A157="","",TRUE,高校選手データ貼り付け!W165)</f>
        <v/>
      </c>
      <c r="G157" s="15"/>
      <c r="H157" s="18"/>
      <c r="I157" s="18"/>
      <c r="J157" s="16" t="str" cm="1">
        <f t="array" ref="J157">_xlfn.IFS(A157="","",COUNTIF(高校選手データ貼り付け!P165," ")&gt;0,ASC(LEFT(高校選手データ貼り付け!P165,FIND(" ",高校選手データ貼り付け!P165)-1)),TRUE,ASC(LEFT(高校選手データ貼り付け!P165,FIND("　",高校選手データ貼り付け!P165)-1)))</f>
        <v/>
      </c>
      <c r="K157" s="18" t="str" cm="1">
        <f t="array" ref="K157">_xlfn.IFS(A157="","",COUNTIF(高校選手データ貼り付け!P165," ")&gt;0,ASC(RIGHT(高校選手データ貼り付け!P165,LEN(高校選手データ貼り付け!P165)-FIND(" ",高校選手データ貼り付け!P165))),TRUE,ASC(RIGHT(高校選手データ貼り付け!P165,LEN(高校選手データ貼り付け!P165)-FIND("　",高校選手データ貼り付け!P165))))</f>
        <v/>
      </c>
      <c r="L157" s="18"/>
      <c r="M157" s="18"/>
      <c r="N157" s="18" t="str" cm="1">
        <f t="array" ref="N157">_xlfn.IFS(A157="","",TRUE,高校選手データ貼り付け!R165&amp;"."&amp;TEXT(高校選手データ貼り付け!T165,"00")&amp;"."&amp;TEXT(高校選手データ貼り付け!V165,"00"))</f>
        <v/>
      </c>
      <c r="O157" s="18" t="str" cm="1">
        <f t="array" ref="O157">_xlfn.IFS(A157="","",TRUE,"JPN")</f>
        <v/>
      </c>
      <c r="P157" s="1" t="e">
        <f t="shared" si="0"/>
        <v>#VALUE!</v>
      </c>
      <c r="Q157" s="1" t="e">
        <f t="shared" si="1"/>
        <v>#VALUE!</v>
      </c>
      <c r="R157" s="1" t="e">
        <f t="shared" si="2"/>
        <v>#VALUE!</v>
      </c>
      <c r="S157" s="1" t="e">
        <f t="shared" si="3"/>
        <v>#VALUE!</v>
      </c>
      <c r="T157" s="1" t="e">
        <f t="shared" si="4"/>
        <v>#VALUE!</v>
      </c>
      <c r="U157" s="1" t="str">
        <f t="shared" si="5"/>
        <v>高</v>
      </c>
    </row>
    <row r="158" spans="1:21" ht="18" customHeight="1">
      <c r="A158" s="13" t="str" cm="1">
        <f t="array" ref="A158">_xlfn.IFS(高校選手データ貼り付け!N166="","",TRUE,高校選手データ貼り付け!N166)</f>
        <v/>
      </c>
      <c r="B158" s="14" t="str" cm="1">
        <f t="array" ref="B158">_xlfn.IFS(A158="","",COUNTIF(高校選手データ貼り付け!P167," ")&gt;0,LEFT(高校選手データ貼り付け!P167,FIND(" ",高校選手データ貼り付け!P167)-1),TRUE,LEFT(高校選手データ貼り付け!P167,FIND("　",高校選手データ貼り付け!P167)-1))</f>
        <v/>
      </c>
      <c r="C158" s="14" t="str" cm="1">
        <f t="array" ref="C158">_xlfn.IFS(A158="","",COUNTIF(高校選手データ貼り付け!P167," ")&gt;0,RIGHT(高校選手データ貼り付け!P167,LEN(高校選手データ貼り付け!P167)-FIND(" ",高校選手データ貼り付け!P167)),TRUE,RIGHT(高校選手データ貼り付け!P167,LEN(高校選手データ貼り付け!P167)-FIND("　",高校選手データ貼り付け!P167)))</f>
        <v/>
      </c>
      <c r="D158" s="15"/>
      <c r="E158" s="16" t="str" cm="1">
        <f t="array" ref="E158">_xlfn.IFS(A158="","",TRUE,高校選手データ貼り付け!$P$4&amp;"高")</f>
        <v/>
      </c>
      <c r="F158" s="17" t="str" cm="1">
        <f t="array" ref="F158">_xlfn.IFS(A158="","",TRUE,高校選手データ貼り付け!W166)</f>
        <v/>
      </c>
      <c r="G158" s="15"/>
      <c r="H158" s="18"/>
      <c r="I158" s="18"/>
      <c r="J158" s="16" t="str" cm="1">
        <f t="array" ref="J158">_xlfn.IFS(A158="","",COUNTIF(高校選手データ貼り付け!P166," ")&gt;0,ASC(LEFT(高校選手データ貼り付け!P166,FIND(" ",高校選手データ貼り付け!P166)-1)),TRUE,ASC(LEFT(高校選手データ貼り付け!P166,FIND("　",高校選手データ貼り付け!P166)-1)))</f>
        <v/>
      </c>
      <c r="K158" s="18" t="str" cm="1">
        <f t="array" ref="K158">_xlfn.IFS(A158="","",COUNTIF(高校選手データ貼り付け!P166," ")&gt;0,ASC(RIGHT(高校選手データ貼り付け!P166,LEN(高校選手データ貼り付け!P166)-FIND(" ",高校選手データ貼り付け!P166))),TRUE,ASC(RIGHT(高校選手データ貼り付け!P166,LEN(高校選手データ貼り付け!P166)-FIND("　",高校選手データ貼り付け!P166))))</f>
        <v/>
      </c>
      <c r="L158" s="18"/>
      <c r="M158" s="18"/>
      <c r="N158" s="18" t="str" cm="1">
        <f t="array" ref="N158">_xlfn.IFS(A158="","",TRUE,高校選手データ貼り付け!R166&amp;"."&amp;TEXT(高校選手データ貼り付け!T166,"00")&amp;"."&amp;TEXT(高校選手データ貼り付け!V166,"00"))</f>
        <v/>
      </c>
      <c r="O158" s="18" t="str" cm="1">
        <f t="array" ref="O158">_xlfn.IFS(A158="","",TRUE,"JPN")</f>
        <v/>
      </c>
      <c r="P158" s="1" t="e">
        <f t="shared" si="0"/>
        <v>#VALUE!</v>
      </c>
      <c r="Q158" s="1" t="e">
        <f t="shared" si="1"/>
        <v>#VALUE!</v>
      </c>
      <c r="R158" s="1" t="e">
        <f t="shared" si="2"/>
        <v>#VALUE!</v>
      </c>
      <c r="S158" s="1" t="e">
        <f t="shared" si="3"/>
        <v>#VALUE!</v>
      </c>
      <c r="T158" s="1" t="e">
        <f t="shared" si="4"/>
        <v>#VALUE!</v>
      </c>
      <c r="U158" s="1" t="str">
        <f t="shared" si="5"/>
        <v>高</v>
      </c>
    </row>
    <row r="159" spans="1:21" ht="18" customHeight="1">
      <c r="A159" s="13" t="str" cm="1">
        <f t="array" ref="A159">_xlfn.IFS(高校選手データ貼り付け!N167="","",TRUE,高校選手データ貼り付け!N167)</f>
        <v/>
      </c>
      <c r="B159" s="14" t="str" cm="1">
        <f t="array" ref="B159">_xlfn.IFS(A159="","",COUNTIF(高校選手データ貼り付け!P168," ")&gt;0,LEFT(高校選手データ貼り付け!P168,FIND(" ",高校選手データ貼り付け!P168)-1),TRUE,LEFT(高校選手データ貼り付け!P168,FIND("　",高校選手データ貼り付け!P168)-1))</f>
        <v/>
      </c>
      <c r="C159" s="14" t="str" cm="1">
        <f t="array" ref="C159">_xlfn.IFS(A159="","",COUNTIF(高校選手データ貼り付け!P168," ")&gt;0,RIGHT(高校選手データ貼り付け!P168,LEN(高校選手データ貼り付け!P168)-FIND(" ",高校選手データ貼り付け!P168)),TRUE,RIGHT(高校選手データ貼り付け!P168,LEN(高校選手データ貼り付け!P168)-FIND("　",高校選手データ貼り付け!P168)))</f>
        <v/>
      </c>
      <c r="D159" s="15"/>
      <c r="E159" s="16" t="str" cm="1">
        <f t="array" ref="E159">_xlfn.IFS(A159="","",TRUE,高校選手データ貼り付け!$P$4&amp;"高")</f>
        <v/>
      </c>
      <c r="F159" s="17" t="str" cm="1">
        <f t="array" ref="F159">_xlfn.IFS(A159="","",TRUE,高校選手データ貼り付け!W167)</f>
        <v/>
      </c>
      <c r="G159" s="15"/>
      <c r="H159" s="18"/>
      <c r="I159" s="18"/>
      <c r="J159" s="16" t="str" cm="1">
        <f t="array" ref="J159">_xlfn.IFS(A159="","",COUNTIF(高校選手データ貼り付け!P167," ")&gt;0,ASC(LEFT(高校選手データ貼り付け!P167,FIND(" ",高校選手データ貼り付け!P167)-1)),TRUE,ASC(LEFT(高校選手データ貼り付け!P167,FIND("　",高校選手データ貼り付け!P167)-1)))</f>
        <v/>
      </c>
      <c r="K159" s="18" t="str" cm="1">
        <f t="array" ref="K159">_xlfn.IFS(A159="","",COUNTIF(高校選手データ貼り付け!P167," ")&gt;0,ASC(RIGHT(高校選手データ貼り付け!P167,LEN(高校選手データ貼り付け!P167)-FIND(" ",高校選手データ貼り付け!P167))),TRUE,ASC(RIGHT(高校選手データ貼り付け!P167,LEN(高校選手データ貼り付け!P167)-FIND("　",高校選手データ貼り付け!P167))))</f>
        <v/>
      </c>
      <c r="L159" s="18"/>
      <c r="M159" s="18"/>
      <c r="N159" s="18" t="str" cm="1">
        <f t="array" ref="N159">_xlfn.IFS(A159="","",TRUE,高校選手データ貼り付け!R167&amp;"."&amp;TEXT(高校選手データ貼り付け!T167,"00")&amp;"."&amp;TEXT(高校選手データ貼り付け!V167,"00"))</f>
        <v/>
      </c>
      <c r="O159" s="18" t="str" cm="1">
        <f t="array" ref="O159">_xlfn.IFS(A159="","",TRUE,"JPN")</f>
        <v/>
      </c>
      <c r="P159" s="1" t="e">
        <f t="shared" si="0"/>
        <v>#VALUE!</v>
      </c>
      <c r="Q159" s="1" t="e">
        <f t="shared" si="1"/>
        <v>#VALUE!</v>
      </c>
      <c r="R159" s="1" t="e">
        <f t="shared" si="2"/>
        <v>#VALUE!</v>
      </c>
      <c r="S159" s="1" t="e">
        <f t="shared" si="3"/>
        <v>#VALUE!</v>
      </c>
      <c r="T159" s="1" t="e">
        <f t="shared" si="4"/>
        <v>#VALUE!</v>
      </c>
      <c r="U159" s="1" t="str">
        <f t="shared" si="5"/>
        <v>高</v>
      </c>
    </row>
    <row r="160" spans="1:21" ht="18" customHeight="1">
      <c r="A160" s="13" t="str" cm="1">
        <f t="array" ref="A160">_xlfn.IFS(高校選手データ貼り付け!N168="","",TRUE,高校選手データ貼り付け!N168)</f>
        <v/>
      </c>
      <c r="B160" s="14" t="str" cm="1">
        <f t="array" ref="B160">_xlfn.IFS(A160="","",COUNTIF(高校選手データ貼り付け!P169," ")&gt;0,LEFT(高校選手データ貼り付け!P169,FIND(" ",高校選手データ貼り付け!P169)-1),TRUE,LEFT(高校選手データ貼り付け!P169,FIND("　",高校選手データ貼り付け!P169)-1))</f>
        <v/>
      </c>
      <c r="C160" s="14" t="str" cm="1">
        <f t="array" ref="C160">_xlfn.IFS(A160="","",COUNTIF(高校選手データ貼り付け!P169," ")&gt;0,RIGHT(高校選手データ貼り付け!P169,LEN(高校選手データ貼り付け!P169)-FIND(" ",高校選手データ貼り付け!P169)),TRUE,RIGHT(高校選手データ貼り付け!P169,LEN(高校選手データ貼り付け!P169)-FIND("　",高校選手データ貼り付け!P169)))</f>
        <v/>
      </c>
      <c r="D160" s="15"/>
      <c r="E160" s="16" t="str" cm="1">
        <f t="array" ref="E160">_xlfn.IFS(A160="","",TRUE,高校選手データ貼り付け!$P$4&amp;"高")</f>
        <v/>
      </c>
      <c r="F160" s="17" t="str" cm="1">
        <f t="array" ref="F160">_xlfn.IFS(A160="","",TRUE,高校選手データ貼り付け!W168)</f>
        <v/>
      </c>
      <c r="G160" s="15"/>
      <c r="H160" s="18"/>
      <c r="I160" s="18"/>
      <c r="J160" s="16" t="str" cm="1">
        <f t="array" ref="J160">_xlfn.IFS(A160="","",COUNTIF(高校選手データ貼り付け!P168," ")&gt;0,ASC(LEFT(高校選手データ貼り付け!P168,FIND(" ",高校選手データ貼り付け!P168)-1)),TRUE,ASC(LEFT(高校選手データ貼り付け!P168,FIND("　",高校選手データ貼り付け!P168)-1)))</f>
        <v/>
      </c>
      <c r="K160" s="18" t="str" cm="1">
        <f t="array" ref="K160">_xlfn.IFS(A160="","",COUNTIF(高校選手データ貼り付け!P168," ")&gt;0,ASC(RIGHT(高校選手データ貼り付け!P168,LEN(高校選手データ貼り付け!P168)-FIND(" ",高校選手データ貼り付け!P168))),TRUE,ASC(RIGHT(高校選手データ貼り付け!P168,LEN(高校選手データ貼り付け!P168)-FIND("　",高校選手データ貼り付け!P168))))</f>
        <v/>
      </c>
      <c r="L160" s="18"/>
      <c r="M160" s="18"/>
      <c r="N160" s="18" t="str" cm="1">
        <f t="array" ref="N160">_xlfn.IFS(A160="","",TRUE,高校選手データ貼り付け!R168&amp;"."&amp;TEXT(高校選手データ貼り付け!T168,"00")&amp;"."&amp;TEXT(高校選手データ貼り付け!V168,"00"))</f>
        <v/>
      </c>
      <c r="O160" s="18" t="str" cm="1">
        <f t="array" ref="O160">_xlfn.IFS(A160="","",TRUE,"JPN")</f>
        <v/>
      </c>
      <c r="P160" s="1" t="e">
        <f t="shared" si="0"/>
        <v>#VALUE!</v>
      </c>
      <c r="Q160" s="1" t="e">
        <f t="shared" si="1"/>
        <v>#VALUE!</v>
      </c>
      <c r="R160" s="1" t="e">
        <f t="shared" si="2"/>
        <v>#VALUE!</v>
      </c>
      <c r="S160" s="1" t="e">
        <f t="shared" si="3"/>
        <v>#VALUE!</v>
      </c>
      <c r="T160" s="1" t="e">
        <f t="shared" si="4"/>
        <v>#VALUE!</v>
      </c>
      <c r="U160" s="1" t="str">
        <f t="shared" si="5"/>
        <v>高</v>
      </c>
    </row>
    <row r="161" spans="1:21" ht="18" customHeight="1">
      <c r="A161" s="13" t="str" cm="1">
        <f t="array" ref="A161">_xlfn.IFS(高校選手データ貼り付け!N169="","",TRUE,高校選手データ貼り付け!N169)</f>
        <v/>
      </c>
      <c r="B161" s="14" t="str" cm="1">
        <f t="array" ref="B161">_xlfn.IFS(A161="","",COUNTIF(高校選手データ貼り付け!P170," ")&gt;0,LEFT(高校選手データ貼り付け!P170,FIND(" ",高校選手データ貼り付け!P170)-1),TRUE,LEFT(高校選手データ貼り付け!P170,FIND("　",高校選手データ貼り付け!P170)-1))</f>
        <v/>
      </c>
      <c r="C161" s="14" t="str" cm="1">
        <f t="array" ref="C161">_xlfn.IFS(A161="","",COUNTIF(高校選手データ貼り付け!P170," ")&gt;0,RIGHT(高校選手データ貼り付け!P170,LEN(高校選手データ貼り付け!P170)-FIND(" ",高校選手データ貼り付け!P170)),TRUE,RIGHT(高校選手データ貼り付け!P170,LEN(高校選手データ貼り付け!P170)-FIND("　",高校選手データ貼り付け!P170)))</f>
        <v/>
      </c>
      <c r="D161" s="15"/>
      <c r="E161" s="16" t="str" cm="1">
        <f t="array" ref="E161">_xlfn.IFS(A161="","",TRUE,高校選手データ貼り付け!$P$4&amp;"高")</f>
        <v/>
      </c>
      <c r="F161" s="17" t="str" cm="1">
        <f t="array" ref="F161">_xlfn.IFS(A161="","",TRUE,高校選手データ貼り付け!W169)</f>
        <v/>
      </c>
      <c r="G161" s="15"/>
      <c r="H161" s="18"/>
      <c r="I161" s="18"/>
      <c r="J161" s="16" t="str" cm="1">
        <f t="array" ref="J161">_xlfn.IFS(A161="","",COUNTIF(高校選手データ貼り付け!P169," ")&gt;0,ASC(LEFT(高校選手データ貼り付け!P169,FIND(" ",高校選手データ貼り付け!P169)-1)),TRUE,ASC(LEFT(高校選手データ貼り付け!P169,FIND("　",高校選手データ貼り付け!P169)-1)))</f>
        <v/>
      </c>
      <c r="K161" s="18" t="str" cm="1">
        <f t="array" ref="K161">_xlfn.IFS(A161="","",COUNTIF(高校選手データ貼り付け!P169," ")&gt;0,ASC(RIGHT(高校選手データ貼り付け!P169,LEN(高校選手データ貼り付け!P169)-FIND(" ",高校選手データ貼り付け!P169))),TRUE,ASC(RIGHT(高校選手データ貼り付け!P169,LEN(高校選手データ貼り付け!P169)-FIND("　",高校選手データ貼り付け!P169))))</f>
        <v/>
      </c>
      <c r="L161" s="18"/>
      <c r="M161" s="18"/>
      <c r="N161" s="18" t="str" cm="1">
        <f t="array" ref="N161">_xlfn.IFS(A161="","",TRUE,高校選手データ貼り付け!R169&amp;"."&amp;TEXT(高校選手データ貼り付け!T169,"00")&amp;"."&amp;TEXT(高校選手データ貼り付け!V169,"00"))</f>
        <v/>
      </c>
      <c r="O161" s="18" t="str" cm="1">
        <f t="array" ref="O161">_xlfn.IFS(A161="","",TRUE,"JPN")</f>
        <v/>
      </c>
      <c r="P161" s="1" t="e">
        <f t="shared" si="0"/>
        <v>#VALUE!</v>
      </c>
      <c r="Q161" s="1" t="e">
        <f t="shared" si="1"/>
        <v>#VALUE!</v>
      </c>
      <c r="R161" s="1" t="e">
        <f t="shared" si="2"/>
        <v>#VALUE!</v>
      </c>
      <c r="S161" s="1" t="e">
        <f t="shared" si="3"/>
        <v>#VALUE!</v>
      </c>
      <c r="T161" s="1" t="e">
        <f t="shared" si="4"/>
        <v>#VALUE!</v>
      </c>
      <c r="U161" s="1" t="str">
        <f t="shared" si="5"/>
        <v>高</v>
      </c>
    </row>
    <row r="162" spans="1:21" ht="18" customHeight="1">
      <c r="A162" s="13" t="str" cm="1">
        <f t="array" ref="A162">_xlfn.IFS(高校選手データ貼り付け!N170="","",TRUE,高校選手データ貼り付け!N170)</f>
        <v/>
      </c>
      <c r="B162" s="14" t="str" cm="1">
        <f t="array" ref="B162">_xlfn.IFS(A162="","",COUNTIF(高校選手データ貼り付け!P171," ")&gt;0,LEFT(高校選手データ貼り付け!P171,FIND(" ",高校選手データ貼り付け!P171)-1),TRUE,LEFT(高校選手データ貼り付け!P171,FIND("　",高校選手データ貼り付け!P171)-1))</f>
        <v/>
      </c>
      <c r="C162" s="14" t="str" cm="1">
        <f t="array" ref="C162">_xlfn.IFS(A162="","",COUNTIF(高校選手データ貼り付け!P171," ")&gt;0,RIGHT(高校選手データ貼り付け!P171,LEN(高校選手データ貼り付け!P171)-FIND(" ",高校選手データ貼り付け!P171)),TRUE,RIGHT(高校選手データ貼り付け!P171,LEN(高校選手データ貼り付け!P171)-FIND("　",高校選手データ貼り付け!P171)))</f>
        <v/>
      </c>
      <c r="D162" s="15"/>
      <c r="E162" s="16" t="str" cm="1">
        <f t="array" ref="E162">_xlfn.IFS(A162="","",TRUE,高校選手データ貼り付け!$P$4&amp;"高")</f>
        <v/>
      </c>
      <c r="F162" s="17" t="str" cm="1">
        <f t="array" ref="F162">_xlfn.IFS(A162="","",TRUE,高校選手データ貼り付け!W170)</f>
        <v/>
      </c>
      <c r="G162" s="15"/>
      <c r="H162" s="18"/>
      <c r="I162" s="18"/>
      <c r="J162" s="16" t="str" cm="1">
        <f t="array" ref="J162">_xlfn.IFS(A162="","",COUNTIF(高校選手データ貼り付け!P170," ")&gt;0,ASC(LEFT(高校選手データ貼り付け!P170,FIND(" ",高校選手データ貼り付け!P170)-1)),TRUE,ASC(LEFT(高校選手データ貼り付け!P170,FIND("　",高校選手データ貼り付け!P170)-1)))</f>
        <v/>
      </c>
      <c r="K162" s="18" t="str" cm="1">
        <f t="array" ref="K162">_xlfn.IFS(A162="","",COUNTIF(高校選手データ貼り付け!P170," ")&gt;0,ASC(RIGHT(高校選手データ貼り付け!P170,LEN(高校選手データ貼り付け!P170)-FIND(" ",高校選手データ貼り付け!P170))),TRUE,ASC(RIGHT(高校選手データ貼り付け!P170,LEN(高校選手データ貼り付け!P170)-FIND("　",高校選手データ貼り付け!P170))))</f>
        <v/>
      </c>
      <c r="L162" s="18"/>
      <c r="M162" s="18"/>
      <c r="N162" s="18" t="str" cm="1">
        <f t="array" ref="N162">_xlfn.IFS(A162="","",TRUE,高校選手データ貼り付け!R170&amp;"."&amp;TEXT(高校選手データ貼り付け!T170,"00")&amp;"."&amp;TEXT(高校選手データ貼り付け!V170,"00"))</f>
        <v/>
      </c>
      <c r="O162" s="18" t="str" cm="1">
        <f t="array" ref="O162">_xlfn.IFS(A162="","",TRUE,"JPN")</f>
        <v/>
      </c>
      <c r="P162" s="1" t="e">
        <f t="shared" si="0"/>
        <v>#VALUE!</v>
      </c>
      <c r="Q162" s="1" t="e">
        <f t="shared" si="1"/>
        <v>#VALUE!</v>
      </c>
      <c r="R162" s="1" t="e">
        <f t="shared" si="2"/>
        <v>#VALUE!</v>
      </c>
      <c r="S162" s="1" t="e">
        <f t="shared" si="3"/>
        <v>#VALUE!</v>
      </c>
      <c r="T162" s="1" t="e">
        <f t="shared" si="4"/>
        <v>#VALUE!</v>
      </c>
      <c r="U162" s="1" t="str">
        <f t="shared" si="5"/>
        <v>高</v>
      </c>
    </row>
    <row r="163" spans="1:21" ht="18" customHeight="1">
      <c r="A163" s="13" t="str" cm="1">
        <f t="array" ref="A163">_xlfn.IFS(高校選手データ貼り付け!N171="","",TRUE,高校選手データ貼り付け!N171)</f>
        <v/>
      </c>
      <c r="B163" s="14" t="str" cm="1">
        <f t="array" ref="B163">_xlfn.IFS(A163="","",COUNTIF(高校選手データ貼り付け!P172," ")&gt;0,LEFT(高校選手データ貼り付け!P172,FIND(" ",高校選手データ貼り付け!P172)-1),TRUE,LEFT(高校選手データ貼り付け!P172,FIND("　",高校選手データ貼り付け!P172)-1))</f>
        <v/>
      </c>
      <c r="C163" s="14" t="str" cm="1">
        <f t="array" ref="C163">_xlfn.IFS(A163="","",COUNTIF(高校選手データ貼り付け!P172," ")&gt;0,RIGHT(高校選手データ貼り付け!P172,LEN(高校選手データ貼り付け!P172)-FIND(" ",高校選手データ貼り付け!P172)),TRUE,RIGHT(高校選手データ貼り付け!P172,LEN(高校選手データ貼り付け!P172)-FIND("　",高校選手データ貼り付け!P172)))</f>
        <v/>
      </c>
      <c r="D163" s="15"/>
      <c r="E163" s="16" t="str" cm="1">
        <f t="array" ref="E163">_xlfn.IFS(A163="","",TRUE,高校選手データ貼り付け!$P$4&amp;"高")</f>
        <v/>
      </c>
      <c r="F163" s="17" t="str" cm="1">
        <f t="array" ref="F163">_xlfn.IFS(A163="","",TRUE,高校選手データ貼り付け!W171)</f>
        <v/>
      </c>
      <c r="G163" s="15"/>
      <c r="H163" s="18"/>
      <c r="I163" s="18"/>
      <c r="J163" s="16" t="str" cm="1">
        <f t="array" ref="J163">_xlfn.IFS(A163="","",COUNTIF(高校選手データ貼り付け!P171," ")&gt;0,ASC(LEFT(高校選手データ貼り付け!P171,FIND(" ",高校選手データ貼り付け!P171)-1)),TRUE,ASC(LEFT(高校選手データ貼り付け!P171,FIND("　",高校選手データ貼り付け!P171)-1)))</f>
        <v/>
      </c>
      <c r="K163" s="18" t="str" cm="1">
        <f t="array" ref="K163">_xlfn.IFS(A163="","",COUNTIF(高校選手データ貼り付け!P171," ")&gt;0,ASC(RIGHT(高校選手データ貼り付け!P171,LEN(高校選手データ貼り付け!P171)-FIND(" ",高校選手データ貼り付け!P171))),TRUE,ASC(RIGHT(高校選手データ貼り付け!P171,LEN(高校選手データ貼り付け!P171)-FIND("　",高校選手データ貼り付け!P171))))</f>
        <v/>
      </c>
      <c r="L163" s="18"/>
      <c r="M163" s="18"/>
      <c r="N163" s="18" t="str" cm="1">
        <f t="array" ref="N163">_xlfn.IFS(A163="","",TRUE,高校選手データ貼り付け!R171&amp;"."&amp;TEXT(高校選手データ貼り付け!T171,"00")&amp;"."&amp;TEXT(高校選手データ貼り付け!V171,"00"))</f>
        <v/>
      </c>
      <c r="O163" s="18" t="str" cm="1">
        <f t="array" ref="O163">_xlfn.IFS(A163="","",TRUE,"JPN")</f>
        <v/>
      </c>
      <c r="P163" s="1" t="e">
        <f t="shared" si="0"/>
        <v>#VALUE!</v>
      </c>
      <c r="Q163" s="1" t="e">
        <f t="shared" si="1"/>
        <v>#VALUE!</v>
      </c>
      <c r="R163" s="1" t="e">
        <f t="shared" si="2"/>
        <v>#VALUE!</v>
      </c>
      <c r="S163" s="1" t="e">
        <f t="shared" si="3"/>
        <v>#VALUE!</v>
      </c>
      <c r="T163" s="1" t="e">
        <f t="shared" si="4"/>
        <v>#VALUE!</v>
      </c>
      <c r="U163" s="1" t="str">
        <f t="shared" si="5"/>
        <v>高</v>
      </c>
    </row>
    <row r="164" spans="1:21" ht="18" customHeight="1">
      <c r="A164" s="13" t="str" cm="1">
        <f t="array" ref="A164">_xlfn.IFS(高校選手データ貼り付け!N172="","",TRUE,高校選手データ貼り付け!N172)</f>
        <v/>
      </c>
      <c r="B164" s="14" t="str" cm="1">
        <f t="array" ref="B164">_xlfn.IFS(A164="","",COUNTIF(高校選手データ貼り付け!P173," ")&gt;0,LEFT(高校選手データ貼り付け!P173,FIND(" ",高校選手データ貼り付け!P173)-1),TRUE,LEFT(高校選手データ貼り付け!P173,FIND("　",高校選手データ貼り付け!P173)-1))</f>
        <v/>
      </c>
      <c r="C164" s="14" t="str" cm="1">
        <f t="array" ref="C164">_xlfn.IFS(A164="","",COUNTIF(高校選手データ貼り付け!P173," ")&gt;0,RIGHT(高校選手データ貼り付け!P173,LEN(高校選手データ貼り付け!P173)-FIND(" ",高校選手データ貼り付け!P173)),TRUE,RIGHT(高校選手データ貼り付け!P173,LEN(高校選手データ貼り付け!P173)-FIND("　",高校選手データ貼り付け!P173)))</f>
        <v/>
      </c>
      <c r="D164" s="15"/>
      <c r="E164" s="16" t="str" cm="1">
        <f t="array" ref="E164">_xlfn.IFS(A164="","",TRUE,高校選手データ貼り付け!$P$4&amp;"高")</f>
        <v/>
      </c>
      <c r="F164" s="17" t="str" cm="1">
        <f t="array" ref="F164">_xlfn.IFS(A164="","",TRUE,高校選手データ貼り付け!W172)</f>
        <v/>
      </c>
      <c r="G164" s="15"/>
      <c r="H164" s="18"/>
      <c r="I164" s="18"/>
      <c r="J164" s="16" t="str" cm="1">
        <f t="array" ref="J164">_xlfn.IFS(A164="","",COUNTIF(高校選手データ貼り付け!P172," ")&gt;0,ASC(LEFT(高校選手データ貼り付け!P172,FIND(" ",高校選手データ貼り付け!P172)-1)),TRUE,ASC(LEFT(高校選手データ貼り付け!P172,FIND("　",高校選手データ貼り付け!P172)-1)))</f>
        <v/>
      </c>
      <c r="K164" s="18" t="str" cm="1">
        <f t="array" ref="K164">_xlfn.IFS(A164="","",COUNTIF(高校選手データ貼り付け!P172," ")&gt;0,ASC(RIGHT(高校選手データ貼り付け!P172,LEN(高校選手データ貼り付け!P172)-FIND(" ",高校選手データ貼り付け!P172))),TRUE,ASC(RIGHT(高校選手データ貼り付け!P172,LEN(高校選手データ貼り付け!P172)-FIND("　",高校選手データ貼り付け!P172))))</f>
        <v/>
      </c>
      <c r="L164" s="18"/>
      <c r="M164" s="18"/>
      <c r="N164" s="18" t="str" cm="1">
        <f t="array" ref="N164">_xlfn.IFS(A164="","",TRUE,高校選手データ貼り付け!R172&amp;"."&amp;TEXT(高校選手データ貼り付け!T172,"00")&amp;"."&amp;TEXT(高校選手データ貼り付け!V172,"00"))</f>
        <v/>
      </c>
      <c r="O164" s="18" t="str" cm="1">
        <f t="array" ref="O164">_xlfn.IFS(A164="","",TRUE,"JPN")</f>
        <v/>
      </c>
      <c r="P164" s="1" t="e">
        <f t="shared" si="0"/>
        <v>#VALUE!</v>
      </c>
      <c r="Q164" s="1" t="e">
        <f t="shared" si="1"/>
        <v>#VALUE!</v>
      </c>
      <c r="R164" s="1" t="e">
        <f t="shared" si="2"/>
        <v>#VALUE!</v>
      </c>
      <c r="S164" s="1" t="e">
        <f t="shared" si="3"/>
        <v>#VALUE!</v>
      </c>
      <c r="T164" s="1" t="e">
        <f t="shared" si="4"/>
        <v>#VALUE!</v>
      </c>
      <c r="U164" s="1" t="str">
        <f t="shared" si="5"/>
        <v>高</v>
      </c>
    </row>
    <row r="165" spans="1:21" ht="18" customHeight="1">
      <c r="A165" s="13" t="str" cm="1">
        <f t="array" ref="A165">_xlfn.IFS(高校選手データ貼り付け!N173="","",TRUE,高校選手データ貼り付け!N173)</f>
        <v/>
      </c>
      <c r="B165" s="14" t="str" cm="1">
        <f t="array" ref="B165">_xlfn.IFS(A165="","",COUNTIF(高校選手データ貼り付け!P174," ")&gt;0,LEFT(高校選手データ貼り付け!P174,FIND(" ",高校選手データ貼り付け!P174)-1),TRUE,LEFT(高校選手データ貼り付け!P174,FIND("　",高校選手データ貼り付け!P174)-1))</f>
        <v/>
      </c>
      <c r="C165" s="14" t="str" cm="1">
        <f t="array" ref="C165">_xlfn.IFS(A165="","",COUNTIF(高校選手データ貼り付け!P174," ")&gt;0,RIGHT(高校選手データ貼り付け!P174,LEN(高校選手データ貼り付け!P174)-FIND(" ",高校選手データ貼り付け!P174)),TRUE,RIGHT(高校選手データ貼り付け!P174,LEN(高校選手データ貼り付け!P174)-FIND("　",高校選手データ貼り付け!P174)))</f>
        <v/>
      </c>
      <c r="D165" s="15"/>
      <c r="E165" s="16" t="str" cm="1">
        <f t="array" ref="E165">_xlfn.IFS(A165="","",TRUE,高校選手データ貼り付け!$P$4&amp;"高")</f>
        <v/>
      </c>
      <c r="F165" s="17" t="str" cm="1">
        <f t="array" ref="F165">_xlfn.IFS(A165="","",TRUE,高校選手データ貼り付け!W173)</f>
        <v/>
      </c>
      <c r="G165" s="15"/>
      <c r="H165" s="18"/>
      <c r="I165" s="18"/>
      <c r="J165" s="16" t="str" cm="1">
        <f t="array" ref="J165">_xlfn.IFS(A165="","",COUNTIF(高校選手データ貼り付け!P173," ")&gt;0,ASC(LEFT(高校選手データ貼り付け!P173,FIND(" ",高校選手データ貼り付け!P173)-1)),TRUE,ASC(LEFT(高校選手データ貼り付け!P173,FIND("　",高校選手データ貼り付け!P173)-1)))</f>
        <v/>
      </c>
      <c r="K165" s="18" t="str" cm="1">
        <f t="array" ref="K165">_xlfn.IFS(A165="","",COUNTIF(高校選手データ貼り付け!P173," ")&gt;0,ASC(RIGHT(高校選手データ貼り付け!P173,LEN(高校選手データ貼り付け!P173)-FIND(" ",高校選手データ貼り付け!P173))),TRUE,ASC(RIGHT(高校選手データ貼り付け!P173,LEN(高校選手データ貼り付け!P173)-FIND("　",高校選手データ貼り付け!P173))))</f>
        <v/>
      </c>
      <c r="L165" s="18"/>
      <c r="M165" s="18"/>
      <c r="N165" s="18" t="str" cm="1">
        <f t="array" ref="N165">_xlfn.IFS(A165="","",TRUE,高校選手データ貼り付け!R173&amp;"."&amp;TEXT(高校選手データ貼り付け!T173,"00")&amp;"."&amp;TEXT(高校選手データ貼り付け!V173,"00"))</f>
        <v/>
      </c>
      <c r="O165" s="18" t="str" cm="1">
        <f t="array" ref="O165">_xlfn.IFS(A165="","",TRUE,"JPN")</f>
        <v/>
      </c>
      <c r="P165" s="1" t="e">
        <f t="shared" si="0"/>
        <v>#VALUE!</v>
      </c>
      <c r="Q165" s="1" t="e">
        <f t="shared" si="1"/>
        <v>#VALUE!</v>
      </c>
      <c r="R165" s="1" t="e">
        <f t="shared" si="2"/>
        <v>#VALUE!</v>
      </c>
      <c r="S165" s="1" t="e">
        <f t="shared" si="3"/>
        <v>#VALUE!</v>
      </c>
      <c r="T165" s="1" t="e">
        <f t="shared" si="4"/>
        <v>#VALUE!</v>
      </c>
      <c r="U165" s="1" t="str">
        <f t="shared" si="5"/>
        <v>高</v>
      </c>
    </row>
    <row r="166" spans="1:21" ht="18" customHeight="1">
      <c r="A166" s="13" t="str" cm="1">
        <f t="array" ref="A166">_xlfn.IFS(高校選手データ貼り付け!N174="","",TRUE,高校選手データ貼り付け!N174)</f>
        <v/>
      </c>
      <c r="B166" s="14" t="str" cm="1">
        <f t="array" ref="B166">_xlfn.IFS(A166="","",COUNTIF(高校選手データ貼り付け!P175," ")&gt;0,LEFT(高校選手データ貼り付け!P175,FIND(" ",高校選手データ貼り付け!P175)-1),TRUE,LEFT(高校選手データ貼り付け!P175,FIND("　",高校選手データ貼り付け!P175)-1))</f>
        <v/>
      </c>
      <c r="C166" s="14" t="str" cm="1">
        <f t="array" ref="C166">_xlfn.IFS(A166="","",COUNTIF(高校選手データ貼り付け!P175," ")&gt;0,RIGHT(高校選手データ貼り付け!P175,LEN(高校選手データ貼り付け!P175)-FIND(" ",高校選手データ貼り付け!P175)),TRUE,RIGHT(高校選手データ貼り付け!P175,LEN(高校選手データ貼り付け!P175)-FIND("　",高校選手データ貼り付け!P175)))</f>
        <v/>
      </c>
      <c r="D166" s="15"/>
      <c r="E166" s="16" t="str" cm="1">
        <f t="array" ref="E166">_xlfn.IFS(A166="","",TRUE,高校選手データ貼り付け!$P$4&amp;"高")</f>
        <v/>
      </c>
      <c r="F166" s="17" t="str" cm="1">
        <f t="array" ref="F166">_xlfn.IFS(A166="","",TRUE,高校選手データ貼り付け!W174)</f>
        <v/>
      </c>
      <c r="G166" s="15"/>
      <c r="H166" s="18"/>
      <c r="I166" s="18"/>
      <c r="J166" s="16" t="str" cm="1">
        <f t="array" ref="J166">_xlfn.IFS(A166="","",COUNTIF(高校選手データ貼り付け!P174," ")&gt;0,ASC(LEFT(高校選手データ貼り付け!P174,FIND(" ",高校選手データ貼り付け!P174)-1)),TRUE,ASC(LEFT(高校選手データ貼り付け!P174,FIND("　",高校選手データ貼り付け!P174)-1)))</f>
        <v/>
      </c>
      <c r="K166" s="18" t="str" cm="1">
        <f t="array" ref="K166">_xlfn.IFS(A166="","",COUNTIF(高校選手データ貼り付け!P174," ")&gt;0,ASC(RIGHT(高校選手データ貼り付け!P174,LEN(高校選手データ貼り付け!P174)-FIND(" ",高校選手データ貼り付け!P174))),TRUE,ASC(RIGHT(高校選手データ貼り付け!P174,LEN(高校選手データ貼り付け!P174)-FIND("　",高校選手データ貼り付け!P174))))</f>
        <v/>
      </c>
      <c r="L166" s="18"/>
      <c r="M166" s="18"/>
      <c r="N166" s="18" t="str" cm="1">
        <f t="array" ref="N166">_xlfn.IFS(A166="","",TRUE,高校選手データ貼り付け!R174&amp;"."&amp;TEXT(高校選手データ貼り付け!T174,"00")&amp;"."&amp;TEXT(高校選手データ貼り付け!V174,"00"))</f>
        <v/>
      </c>
      <c r="O166" s="18" t="str" cm="1">
        <f t="array" ref="O166">_xlfn.IFS(A166="","",TRUE,"JPN")</f>
        <v/>
      </c>
      <c r="P166" s="1" t="e">
        <f t="shared" si="0"/>
        <v>#VALUE!</v>
      </c>
      <c r="Q166" s="1" t="e">
        <f t="shared" si="1"/>
        <v>#VALUE!</v>
      </c>
      <c r="R166" s="1" t="e">
        <f t="shared" si="2"/>
        <v>#VALUE!</v>
      </c>
      <c r="S166" s="1" t="e">
        <f t="shared" si="3"/>
        <v>#VALUE!</v>
      </c>
      <c r="T166" s="1" t="e">
        <f t="shared" si="4"/>
        <v>#VALUE!</v>
      </c>
      <c r="U166" s="1" t="str">
        <f t="shared" si="5"/>
        <v>高</v>
      </c>
    </row>
    <row r="167" spans="1:21" ht="18" customHeight="1">
      <c r="A167" s="13" t="str" cm="1">
        <f t="array" ref="A167">_xlfn.IFS(高校選手データ貼り付け!N175="","",TRUE,高校選手データ貼り付け!N175)</f>
        <v/>
      </c>
      <c r="B167" s="14" t="str" cm="1">
        <f t="array" ref="B167">_xlfn.IFS(A167="","",COUNTIF(高校選手データ貼り付け!P176," ")&gt;0,LEFT(高校選手データ貼り付け!P176,FIND(" ",高校選手データ貼り付け!P176)-1),TRUE,LEFT(高校選手データ貼り付け!P176,FIND("　",高校選手データ貼り付け!P176)-1))</f>
        <v/>
      </c>
      <c r="C167" s="14" t="str" cm="1">
        <f t="array" ref="C167">_xlfn.IFS(A167="","",COUNTIF(高校選手データ貼り付け!P176," ")&gt;0,RIGHT(高校選手データ貼り付け!P176,LEN(高校選手データ貼り付け!P176)-FIND(" ",高校選手データ貼り付け!P176)),TRUE,RIGHT(高校選手データ貼り付け!P176,LEN(高校選手データ貼り付け!P176)-FIND("　",高校選手データ貼り付け!P176)))</f>
        <v/>
      </c>
      <c r="D167" s="15"/>
      <c r="E167" s="16" t="str" cm="1">
        <f t="array" ref="E167">_xlfn.IFS(A167="","",TRUE,高校選手データ貼り付け!$P$4&amp;"高")</f>
        <v/>
      </c>
      <c r="F167" s="17" t="str" cm="1">
        <f t="array" ref="F167">_xlfn.IFS(A167="","",TRUE,高校選手データ貼り付け!W175)</f>
        <v/>
      </c>
      <c r="G167" s="15"/>
      <c r="H167" s="18"/>
      <c r="I167" s="18"/>
      <c r="J167" s="16" t="str" cm="1">
        <f t="array" ref="J167">_xlfn.IFS(A167="","",COUNTIF(高校選手データ貼り付け!P175," ")&gt;0,ASC(LEFT(高校選手データ貼り付け!P175,FIND(" ",高校選手データ貼り付け!P175)-1)),TRUE,ASC(LEFT(高校選手データ貼り付け!P175,FIND("　",高校選手データ貼り付け!P175)-1)))</f>
        <v/>
      </c>
      <c r="K167" s="18" t="str" cm="1">
        <f t="array" ref="K167">_xlfn.IFS(A167="","",COUNTIF(高校選手データ貼り付け!P175," ")&gt;0,ASC(RIGHT(高校選手データ貼り付け!P175,LEN(高校選手データ貼り付け!P175)-FIND(" ",高校選手データ貼り付け!P175))),TRUE,ASC(RIGHT(高校選手データ貼り付け!P175,LEN(高校選手データ貼り付け!P175)-FIND("　",高校選手データ貼り付け!P175))))</f>
        <v/>
      </c>
      <c r="L167" s="18"/>
      <c r="M167" s="18"/>
      <c r="N167" s="18" t="str" cm="1">
        <f t="array" ref="N167">_xlfn.IFS(A167="","",TRUE,高校選手データ貼り付け!R175&amp;"."&amp;TEXT(高校選手データ貼り付け!T175,"00")&amp;"."&amp;TEXT(高校選手データ貼り付け!V175,"00"))</f>
        <v/>
      </c>
      <c r="O167" s="18" t="str" cm="1">
        <f t="array" ref="O167">_xlfn.IFS(A167="","",TRUE,"JPN")</f>
        <v/>
      </c>
      <c r="P167" s="1" t="e">
        <f t="shared" si="0"/>
        <v>#VALUE!</v>
      </c>
      <c r="Q167" s="1" t="e">
        <f t="shared" si="1"/>
        <v>#VALUE!</v>
      </c>
      <c r="R167" s="1" t="e">
        <f t="shared" si="2"/>
        <v>#VALUE!</v>
      </c>
      <c r="S167" s="1" t="e">
        <f t="shared" si="3"/>
        <v>#VALUE!</v>
      </c>
      <c r="T167" s="1" t="e">
        <f t="shared" si="4"/>
        <v>#VALUE!</v>
      </c>
      <c r="U167" s="1" t="str">
        <f t="shared" si="5"/>
        <v>高</v>
      </c>
    </row>
    <row r="168" spans="1:21" ht="18" customHeight="1">
      <c r="A168" s="13" t="str" cm="1">
        <f t="array" ref="A168">_xlfn.IFS(高校選手データ貼り付け!N176="","",TRUE,高校選手データ貼り付け!N176)</f>
        <v/>
      </c>
      <c r="B168" s="14" t="str" cm="1">
        <f t="array" ref="B168">_xlfn.IFS(A168="","",COUNTIF(高校選手データ貼り付け!P177," ")&gt;0,LEFT(高校選手データ貼り付け!P177,FIND(" ",高校選手データ貼り付け!P177)-1),TRUE,LEFT(高校選手データ貼り付け!P177,FIND("　",高校選手データ貼り付け!P177)-1))</f>
        <v/>
      </c>
      <c r="C168" s="14" t="str" cm="1">
        <f t="array" ref="C168">_xlfn.IFS(A168="","",COUNTIF(高校選手データ貼り付け!P177," ")&gt;0,RIGHT(高校選手データ貼り付け!P177,LEN(高校選手データ貼り付け!P177)-FIND(" ",高校選手データ貼り付け!P177)),TRUE,RIGHT(高校選手データ貼り付け!P177,LEN(高校選手データ貼り付け!P177)-FIND("　",高校選手データ貼り付け!P177)))</f>
        <v/>
      </c>
      <c r="D168" s="15"/>
      <c r="E168" s="16" t="str" cm="1">
        <f t="array" ref="E168">_xlfn.IFS(A168="","",TRUE,高校選手データ貼り付け!$P$4&amp;"高")</f>
        <v/>
      </c>
      <c r="F168" s="17" t="str" cm="1">
        <f t="array" ref="F168">_xlfn.IFS(A168="","",TRUE,高校選手データ貼り付け!W176)</f>
        <v/>
      </c>
      <c r="G168" s="15"/>
      <c r="H168" s="18"/>
      <c r="I168" s="18"/>
      <c r="J168" s="16" t="str" cm="1">
        <f t="array" ref="J168">_xlfn.IFS(A168="","",COUNTIF(高校選手データ貼り付け!P176," ")&gt;0,ASC(LEFT(高校選手データ貼り付け!P176,FIND(" ",高校選手データ貼り付け!P176)-1)),TRUE,ASC(LEFT(高校選手データ貼り付け!P176,FIND("　",高校選手データ貼り付け!P176)-1)))</f>
        <v/>
      </c>
      <c r="K168" s="18" t="str" cm="1">
        <f t="array" ref="K168">_xlfn.IFS(A168="","",COUNTIF(高校選手データ貼り付け!P176," ")&gt;0,ASC(RIGHT(高校選手データ貼り付け!P176,LEN(高校選手データ貼り付け!P176)-FIND(" ",高校選手データ貼り付け!P176))),TRUE,ASC(RIGHT(高校選手データ貼り付け!P176,LEN(高校選手データ貼り付け!P176)-FIND("　",高校選手データ貼り付け!P176))))</f>
        <v/>
      </c>
      <c r="L168" s="18"/>
      <c r="M168" s="18"/>
      <c r="N168" s="18" t="str" cm="1">
        <f t="array" ref="N168">_xlfn.IFS(A168="","",TRUE,高校選手データ貼り付け!R176&amp;"."&amp;TEXT(高校選手データ貼り付け!T176,"00")&amp;"."&amp;TEXT(高校選手データ貼り付け!V176,"00"))</f>
        <v/>
      </c>
      <c r="O168" s="18" t="str" cm="1">
        <f t="array" ref="O168">_xlfn.IFS(A168="","",TRUE,"JPN")</f>
        <v/>
      </c>
      <c r="P168" s="1" t="e">
        <f t="shared" si="0"/>
        <v>#VALUE!</v>
      </c>
      <c r="Q168" s="1" t="e">
        <f t="shared" si="1"/>
        <v>#VALUE!</v>
      </c>
      <c r="R168" s="1" t="e">
        <f t="shared" si="2"/>
        <v>#VALUE!</v>
      </c>
      <c r="S168" s="1" t="e">
        <f t="shared" si="3"/>
        <v>#VALUE!</v>
      </c>
      <c r="T168" s="1" t="e">
        <f t="shared" si="4"/>
        <v>#VALUE!</v>
      </c>
      <c r="U168" s="1" t="str">
        <f t="shared" si="5"/>
        <v>高</v>
      </c>
    </row>
    <row r="169" spans="1:21" ht="18" customHeight="1">
      <c r="A169" s="13" t="str" cm="1">
        <f t="array" ref="A169">_xlfn.IFS(高校選手データ貼り付け!N177="","",TRUE,高校選手データ貼り付け!N177)</f>
        <v/>
      </c>
      <c r="B169" s="14" t="str" cm="1">
        <f t="array" ref="B169">_xlfn.IFS(A169="","",COUNTIF(高校選手データ貼り付け!P178," ")&gt;0,LEFT(高校選手データ貼り付け!P178,FIND(" ",高校選手データ貼り付け!P178)-1),TRUE,LEFT(高校選手データ貼り付け!P178,FIND("　",高校選手データ貼り付け!P178)-1))</f>
        <v/>
      </c>
      <c r="C169" s="14" t="str" cm="1">
        <f t="array" ref="C169">_xlfn.IFS(A169="","",COUNTIF(高校選手データ貼り付け!P178," ")&gt;0,RIGHT(高校選手データ貼り付け!P178,LEN(高校選手データ貼り付け!P178)-FIND(" ",高校選手データ貼り付け!P178)),TRUE,RIGHT(高校選手データ貼り付け!P178,LEN(高校選手データ貼り付け!P178)-FIND("　",高校選手データ貼り付け!P178)))</f>
        <v/>
      </c>
      <c r="D169" s="15"/>
      <c r="E169" s="16" t="str" cm="1">
        <f t="array" ref="E169">_xlfn.IFS(A169="","",TRUE,高校選手データ貼り付け!$P$4&amp;"高")</f>
        <v/>
      </c>
      <c r="F169" s="17" t="str" cm="1">
        <f t="array" ref="F169">_xlfn.IFS(A169="","",TRUE,高校選手データ貼り付け!W177)</f>
        <v/>
      </c>
      <c r="G169" s="15"/>
      <c r="H169" s="18"/>
      <c r="I169" s="18"/>
      <c r="J169" s="16" t="str" cm="1">
        <f t="array" ref="J169">_xlfn.IFS(A169="","",COUNTIF(高校選手データ貼り付け!P177," ")&gt;0,ASC(LEFT(高校選手データ貼り付け!P177,FIND(" ",高校選手データ貼り付け!P177)-1)),TRUE,ASC(LEFT(高校選手データ貼り付け!P177,FIND("　",高校選手データ貼り付け!P177)-1)))</f>
        <v/>
      </c>
      <c r="K169" s="18" t="str" cm="1">
        <f t="array" ref="K169">_xlfn.IFS(A169="","",COUNTIF(高校選手データ貼り付け!P177," ")&gt;0,ASC(RIGHT(高校選手データ貼り付け!P177,LEN(高校選手データ貼り付け!P177)-FIND(" ",高校選手データ貼り付け!P177))),TRUE,ASC(RIGHT(高校選手データ貼り付け!P177,LEN(高校選手データ貼り付け!P177)-FIND("　",高校選手データ貼り付け!P177))))</f>
        <v/>
      </c>
      <c r="L169" s="18"/>
      <c r="M169" s="18"/>
      <c r="N169" s="18" t="str" cm="1">
        <f t="array" ref="N169">_xlfn.IFS(A169="","",TRUE,高校選手データ貼り付け!R177&amp;"."&amp;TEXT(高校選手データ貼り付け!T177,"00")&amp;"."&amp;TEXT(高校選手データ貼り付け!V177,"00"))</f>
        <v/>
      </c>
      <c r="O169" s="18" t="str" cm="1">
        <f t="array" ref="O169">_xlfn.IFS(A169="","",TRUE,"JPN")</f>
        <v/>
      </c>
      <c r="P169" s="1" t="e">
        <f t="shared" si="0"/>
        <v>#VALUE!</v>
      </c>
      <c r="Q169" s="1" t="e">
        <f t="shared" si="1"/>
        <v>#VALUE!</v>
      </c>
      <c r="R169" s="1" t="e">
        <f t="shared" si="2"/>
        <v>#VALUE!</v>
      </c>
      <c r="S169" s="1" t="e">
        <f t="shared" si="3"/>
        <v>#VALUE!</v>
      </c>
      <c r="T169" s="1" t="e">
        <f t="shared" si="4"/>
        <v>#VALUE!</v>
      </c>
      <c r="U169" s="1" t="str">
        <f t="shared" si="5"/>
        <v>高</v>
      </c>
    </row>
    <row r="170" spans="1:21" ht="18" customHeight="1">
      <c r="A170" s="13" t="str" cm="1">
        <f t="array" ref="A170">_xlfn.IFS(高校選手データ貼り付け!N178="","",TRUE,高校選手データ貼り付け!N178)</f>
        <v/>
      </c>
      <c r="B170" s="14" t="str" cm="1">
        <f t="array" ref="B170">_xlfn.IFS(A170="","",COUNTIF(高校選手データ貼り付け!P179," ")&gt;0,LEFT(高校選手データ貼り付け!P179,FIND(" ",高校選手データ貼り付け!P179)-1),TRUE,LEFT(高校選手データ貼り付け!P179,FIND("　",高校選手データ貼り付け!P179)-1))</f>
        <v/>
      </c>
      <c r="C170" s="14" t="str" cm="1">
        <f t="array" ref="C170">_xlfn.IFS(A170="","",COUNTIF(高校選手データ貼り付け!P179," ")&gt;0,RIGHT(高校選手データ貼り付け!P179,LEN(高校選手データ貼り付け!P179)-FIND(" ",高校選手データ貼り付け!P179)),TRUE,RIGHT(高校選手データ貼り付け!P179,LEN(高校選手データ貼り付け!P179)-FIND("　",高校選手データ貼り付け!P179)))</f>
        <v/>
      </c>
      <c r="D170" s="15"/>
      <c r="E170" s="16" t="str" cm="1">
        <f t="array" ref="E170">_xlfn.IFS(A170="","",TRUE,高校選手データ貼り付け!$P$4&amp;"高")</f>
        <v/>
      </c>
      <c r="F170" s="17" t="str" cm="1">
        <f t="array" ref="F170">_xlfn.IFS(A170="","",TRUE,高校選手データ貼り付け!W178)</f>
        <v/>
      </c>
      <c r="G170" s="15"/>
      <c r="H170" s="18"/>
      <c r="I170" s="18"/>
      <c r="J170" s="16" t="str" cm="1">
        <f t="array" ref="J170">_xlfn.IFS(A170="","",COUNTIF(高校選手データ貼り付け!P178," ")&gt;0,ASC(LEFT(高校選手データ貼り付け!P178,FIND(" ",高校選手データ貼り付け!P178)-1)),TRUE,ASC(LEFT(高校選手データ貼り付け!P178,FIND("　",高校選手データ貼り付け!P178)-1)))</f>
        <v/>
      </c>
      <c r="K170" s="18" t="str" cm="1">
        <f t="array" ref="K170">_xlfn.IFS(A170="","",COUNTIF(高校選手データ貼り付け!P178," ")&gt;0,ASC(RIGHT(高校選手データ貼り付け!P178,LEN(高校選手データ貼り付け!P178)-FIND(" ",高校選手データ貼り付け!P178))),TRUE,ASC(RIGHT(高校選手データ貼り付け!P178,LEN(高校選手データ貼り付け!P178)-FIND("　",高校選手データ貼り付け!P178))))</f>
        <v/>
      </c>
      <c r="L170" s="18"/>
      <c r="M170" s="18"/>
      <c r="N170" s="18" t="str" cm="1">
        <f t="array" ref="N170">_xlfn.IFS(A170="","",TRUE,高校選手データ貼り付け!R178&amp;"."&amp;TEXT(高校選手データ貼り付け!T178,"00")&amp;"."&amp;TEXT(高校選手データ貼り付け!V178,"00"))</f>
        <v/>
      </c>
      <c r="O170" s="18" t="str" cm="1">
        <f t="array" ref="O170">_xlfn.IFS(A170="","",TRUE,"JPN")</f>
        <v/>
      </c>
      <c r="P170" s="1" t="e">
        <f t="shared" si="0"/>
        <v>#VALUE!</v>
      </c>
      <c r="Q170" s="1" t="e">
        <f t="shared" si="1"/>
        <v>#VALUE!</v>
      </c>
      <c r="R170" s="1" t="e">
        <f t="shared" si="2"/>
        <v>#VALUE!</v>
      </c>
      <c r="S170" s="1" t="e">
        <f t="shared" si="3"/>
        <v>#VALUE!</v>
      </c>
      <c r="T170" s="1" t="e">
        <f t="shared" si="4"/>
        <v>#VALUE!</v>
      </c>
      <c r="U170" s="1" t="str">
        <f t="shared" si="5"/>
        <v>高</v>
      </c>
    </row>
    <row r="171" spans="1:21" ht="18" customHeight="1">
      <c r="A171" s="13" t="str" cm="1">
        <f t="array" ref="A171">_xlfn.IFS(高校選手データ貼り付け!N179="","",TRUE,高校選手データ貼り付け!N179)</f>
        <v/>
      </c>
      <c r="B171" s="14" t="str" cm="1">
        <f t="array" ref="B171">_xlfn.IFS(A171="","",COUNTIF(高校選手データ貼り付け!P180," ")&gt;0,LEFT(高校選手データ貼り付け!P180,FIND(" ",高校選手データ貼り付け!P180)-1),TRUE,LEFT(高校選手データ貼り付け!P180,FIND("　",高校選手データ貼り付け!P180)-1))</f>
        <v/>
      </c>
      <c r="C171" s="14" t="str" cm="1">
        <f t="array" ref="C171">_xlfn.IFS(A171="","",COUNTIF(高校選手データ貼り付け!P180," ")&gt;0,RIGHT(高校選手データ貼り付け!P180,LEN(高校選手データ貼り付け!P180)-FIND(" ",高校選手データ貼り付け!P180)),TRUE,RIGHT(高校選手データ貼り付け!P180,LEN(高校選手データ貼り付け!P180)-FIND("　",高校選手データ貼り付け!P180)))</f>
        <v/>
      </c>
      <c r="D171" s="15"/>
      <c r="E171" s="16" t="str" cm="1">
        <f t="array" ref="E171">_xlfn.IFS(A171="","",TRUE,高校選手データ貼り付け!$P$4&amp;"高")</f>
        <v/>
      </c>
      <c r="F171" s="17" t="str" cm="1">
        <f t="array" ref="F171">_xlfn.IFS(A171="","",TRUE,高校選手データ貼り付け!W179)</f>
        <v/>
      </c>
      <c r="G171" s="15"/>
      <c r="H171" s="18"/>
      <c r="I171" s="18"/>
      <c r="J171" s="16" t="str" cm="1">
        <f t="array" ref="J171">_xlfn.IFS(A171="","",COUNTIF(高校選手データ貼り付け!P179," ")&gt;0,ASC(LEFT(高校選手データ貼り付け!P179,FIND(" ",高校選手データ貼り付け!P179)-1)),TRUE,ASC(LEFT(高校選手データ貼り付け!P179,FIND("　",高校選手データ貼り付け!P179)-1)))</f>
        <v/>
      </c>
      <c r="K171" s="18" t="str" cm="1">
        <f t="array" ref="K171">_xlfn.IFS(A171="","",COUNTIF(高校選手データ貼り付け!P179," ")&gt;0,ASC(RIGHT(高校選手データ貼り付け!P179,LEN(高校選手データ貼り付け!P179)-FIND(" ",高校選手データ貼り付け!P179))),TRUE,ASC(RIGHT(高校選手データ貼り付け!P179,LEN(高校選手データ貼り付け!P179)-FIND("　",高校選手データ貼り付け!P179))))</f>
        <v/>
      </c>
      <c r="L171" s="18"/>
      <c r="M171" s="18"/>
      <c r="N171" s="18" t="str" cm="1">
        <f t="array" ref="N171">_xlfn.IFS(A171="","",TRUE,高校選手データ貼り付け!R179&amp;"."&amp;TEXT(高校選手データ貼り付け!T179,"00")&amp;"."&amp;TEXT(高校選手データ貼り付け!V179,"00"))</f>
        <v/>
      </c>
      <c r="O171" s="18" t="str" cm="1">
        <f t="array" ref="O171">_xlfn.IFS(A171="","",TRUE,"JPN")</f>
        <v/>
      </c>
      <c r="P171" s="1" t="e">
        <f t="shared" si="0"/>
        <v>#VALUE!</v>
      </c>
      <c r="Q171" s="1" t="e">
        <f t="shared" si="1"/>
        <v>#VALUE!</v>
      </c>
      <c r="R171" s="1" t="e">
        <f t="shared" si="2"/>
        <v>#VALUE!</v>
      </c>
      <c r="S171" s="1" t="e">
        <f t="shared" si="3"/>
        <v>#VALUE!</v>
      </c>
      <c r="T171" s="1" t="e">
        <f t="shared" si="4"/>
        <v>#VALUE!</v>
      </c>
      <c r="U171" s="1" t="str">
        <f t="shared" si="5"/>
        <v>高</v>
      </c>
    </row>
    <row r="172" spans="1:21" ht="18" customHeight="1">
      <c r="A172" s="13" t="str" cm="1">
        <f t="array" ref="A172">_xlfn.IFS(高校選手データ貼り付け!N180="","",TRUE,高校選手データ貼り付け!N180)</f>
        <v/>
      </c>
      <c r="B172" s="14" t="str" cm="1">
        <f t="array" ref="B172">_xlfn.IFS(A172="","",COUNTIF(高校選手データ貼り付け!P181," ")&gt;0,LEFT(高校選手データ貼り付け!P181,FIND(" ",高校選手データ貼り付け!P181)-1),TRUE,LEFT(高校選手データ貼り付け!P181,FIND("　",高校選手データ貼り付け!P181)-1))</f>
        <v/>
      </c>
      <c r="C172" s="14" t="str" cm="1">
        <f t="array" ref="C172">_xlfn.IFS(A172="","",COUNTIF(高校選手データ貼り付け!P181," ")&gt;0,RIGHT(高校選手データ貼り付け!P181,LEN(高校選手データ貼り付け!P181)-FIND(" ",高校選手データ貼り付け!P181)),TRUE,RIGHT(高校選手データ貼り付け!P181,LEN(高校選手データ貼り付け!P181)-FIND("　",高校選手データ貼り付け!P181)))</f>
        <v/>
      </c>
      <c r="D172" s="15"/>
      <c r="E172" s="16" t="str" cm="1">
        <f t="array" ref="E172">_xlfn.IFS(A172="","",TRUE,高校選手データ貼り付け!$P$4&amp;"高")</f>
        <v/>
      </c>
      <c r="F172" s="17" t="str" cm="1">
        <f t="array" ref="F172">_xlfn.IFS(A172="","",TRUE,高校選手データ貼り付け!W180)</f>
        <v/>
      </c>
      <c r="G172" s="15"/>
      <c r="H172" s="18"/>
      <c r="I172" s="18"/>
      <c r="J172" s="16" t="str" cm="1">
        <f t="array" ref="J172">_xlfn.IFS(A172="","",COUNTIF(高校選手データ貼り付け!P180," ")&gt;0,ASC(LEFT(高校選手データ貼り付け!P180,FIND(" ",高校選手データ貼り付け!P180)-1)),TRUE,ASC(LEFT(高校選手データ貼り付け!P180,FIND("　",高校選手データ貼り付け!P180)-1)))</f>
        <v/>
      </c>
      <c r="K172" s="18" t="str" cm="1">
        <f t="array" ref="K172">_xlfn.IFS(A172="","",COUNTIF(高校選手データ貼り付け!P180," ")&gt;0,ASC(RIGHT(高校選手データ貼り付け!P180,LEN(高校選手データ貼り付け!P180)-FIND(" ",高校選手データ貼り付け!P180))),TRUE,ASC(RIGHT(高校選手データ貼り付け!P180,LEN(高校選手データ貼り付け!P180)-FIND("　",高校選手データ貼り付け!P180))))</f>
        <v/>
      </c>
      <c r="L172" s="18"/>
      <c r="M172" s="18"/>
      <c r="N172" s="18" t="str" cm="1">
        <f t="array" ref="N172">_xlfn.IFS(A172="","",TRUE,高校選手データ貼り付け!R180&amp;"."&amp;TEXT(高校選手データ貼り付け!T180,"00")&amp;"."&amp;TEXT(高校選手データ貼り付け!V180,"00"))</f>
        <v/>
      </c>
      <c r="O172" s="18" t="str" cm="1">
        <f t="array" ref="O172">_xlfn.IFS(A172="","",TRUE,"JPN")</f>
        <v/>
      </c>
      <c r="P172" s="1" t="e">
        <f t="shared" si="0"/>
        <v>#VALUE!</v>
      </c>
      <c r="Q172" s="1" t="e">
        <f t="shared" si="1"/>
        <v>#VALUE!</v>
      </c>
      <c r="R172" s="1" t="e">
        <f t="shared" si="2"/>
        <v>#VALUE!</v>
      </c>
      <c r="S172" s="1" t="e">
        <f t="shared" si="3"/>
        <v>#VALUE!</v>
      </c>
      <c r="T172" s="1" t="e">
        <f t="shared" si="4"/>
        <v>#VALUE!</v>
      </c>
      <c r="U172" s="1" t="str">
        <f t="shared" si="5"/>
        <v>高</v>
      </c>
    </row>
    <row r="173" spans="1:21" ht="18" customHeight="1">
      <c r="A173" s="13" t="str" cm="1">
        <f t="array" ref="A173">_xlfn.IFS(高校選手データ貼り付け!N181="","",TRUE,高校選手データ貼り付け!N181)</f>
        <v/>
      </c>
      <c r="B173" s="14" t="str" cm="1">
        <f t="array" ref="B173">_xlfn.IFS(A173="","",COUNTIF(高校選手データ貼り付け!P182," ")&gt;0,LEFT(高校選手データ貼り付け!P182,FIND(" ",高校選手データ貼り付け!P182)-1),TRUE,LEFT(高校選手データ貼り付け!P182,FIND("　",高校選手データ貼り付け!P182)-1))</f>
        <v/>
      </c>
      <c r="C173" s="14" t="str" cm="1">
        <f t="array" ref="C173">_xlfn.IFS(A173="","",COUNTIF(高校選手データ貼り付け!P182," ")&gt;0,RIGHT(高校選手データ貼り付け!P182,LEN(高校選手データ貼り付け!P182)-FIND(" ",高校選手データ貼り付け!P182)),TRUE,RIGHT(高校選手データ貼り付け!P182,LEN(高校選手データ貼り付け!P182)-FIND("　",高校選手データ貼り付け!P182)))</f>
        <v/>
      </c>
      <c r="D173" s="15"/>
      <c r="E173" s="16" t="str" cm="1">
        <f t="array" ref="E173">_xlfn.IFS(A173="","",TRUE,高校選手データ貼り付け!$P$4&amp;"高")</f>
        <v/>
      </c>
      <c r="F173" s="17" t="str" cm="1">
        <f t="array" ref="F173">_xlfn.IFS(A173="","",TRUE,高校選手データ貼り付け!W181)</f>
        <v/>
      </c>
      <c r="G173" s="15"/>
      <c r="H173" s="18"/>
      <c r="I173" s="18"/>
      <c r="J173" s="16" t="str" cm="1">
        <f t="array" ref="J173">_xlfn.IFS(A173="","",COUNTIF(高校選手データ貼り付け!P181," ")&gt;0,ASC(LEFT(高校選手データ貼り付け!P181,FIND(" ",高校選手データ貼り付け!P181)-1)),TRUE,ASC(LEFT(高校選手データ貼り付け!P181,FIND("　",高校選手データ貼り付け!P181)-1)))</f>
        <v/>
      </c>
      <c r="K173" s="18" t="str" cm="1">
        <f t="array" ref="K173">_xlfn.IFS(A173="","",COUNTIF(高校選手データ貼り付け!P181," ")&gt;0,ASC(RIGHT(高校選手データ貼り付け!P181,LEN(高校選手データ貼り付け!P181)-FIND(" ",高校選手データ貼り付け!P181))),TRUE,ASC(RIGHT(高校選手データ貼り付け!P181,LEN(高校選手データ貼り付け!P181)-FIND("　",高校選手データ貼り付け!P181))))</f>
        <v/>
      </c>
      <c r="L173" s="18"/>
      <c r="M173" s="18"/>
      <c r="N173" s="18" t="str" cm="1">
        <f t="array" ref="N173">_xlfn.IFS(A173="","",TRUE,高校選手データ貼り付け!R181&amp;"."&amp;TEXT(高校選手データ貼り付け!T181,"00")&amp;"."&amp;TEXT(高校選手データ貼り付け!V181,"00"))</f>
        <v/>
      </c>
      <c r="O173" s="18" t="str" cm="1">
        <f t="array" ref="O173">_xlfn.IFS(A173="","",TRUE,"JPN")</f>
        <v/>
      </c>
      <c r="P173" s="1" t="e">
        <f t="shared" si="0"/>
        <v>#VALUE!</v>
      </c>
      <c r="Q173" s="1" t="e">
        <f t="shared" si="1"/>
        <v>#VALUE!</v>
      </c>
      <c r="R173" s="1" t="e">
        <f t="shared" si="2"/>
        <v>#VALUE!</v>
      </c>
      <c r="S173" s="1" t="e">
        <f t="shared" si="3"/>
        <v>#VALUE!</v>
      </c>
      <c r="T173" s="1" t="e">
        <f t="shared" si="4"/>
        <v>#VALUE!</v>
      </c>
      <c r="U173" s="1" t="str">
        <f t="shared" si="5"/>
        <v>高</v>
      </c>
    </row>
    <row r="174" spans="1:21" ht="18" customHeight="1">
      <c r="A174" s="13" t="str" cm="1">
        <f t="array" ref="A174">_xlfn.IFS(高校選手データ貼り付け!N182="","",TRUE,高校選手データ貼り付け!N182)</f>
        <v/>
      </c>
      <c r="B174" s="14" t="str" cm="1">
        <f t="array" ref="B174">_xlfn.IFS(A174="","",COUNTIF(高校選手データ貼り付け!P183," ")&gt;0,LEFT(高校選手データ貼り付け!P183,FIND(" ",高校選手データ貼り付け!P183)-1),TRUE,LEFT(高校選手データ貼り付け!P183,FIND("　",高校選手データ貼り付け!P183)-1))</f>
        <v/>
      </c>
      <c r="C174" s="14" t="str" cm="1">
        <f t="array" ref="C174">_xlfn.IFS(A174="","",COUNTIF(高校選手データ貼り付け!P183," ")&gt;0,RIGHT(高校選手データ貼り付け!P183,LEN(高校選手データ貼り付け!P183)-FIND(" ",高校選手データ貼り付け!P183)),TRUE,RIGHT(高校選手データ貼り付け!P183,LEN(高校選手データ貼り付け!P183)-FIND("　",高校選手データ貼り付け!P183)))</f>
        <v/>
      </c>
      <c r="D174" s="15"/>
      <c r="E174" s="16" t="str" cm="1">
        <f t="array" ref="E174">_xlfn.IFS(A174="","",TRUE,高校選手データ貼り付け!$P$4&amp;"高")</f>
        <v/>
      </c>
      <c r="F174" s="17" t="str" cm="1">
        <f t="array" ref="F174">_xlfn.IFS(A174="","",TRUE,高校選手データ貼り付け!W182)</f>
        <v/>
      </c>
      <c r="G174" s="15"/>
      <c r="H174" s="18"/>
      <c r="I174" s="18"/>
      <c r="J174" s="16" t="str" cm="1">
        <f t="array" ref="J174">_xlfn.IFS(A174="","",COUNTIF(高校選手データ貼り付け!P182," ")&gt;0,ASC(LEFT(高校選手データ貼り付け!P182,FIND(" ",高校選手データ貼り付け!P182)-1)),TRUE,ASC(LEFT(高校選手データ貼り付け!P182,FIND("　",高校選手データ貼り付け!P182)-1)))</f>
        <v/>
      </c>
      <c r="K174" s="18" t="str" cm="1">
        <f t="array" ref="K174">_xlfn.IFS(A174="","",COUNTIF(高校選手データ貼り付け!P182," ")&gt;0,ASC(RIGHT(高校選手データ貼り付け!P182,LEN(高校選手データ貼り付け!P182)-FIND(" ",高校選手データ貼り付け!P182))),TRUE,ASC(RIGHT(高校選手データ貼り付け!P182,LEN(高校選手データ貼り付け!P182)-FIND("　",高校選手データ貼り付け!P182))))</f>
        <v/>
      </c>
      <c r="L174" s="18"/>
      <c r="M174" s="18"/>
      <c r="N174" s="18" t="str" cm="1">
        <f t="array" ref="N174">_xlfn.IFS(A174="","",TRUE,高校選手データ貼り付け!R182&amp;"."&amp;TEXT(高校選手データ貼り付け!T182,"00")&amp;"."&amp;TEXT(高校選手データ貼り付け!V182,"00"))</f>
        <v/>
      </c>
      <c r="O174" s="18" t="str" cm="1">
        <f t="array" ref="O174">_xlfn.IFS(A174="","",TRUE,"JPN")</f>
        <v/>
      </c>
      <c r="P174" s="1" t="e">
        <f t="shared" si="0"/>
        <v>#VALUE!</v>
      </c>
      <c r="Q174" s="1" t="e">
        <f t="shared" si="1"/>
        <v>#VALUE!</v>
      </c>
      <c r="R174" s="1" t="e">
        <f t="shared" si="2"/>
        <v>#VALUE!</v>
      </c>
      <c r="S174" s="1" t="e">
        <f t="shared" si="3"/>
        <v>#VALUE!</v>
      </c>
      <c r="T174" s="1" t="e">
        <f t="shared" si="4"/>
        <v>#VALUE!</v>
      </c>
      <c r="U174" s="1" t="str">
        <f t="shared" si="5"/>
        <v>高</v>
      </c>
    </row>
    <row r="175" spans="1:21" ht="18" customHeight="1">
      <c r="A175" s="13" t="str" cm="1">
        <f t="array" ref="A175">_xlfn.IFS(高校選手データ貼り付け!N183="","",TRUE,高校選手データ貼り付け!N183)</f>
        <v/>
      </c>
      <c r="B175" s="14" t="str" cm="1">
        <f t="array" ref="B175">_xlfn.IFS(A175="","",COUNTIF(高校選手データ貼り付け!P184," ")&gt;0,LEFT(高校選手データ貼り付け!P184,FIND(" ",高校選手データ貼り付け!P184)-1),TRUE,LEFT(高校選手データ貼り付け!P184,FIND("　",高校選手データ貼り付け!P184)-1))</f>
        <v/>
      </c>
      <c r="C175" s="14" t="str" cm="1">
        <f t="array" ref="C175">_xlfn.IFS(A175="","",COUNTIF(高校選手データ貼り付け!P184," ")&gt;0,RIGHT(高校選手データ貼り付け!P184,LEN(高校選手データ貼り付け!P184)-FIND(" ",高校選手データ貼り付け!P184)),TRUE,RIGHT(高校選手データ貼り付け!P184,LEN(高校選手データ貼り付け!P184)-FIND("　",高校選手データ貼り付け!P184)))</f>
        <v/>
      </c>
      <c r="D175" s="15"/>
      <c r="E175" s="16" t="str" cm="1">
        <f t="array" ref="E175">_xlfn.IFS(A175="","",TRUE,高校選手データ貼り付け!$P$4&amp;"高")</f>
        <v/>
      </c>
      <c r="F175" s="17" t="str" cm="1">
        <f t="array" ref="F175">_xlfn.IFS(A175="","",TRUE,高校選手データ貼り付け!W183)</f>
        <v/>
      </c>
      <c r="G175" s="15"/>
      <c r="H175" s="18"/>
      <c r="I175" s="18"/>
      <c r="J175" s="16" t="str" cm="1">
        <f t="array" ref="J175">_xlfn.IFS(A175="","",COUNTIF(高校選手データ貼り付け!P183," ")&gt;0,ASC(LEFT(高校選手データ貼り付け!P183,FIND(" ",高校選手データ貼り付け!P183)-1)),TRUE,ASC(LEFT(高校選手データ貼り付け!P183,FIND("　",高校選手データ貼り付け!P183)-1)))</f>
        <v/>
      </c>
      <c r="K175" s="18" t="str" cm="1">
        <f t="array" ref="K175">_xlfn.IFS(A175="","",COUNTIF(高校選手データ貼り付け!P183," ")&gt;0,ASC(RIGHT(高校選手データ貼り付け!P183,LEN(高校選手データ貼り付け!P183)-FIND(" ",高校選手データ貼り付け!P183))),TRUE,ASC(RIGHT(高校選手データ貼り付け!P183,LEN(高校選手データ貼り付け!P183)-FIND("　",高校選手データ貼り付け!P183))))</f>
        <v/>
      </c>
      <c r="L175" s="18"/>
      <c r="M175" s="18"/>
      <c r="N175" s="18" t="str" cm="1">
        <f t="array" ref="N175">_xlfn.IFS(A175="","",TRUE,高校選手データ貼り付け!R183&amp;"."&amp;TEXT(高校選手データ貼り付け!T183,"00")&amp;"."&amp;TEXT(高校選手データ貼り付け!V183,"00"))</f>
        <v/>
      </c>
      <c r="O175" s="18" t="str" cm="1">
        <f t="array" ref="O175">_xlfn.IFS(A175="","",TRUE,"JPN")</f>
        <v/>
      </c>
      <c r="P175" s="1" t="e">
        <f t="shared" si="0"/>
        <v>#VALUE!</v>
      </c>
      <c r="Q175" s="1" t="e">
        <f t="shared" si="1"/>
        <v>#VALUE!</v>
      </c>
      <c r="R175" s="1" t="e">
        <f t="shared" si="2"/>
        <v>#VALUE!</v>
      </c>
      <c r="S175" s="1" t="e">
        <f t="shared" si="3"/>
        <v>#VALUE!</v>
      </c>
      <c r="T175" s="1" t="e">
        <f t="shared" si="4"/>
        <v>#VALUE!</v>
      </c>
      <c r="U175" s="1" t="str">
        <f t="shared" si="5"/>
        <v>高</v>
      </c>
    </row>
    <row r="176" spans="1:21" ht="18" customHeight="1">
      <c r="A176" s="13" t="str" cm="1">
        <f t="array" ref="A176">_xlfn.IFS(高校選手データ貼り付け!N184="","",TRUE,高校選手データ貼り付け!N184)</f>
        <v/>
      </c>
      <c r="B176" s="14" t="str" cm="1">
        <f t="array" ref="B176">_xlfn.IFS(A176="","",COUNTIF(高校選手データ貼り付け!P185," ")&gt;0,LEFT(高校選手データ貼り付け!P185,FIND(" ",高校選手データ貼り付け!P185)-1),TRUE,LEFT(高校選手データ貼り付け!P185,FIND("　",高校選手データ貼り付け!P185)-1))</f>
        <v/>
      </c>
      <c r="C176" s="14" t="str" cm="1">
        <f t="array" ref="C176">_xlfn.IFS(A176="","",COUNTIF(高校選手データ貼り付け!P185," ")&gt;0,RIGHT(高校選手データ貼り付け!P185,LEN(高校選手データ貼り付け!P185)-FIND(" ",高校選手データ貼り付け!P185)),TRUE,RIGHT(高校選手データ貼り付け!P185,LEN(高校選手データ貼り付け!P185)-FIND("　",高校選手データ貼り付け!P185)))</f>
        <v/>
      </c>
      <c r="D176" s="15"/>
      <c r="E176" s="16" t="str" cm="1">
        <f t="array" ref="E176">_xlfn.IFS(A176="","",TRUE,高校選手データ貼り付け!$P$4&amp;"高")</f>
        <v/>
      </c>
      <c r="F176" s="17" t="str" cm="1">
        <f t="array" ref="F176">_xlfn.IFS(A176="","",TRUE,高校選手データ貼り付け!W184)</f>
        <v/>
      </c>
      <c r="G176" s="15"/>
      <c r="H176" s="18"/>
      <c r="I176" s="18"/>
      <c r="J176" s="16" t="str" cm="1">
        <f t="array" ref="J176">_xlfn.IFS(A176="","",COUNTIF(高校選手データ貼り付け!P184," ")&gt;0,ASC(LEFT(高校選手データ貼り付け!P184,FIND(" ",高校選手データ貼り付け!P184)-1)),TRUE,ASC(LEFT(高校選手データ貼り付け!P184,FIND("　",高校選手データ貼り付け!P184)-1)))</f>
        <v/>
      </c>
      <c r="K176" s="18" t="str" cm="1">
        <f t="array" ref="K176">_xlfn.IFS(A176="","",COUNTIF(高校選手データ貼り付け!P184," ")&gt;0,ASC(RIGHT(高校選手データ貼り付け!P184,LEN(高校選手データ貼り付け!P184)-FIND(" ",高校選手データ貼り付け!P184))),TRUE,ASC(RIGHT(高校選手データ貼り付け!P184,LEN(高校選手データ貼り付け!P184)-FIND("　",高校選手データ貼り付け!P184))))</f>
        <v/>
      </c>
      <c r="L176" s="18"/>
      <c r="M176" s="18"/>
      <c r="N176" s="18" t="str" cm="1">
        <f t="array" ref="N176">_xlfn.IFS(A176="","",TRUE,高校選手データ貼り付け!R184&amp;"."&amp;TEXT(高校選手データ貼り付け!T184,"00")&amp;"."&amp;TEXT(高校選手データ貼り付け!V184,"00"))</f>
        <v/>
      </c>
      <c r="O176" s="18" t="str" cm="1">
        <f t="array" ref="O176">_xlfn.IFS(A176="","",TRUE,"JPN")</f>
        <v/>
      </c>
      <c r="P176" s="1" t="e">
        <f t="shared" si="0"/>
        <v>#VALUE!</v>
      </c>
      <c r="Q176" s="1" t="e">
        <f t="shared" si="1"/>
        <v>#VALUE!</v>
      </c>
      <c r="R176" s="1" t="e">
        <f t="shared" si="2"/>
        <v>#VALUE!</v>
      </c>
      <c r="S176" s="1" t="e">
        <f t="shared" si="3"/>
        <v>#VALUE!</v>
      </c>
      <c r="T176" s="1" t="e">
        <f t="shared" si="4"/>
        <v>#VALUE!</v>
      </c>
      <c r="U176" s="1" t="str">
        <f t="shared" si="5"/>
        <v>高</v>
      </c>
    </row>
    <row r="177" spans="1:21" ht="18" customHeight="1">
      <c r="A177" s="13" t="str" cm="1">
        <f t="array" ref="A177">_xlfn.IFS(高校選手データ貼り付け!N185="","",TRUE,高校選手データ貼り付け!N185)</f>
        <v/>
      </c>
      <c r="B177" s="14" t="str" cm="1">
        <f t="array" ref="B177">_xlfn.IFS(A177="","",COUNTIF(高校選手データ貼り付け!P186," ")&gt;0,LEFT(高校選手データ貼り付け!P186,FIND(" ",高校選手データ貼り付け!P186)-1),TRUE,LEFT(高校選手データ貼り付け!P186,FIND("　",高校選手データ貼り付け!P186)-1))</f>
        <v/>
      </c>
      <c r="C177" s="14" t="str" cm="1">
        <f t="array" ref="C177">_xlfn.IFS(A177="","",COUNTIF(高校選手データ貼り付け!P186," ")&gt;0,RIGHT(高校選手データ貼り付け!P186,LEN(高校選手データ貼り付け!P186)-FIND(" ",高校選手データ貼り付け!P186)),TRUE,RIGHT(高校選手データ貼り付け!P186,LEN(高校選手データ貼り付け!P186)-FIND("　",高校選手データ貼り付け!P186)))</f>
        <v/>
      </c>
      <c r="D177" s="15"/>
      <c r="E177" s="16" t="str" cm="1">
        <f t="array" ref="E177">_xlfn.IFS(A177="","",TRUE,高校選手データ貼り付け!$P$4&amp;"高")</f>
        <v/>
      </c>
      <c r="F177" s="17" t="str" cm="1">
        <f t="array" ref="F177">_xlfn.IFS(A177="","",TRUE,高校選手データ貼り付け!W185)</f>
        <v/>
      </c>
      <c r="G177" s="15"/>
      <c r="H177" s="18"/>
      <c r="I177" s="18"/>
      <c r="J177" s="16" t="str" cm="1">
        <f t="array" ref="J177">_xlfn.IFS(A177="","",COUNTIF(高校選手データ貼り付け!P185," ")&gt;0,ASC(LEFT(高校選手データ貼り付け!P185,FIND(" ",高校選手データ貼り付け!P185)-1)),TRUE,ASC(LEFT(高校選手データ貼り付け!P185,FIND("　",高校選手データ貼り付け!P185)-1)))</f>
        <v/>
      </c>
      <c r="K177" s="18" t="str" cm="1">
        <f t="array" ref="K177">_xlfn.IFS(A177="","",COUNTIF(高校選手データ貼り付け!P185," ")&gt;0,ASC(RIGHT(高校選手データ貼り付け!P185,LEN(高校選手データ貼り付け!P185)-FIND(" ",高校選手データ貼り付け!P185))),TRUE,ASC(RIGHT(高校選手データ貼り付け!P185,LEN(高校選手データ貼り付け!P185)-FIND("　",高校選手データ貼り付け!P185))))</f>
        <v/>
      </c>
      <c r="L177" s="18"/>
      <c r="M177" s="18"/>
      <c r="N177" s="18" t="str" cm="1">
        <f t="array" ref="N177">_xlfn.IFS(A177="","",TRUE,高校選手データ貼り付け!R185&amp;"."&amp;TEXT(高校選手データ貼り付け!T185,"00")&amp;"."&amp;TEXT(高校選手データ貼り付け!V185,"00"))</f>
        <v/>
      </c>
      <c r="O177" s="18" t="str" cm="1">
        <f t="array" ref="O177">_xlfn.IFS(A177="","",TRUE,"JPN")</f>
        <v/>
      </c>
      <c r="P177" s="1" t="e">
        <f t="shared" si="0"/>
        <v>#VALUE!</v>
      </c>
      <c r="Q177" s="1" t="e">
        <f t="shared" si="1"/>
        <v>#VALUE!</v>
      </c>
      <c r="R177" s="1" t="e">
        <f t="shared" si="2"/>
        <v>#VALUE!</v>
      </c>
      <c r="S177" s="1" t="e">
        <f t="shared" si="3"/>
        <v>#VALUE!</v>
      </c>
      <c r="T177" s="1" t="e">
        <f t="shared" si="4"/>
        <v>#VALUE!</v>
      </c>
      <c r="U177" s="1" t="str">
        <f t="shared" si="5"/>
        <v>高</v>
      </c>
    </row>
    <row r="178" spans="1:21" ht="18" customHeight="1">
      <c r="A178" s="13"/>
      <c r="B178" s="14"/>
      <c r="C178" s="14"/>
      <c r="D178" s="15"/>
      <c r="E178" s="28"/>
      <c r="F178" s="15"/>
      <c r="G178" s="15"/>
      <c r="H178" s="15"/>
      <c r="I178" s="15"/>
      <c r="J178" s="16"/>
      <c r="K178" s="16"/>
      <c r="L178" s="18"/>
      <c r="M178" s="18"/>
      <c r="N178" s="18"/>
      <c r="O178" s="18"/>
    </row>
    <row r="179" spans="1:21" ht="18" customHeight="1">
      <c r="A179" s="13"/>
      <c r="B179" s="14"/>
      <c r="C179" s="14"/>
      <c r="D179" s="15"/>
      <c r="E179" s="28"/>
      <c r="F179" s="15"/>
      <c r="G179" s="15"/>
      <c r="H179" s="15"/>
      <c r="I179" s="15"/>
      <c r="J179" s="16"/>
      <c r="K179" s="16"/>
      <c r="L179" s="18"/>
      <c r="M179" s="18"/>
      <c r="N179" s="18"/>
      <c r="O179" s="18"/>
    </row>
    <row r="180" spans="1:21" ht="18" customHeight="1">
      <c r="A180" s="13"/>
      <c r="B180" s="14"/>
      <c r="C180" s="14"/>
      <c r="D180" s="15"/>
      <c r="E180" s="28"/>
      <c r="F180" s="15"/>
      <c r="G180" s="15"/>
      <c r="H180" s="15"/>
      <c r="I180" s="15"/>
      <c r="J180" s="16"/>
      <c r="K180" s="16"/>
      <c r="L180" s="18"/>
      <c r="M180" s="18"/>
      <c r="N180" s="18"/>
      <c r="O180" s="18"/>
    </row>
    <row r="181" spans="1:21" ht="18" customHeight="1">
      <c r="A181" s="13"/>
      <c r="B181" s="14"/>
      <c r="C181" s="14"/>
      <c r="D181" s="15"/>
      <c r="E181" s="28"/>
      <c r="F181" s="15"/>
      <c r="G181" s="15"/>
      <c r="H181" s="15"/>
      <c r="I181" s="15"/>
      <c r="J181" s="16"/>
      <c r="K181" s="16"/>
      <c r="L181" s="18"/>
      <c r="M181" s="18"/>
      <c r="N181" s="18"/>
      <c r="O181" s="18"/>
    </row>
    <row r="182" spans="1:21" ht="18" customHeight="1">
      <c r="A182" s="13"/>
      <c r="B182" s="14"/>
      <c r="C182" s="14"/>
      <c r="D182" s="15"/>
      <c r="E182" s="28"/>
      <c r="F182" s="15"/>
      <c r="G182" s="15"/>
      <c r="H182" s="15"/>
      <c r="I182" s="15"/>
      <c r="J182" s="16"/>
      <c r="K182" s="16"/>
      <c r="L182" s="18"/>
      <c r="M182" s="18"/>
      <c r="N182" s="18"/>
      <c r="O182" s="18"/>
    </row>
    <row r="183" spans="1:21" ht="18" customHeight="1">
      <c r="A183" s="13"/>
      <c r="B183" s="14"/>
      <c r="C183" s="14"/>
      <c r="D183" s="15"/>
      <c r="E183" s="28"/>
      <c r="F183" s="15"/>
      <c r="G183" s="15"/>
      <c r="H183" s="15"/>
      <c r="I183" s="15"/>
      <c r="J183" s="16"/>
      <c r="K183" s="16"/>
      <c r="L183" s="18"/>
      <c r="M183" s="18"/>
      <c r="N183" s="18"/>
      <c r="O183" s="18"/>
    </row>
    <row r="184" spans="1:21" ht="18" customHeight="1">
      <c r="A184" s="13"/>
      <c r="B184" s="14"/>
      <c r="C184" s="14"/>
      <c r="D184" s="15"/>
      <c r="E184" s="28"/>
      <c r="F184" s="15"/>
      <c r="G184" s="15"/>
      <c r="H184" s="15"/>
      <c r="I184" s="15"/>
      <c r="J184" s="16"/>
      <c r="K184" s="16"/>
      <c r="L184" s="18"/>
      <c r="M184" s="18"/>
      <c r="N184" s="18"/>
      <c r="O184" s="18"/>
    </row>
    <row r="185" spans="1:21" ht="18" customHeight="1">
      <c r="A185" s="13"/>
      <c r="B185" s="14"/>
      <c r="C185" s="14"/>
      <c r="D185" s="15"/>
      <c r="E185" s="28"/>
      <c r="F185" s="15"/>
      <c r="G185" s="15"/>
      <c r="H185" s="15"/>
      <c r="I185" s="15"/>
      <c r="J185" s="16"/>
      <c r="K185" s="16"/>
      <c r="L185" s="18"/>
      <c r="M185" s="18"/>
      <c r="N185" s="18"/>
      <c r="O185" s="18"/>
    </row>
    <row r="186" spans="1:21" ht="18" customHeight="1">
      <c r="A186" s="13"/>
      <c r="B186" s="14"/>
      <c r="C186" s="14"/>
      <c r="D186" s="15"/>
      <c r="E186" s="28"/>
      <c r="F186" s="15"/>
      <c r="G186" s="15"/>
      <c r="H186" s="15"/>
      <c r="I186" s="15"/>
      <c r="J186" s="16"/>
      <c r="K186" s="16"/>
      <c r="L186" s="18"/>
      <c r="M186" s="18"/>
      <c r="N186" s="18"/>
      <c r="O186" s="18"/>
    </row>
    <row r="187" spans="1:21" ht="18" customHeight="1">
      <c r="A187" s="13"/>
      <c r="B187" s="14"/>
      <c r="C187" s="14"/>
      <c r="D187" s="15"/>
      <c r="E187" s="28"/>
      <c r="F187" s="15"/>
      <c r="G187" s="15"/>
      <c r="H187" s="15"/>
      <c r="I187" s="15"/>
      <c r="J187" s="16"/>
      <c r="K187" s="16"/>
      <c r="L187" s="18"/>
      <c r="M187" s="18"/>
      <c r="N187" s="18"/>
      <c r="O187" s="18"/>
    </row>
    <row r="188" spans="1:21" ht="18" customHeight="1">
      <c r="A188" s="13"/>
      <c r="B188" s="14"/>
      <c r="C188" s="14"/>
      <c r="D188" s="15"/>
      <c r="E188" s="28"/>
      <c r="F188" s="15"/>
      <c r="G188" s="15"/>
      <c r="H188" s="15"/>
      <c r="I188" s="15"/>
      <c r="J188" s="16"/>
      <c r="K188" s="16"/>
      <c r="L188" s="18"/>
      <c r="M188" s="18"/>
      <c r="N188" s="18"/>
      <c r="O188" s="18"/>
    </row>
    <row r="189" spans="1:21" ht="18" customHeight="1">
      <c r="A189" s="13"/>
      <c r="B189" s="14"/>
      <c r="C189" s="14"/>
      <c r="D189" s="15"/>
      <c r="E189" s="28"/>
      <c r="F189" s="15"/>
      <c r="G189" s="15"/>
      <c r="H189" s="15"/>
      <c r="I189" s="15"/>
      <c r="J189" s="16"/>
      <c r="K189" s="16"/>
      <c r="L189" s="18"/>
      <c r="M189" s="18"/>
      <c r="N189" s="18"/>
      <c r="O189" s="18"/>
    </row>
    <row r="190" spans="1:21" ht="18" customHeight="1">
      <c r="A190" s="13"/>
      <c r="B190" s="14"/>
      <c r="C190" s="14"/>
      <c r="D190" s="15"/>
      <c r="E190" s="28"/>
      <c r="F190" s="15"/>
      <c r="G190" s="15"/>
      <c r="H190" s="15"/>
      <c r="I190" s="15"/>
      <c r="J190" s="16"/>
      <c r="K190" s="16"/>
      <c r="L190" s="18"/>
      <c r="M190" s="18"/>
      <c r="N190" s="18"/>
      <c r="O190" s="18"/>
    </row>
    <row r="191" spans="1:21" ht="18" customHeight="1">
      <c r="A191" s="13"/>
      <c r="B191" s="14"/>
      <c r="C191" s="14"/>
      <c r="D191" s="15"/>
      <c r="E191" s="28"/>
      <c r="F191" s="15"/>
      <c r="G191" s="15"/>
      <c r="H191" s="15"/>
      <c r="I191" s="15"/>
      <c r="J191" s="16"/>
      <c r="K191" s="16"/>
      <c r="L191" s="18"/>
      <c r="M191" s="18"/>
      <c r="N191" s="18"/>
      <c r="O191" s="18"/>
    </row>
    <row r="192" spans="1:21" ht="18" customHeight="1">
      <c r="A192" s="13"/>
      <c r="B192" s="14"/>
      <c r="C192" s="14"/>
      <c r="D192" s="15"/>
      <c r="E192" s="28"/>
      <c r="F192" s="15"/>
      <c r="G192" s="15"/>
      <c r="H192" s="15"/>
      <c r="I192" s="15"/>
      <c r="J192" s="16"/>
      <c r="K192" s="16"/>
      <c r="L192" s="18"/>
      <c r="M192" s="18"/>
      <c r="N192" s="18"/>
      <c r="O192" s="18"/>
    </row>
    <row r="193" spans="1:15" ht="18" customHeight="1">
      <c r="A193" s="13"/>
      <c r="B193" s="14"/>
      <c r="C193" s="14"/>
      <c r="D193" s="15"/>
      <c r="E193" s="28"/>
      <c r="F193" s="15"/>
      <c r="G193" s="15"/>
      <c r="H193" s="15"/>
      <c r="I193" s="15"/>
      <c r="J193" s="16"/>
      <c r="K193" s="16"/>
      <c r="L193" s="18"/>
      <c r="M193" s="18"/>
      <c r="N193" s="18"/>
      <c r="O193" s="18"/>
    </row>
    <row r="194" spans="1:15" ht="18" customHeight="1">
      <c r="A194" s="13"/>
      <c r="B194" s="14"/>
      <c r="C194" s="14"/>
      <c r="D194" s="15"/>
      <c r="E194" s="28"/>
      <c r="F194" s="15"/>
      <c r="G194" s="15"/>
      <c r="H194" s="15"/>
      <c r="I194" s="15"/>
      <c r="J194" s="16"/>
      <c r="K194" s="16"/>
      <c r="L194" s="18"/>
      <c r="M194" s="18"/>
      <c r="N194" s="18"/>
      <c r="O194" s="18"/>
    </row>
    <row r="195" spans="1:15" ht="18" customHeight="1">
      <c r="A195" s="13"/>
      <c r="B195" s="14"/>
      <c r="C195" s="14"/>
      <c r="D195" s="15"/>
      <c r="E195" s="28"/>
      <c r="F195" s="15"/>
      <c r="G195" s="15"/>
      <c r="H195" s="15"/>
      <c r="I195" s="15"/>
      <c r="J195" s="16"/>
      <c r="K195" s="16"/>
      <c r="L195" s="18"/>
      <c r="M195" s="18"/>
      <c r="N195" s="18"/>
      <c r="O195" s="18"/>
    </row>
    <row r="196" spans="1:15" ht="18" customHeight="1">
      <c r="A196" s="13"/>
      <c r="B196" s="14"/>
      <c r="C196" s="14"/>
      <c r="D196" s="15"/>
      <c r="E196" s="28"/>
      <c r="F196" s="15"/>
      <c r="G196" s="15"/>
      <c r="H196" s="15"/>
      <c r="I196" s="15"/>
      <c r="J196" s="16"/>
      <c r="K196" s="16"/>
      <c r="L196" s="18"/>
      <c r="M196" s="18"/>
      <c r="N196" s="18"/>
      <c r="O196" s="18"/>
    </row>
    <row r="197" spans="1:15" ht="18" customHeight="1">
      <c r="A197" s="13"/>
      <c r="B197" s="14"/>
      <c r="C197" s="14"/>
      <c r="D197" s="15"/>
      <c r="E197" s="28"/>
      <c r="F197" s="15"/>
      <c r="G197" s="15"/>
      <c r="H197" s="15"/>
      <c r="I197" s="15"/>
      <c r="J197" s="24"/>
      <c r="K197" s="16"/>
      <c r="L197" s="18"/>
      <c r="M197" s="18"/>
      <c r="N197" s="18"/>
      <c r="O197" s="18"/>
    </row>
    <row r="198" spans="1:15" ht="18" customHeight="1">
      <c r="A198" s="13"/>
      <c r="B198" s="14"/>
      <c r="C198" s="14"/>
      <c r="D198" s="15"/>
      <c r="E198" s="28"/>
      <c r="F198" s="15"/>
      <c r="G198" s="15"/>
      <c r="H198" s="15"/>
      <c r="I198" s="15"/>
      <c r="J198" s="24"/>
      <c r="K198" s="16"/>
      <c r="L198" s="18"/>
      <c r="M198" s="18"/>
      <c r="N198" s="18"/>
      <c r="O198" s="18"/>
    </row>
    <row r="199" spans="1:15" ht="18" customHeight="1">
      <c r="A199" s="13"/>
      <c r="B199" s="14"/>
      <c r="C199" s="14"/>
      <c r="D199" s="15"/>
      <c r="E199" s="28"/>
      <c r="F199" s="15"/>
      <c r="G199" s="15"/>
      <c r="H199" s="15"/>
      <c r="I199" s="15"/>
      <c r="J199" s="24"/>
      <c r="K199" s="16"/>
      <c r="L199" s="18"/>
      <c r="M199" s="18"/>
      <c r="N199" s="18"/>
      <c r="O199" s="18"/>
    </row>
    <row r="200" spans="1:15" ht="18" customHeight="1">
      <c r="A200" s="13"/>
      <c r="B200" s="14"/>
      <c r="C200" s="14"/>
      <c r="D200" s="15"/>
      <c r="E200" s="28"/>
      <c r="F200" s="15"/>
      <c r="G200" s="15"/>
      <c r="H200" s="15"/>
      <c r="I200" s="15"/>
      <c r="J200" s="24"/>
      <c r="K200" s="16"/>
      <c r="L200" s="18"/>
      <c r="M200" s="18"/>
      <c r="N200" s="18"/>
      <c r="O200" s="18"/>
    </row>
    <row r="201" spans="1:15" ht="18" customHeight="1">
      <c r="A201" s="13"/>
      <c r="B201" s="14"/>
      <c r="C201" s="14"/>
      <c r="D201" s="15"/>
      <c r="E201" s="28"/>
      <c r="F201" s="15"/>
      <c r="G201" s="15"/>
      <c r="H201" s="15"/>
      <c r="I201" s="15"/>
      <c r="J201" s="24"/>
      <c r="K201" s="16"/>
      <c r="L201" s="18"/>
      <c r="M201" s="18"/>
      <c r="N201" s="18"/>
      <c r="O201" s="18"/>
    </row>
    <row r="202" spans="1:15" ht="18" customHeight="1">
      <c r="A202" s="13"/>
      <c r="B202" s="14"/>
      <c r="C202" s="14"/>
      <c r="D202" s="15"/>
      <c r="E202" s="28"/>
      <c r="F202" s="15"/>
      <c r="G202" s="15"/>
      <c r="H202" s="15"/>
      <c r="I202" s="15"/>
      <c r="J202" s="24"/>
      <c r="K202" s="16"/>
      <c r="L202" s="18"/>
      <c r="M202" s="18"/>
      <c r="N202" s="18"/>
      <c r="O202" s="18"/>
    </row>
    <row r="203" spans="1:15" ht="18" customHeight="1">
      <c r="A203" s="13"/>
      <c r="B203" s="14"/>
      <c r="C203" s="14"/>
      <c r="D203" s="15"/>
      <c r="E203" s="28"/>
      <c r="F203" s="15"/>
      <c r="G203" s="15"/>
      <c r="H203" s="15"/>
      <c r="I203" s="15"/>
      <c r="J203" s="24"/>
      <c r="K203" s="16"/>
      <c r="L203" s="18"/>
      <c r="M203" s="18"/>
      <c r="N203" s="18"/>
      <c r="O203" s="18"/>
    </row>
    <row r="204" spans="1:15" ht="18" customHeight="1">
      <c r="A204" s="13"/>
      <c r="B204" s="14"/>
      <c r="C204" s="14"/>
      <c r="D204" s="15"/>
      <c r="E204" s="28"/>
      <c r="F204" s="15"/>
      <c r="G204" s="15"/>
      <c r="H204" s="15"/>
      <c r="I204" s="15"/>
      <c r="J204" s="16"/>
      <c r="K204" s="16"/>
      <c r="L204" s="18"/>
      <c r="M204" s="18"/>
      <c r="N204" s="18"/>
      <c r="O204" s="18"/>
    </row>
    <row r="205" spans="1:15" ht="18" customHeight="1">
      <c r="A205" s="13"/>
      <c r="B205" s="14"/>
      <c r="C205" s="14"/>
      <c r="D205" s="15"/>
      <c r="E205" s="28"/>
      <c r="F205" s="15"/>
      <c r="G205" s="15"/>
      <c r="H205" s="15"/>
      <c r="I205" s="15"/>
      <c r="J205" s="16"/>
      <c r="K205" s="16"/>
      <c r="L205" s="18"/>
      <c r="M205" s="18"/>
      <c r="N205" s="18"/>
      <c r="O205" s="18"/>
    </row>
    <row r="206" spans="1:15" ht="18" customHeight="1">
      <c r="A206" s="13"/>
      <c r="B206" s="14"/>
      <c r="C206" s="14"/>
      <c r="D206" s="15"/>
      <c r="E206" s="28"/>
      <c r="F206" s="15"/>
      <c r="G206" s="15"/>
      <c r="H206" s="15"/>
      <c r="I206" s="15"/>
      <c r="J206" s="16"/>
      <c r="K206" s="16"/>
      <c r="L206" s="18"/>
      <c r="M206" s="18"/>
      <c r="N206" s="18"/>
      <c r="O206" s="18"/>
    </row>
    <row r="207" spans="1:15" ht="18" customHeight="1">
      <c r="A207" s="13"/>
      <c r="B207" s="14"/>
      <c r="C207" s="14"/>
      <c r="D207" s="15"/>
      <c r="E207" s="28"/>
      <c r="F207" s="15"/>
      <c r="G207" s="15"/>
      <c r="H207" s="15"/>
      <c r="I207" s="15"/>
      <c r="J207" s="16"/>
      <c r="K207" s="16"/>
      <c r="L207" s="18"/>
      <c r="M207" s="18"/>
      <c r="N207" s="18"/>
      <c r="O207" s="18"/>
    </row>
    <row r="208" spans="1:15" ht="18" customHeight="1">
      <c r="A208" s="13"/>
      <c r="B208" s="14"/>
      <c r="C208" s="14"/>
      <c r="D208" s="15"/>
      <c r="E208" s="28"/>
      <c r="F208" s="15"/>
      <c r="G208" s="15"/>
      <c r="H208" s="15"/>
      <c r="I208" s="15"/>
      <c r="J208" s="16"/>
      <c r="K208" s="16"/>
      <c r="L208" s="18"/>
      <c r="M208" s="18"/>
      <c r="N208" s="18"/>
      <c r="O208" s="18"/>
    </row>
    <row r="209" spans="1:15" ht="18" customHeight="1">
      <c r="A209" s="13"/>
      <c r="B209" s="14"/>
      <c r="C209" s="14"/>
      <c r="D209" s="15"/>
      <c r="E209" s="28"/>
      <c r="F209" s="15"/>
      <c r="G209" s="15"/>
      <c r="H209" s="15"/>
      <c r="I209" s="20"/>
      <c r="J209" s="16"/>
      <c r="K209" s="16"/>
      <c r="L209" s="18"/>
      <c r="M209" s="18"/>
      <c r="N209" s="18"/>
      <c r="O209" s="18"/>
    </row>
    <row r="210" spans="1:15" ht="18" customHeight="1">
      <c r="A210" s="13"/>
      <c r="B210" s="22"/>
      <c r="C210" s="22"/>
      <c r="D210" s="15"/>
      <c r="E210" s="30"/>
      <c r="F210" s="23"/>
      <c r="G210" s="15"/>
      <c r="H210" s="15"/>
      <c r="I210" s="23"/>
      <c r="J210" s="21"/>
      <c r="K210" s="21"/>
      <c r="L210" s="18"/>
      <c r="M210" s="18"/>
      <c r="N210" s="18"/>
      <c r="O210" s="18"/>
    </row>
    <row r="211" spans="1:15" ht="18" customHeight="1">
      <c r="A211" s="13"/>
      <c r="B211" s="22"/>
      <c r="C211" s="22"/>
      <c r="D211" s="15"/>
      <c r="E211" s="30"/>
      <c r="F211" s="23"/>
      <c r="G211" s="15"/>
      <c r="H211" s="15"/>
      <c r="I211" s="23"/>
      <c r="J211" s="21"/>
      <c r="K211" s="21"/>
      <c r="L211" s="18"/>
      <c r="M211" s="18"/>
      <c r="N211" s="18"/>
      <c r="O211" s="18"/>
    </row>
    <row r="212" spans="1:15" ht="18" customHeight="1">
      <c r="A212" s="13"/>
      <c r="B212" s="22"/>
      <c r="C212" s="22"/>
      <c r="D212" s="15"/>
      <c r="E212" s="30"/>
      <c r="F212" s="23"/>
      <c r="G212" s="31"/>
      <c r="H212" s="23"/>
      <c r="I212" s="23"/>
      <c r="J212" s="21"/>
      <c r="K212" s="21"/>
      <c r="L212" s="18"/>
      <c r="M212" s="18"/>
      <c r="N212" s="18"/>
      <c r="O212" s="18"/>
    </row>
    <row r="213" spans="1:15" ht="18" customHeight="1">
      <c r="A213" s="13"/>
      <c r="B213" s="22"/>
      <c r="C213" s="22"/>
      <c r="D213" s="15"/>
      <c r="E213" s="30"/>
      <c r="F213" s="23"/>
      <c r="G213" s="31"/>
      <c r="H213" s="23"/>
      <c r="I213" s="23"/>
      <c r="J213" s="21"/>
      <c r="K213" s="21"/>
      <c r="L213" s="18"/>
      <c r="M213" s="18"/>
      <c r="N213" s="18"/>
      <c r="O213" s="18"/>
    </row>
    <row r="214" spans="1:15" ht="18" customHeight="1">
      <c r="A214" s="13"/>
      <c r="B214" s="22"/>
      <c r="C214" s="22"/>
      <c r="D214" s="15"/>
      <c r="E214" s="30"/>
      <c r="F214" s="23"/>
      <c r="G214" s="31"/>
      <c r="H214" s="23"/>
      <c r="I214" s="23"/>
      <c r="J214" s="21"/>
      <c r="K214" s="21"/>
      <c r="L214" s="18"/>
      <c r="M214" s="18"/>
      <c r="N214" s="18"/>
      <c r="O214" s="18"/>
    </row>
    <row r="215" spans="1:15" ht="18" customHeight="1">
      <c r="A215" s="13"/>
      <c r="B215" s="22"/>
      <c r="C215" s="22"/>
      <c r="D215" s="15"/>
      <c r="E215" s="30"/>
      <c r="F215" s="23"/>
      <c r="G215" s="31"/>
      <c r="H215" s="23"/>
      <c r="I215" s="23"/>
      <c r="J215" s="21"/>
      <c r="K215" s="21"/>
      <c r="L215" s="18"/>
      <c r="M215" s="18"/>
      <c r="N215" s="18"/>
      <c r="O215" s="18"/>
    </row>
    <row r="216" spans="1:15" ht="18" customHeight="1">
      <c r="A216" s="13"/>
      <c r="B216" s="22"/>
      <c r="C216" s="22"/>
      <c r="D216" s="15"/>
      <c r="E216" s="30"/>
      <c r="F216" s="23"/>
      <c r="G216" s="31"/>
      <c r="H216" s="23"/>
      <c r="I216" s="23"/>
      <c r="J216" s="21"/>
      <c r="K216" s="21"/>
      <c r="L216" s="18"/>
      <c r="M216" s="18"/>
      <c r="N216" s="18"/>
      <c r="O216" s="18"/>
    </row>
    <row r="217" spans="1:15" ht="18" customHeight="1">
      <c r="A217" s="13"/>
      <c r="B217" s="22"/>
      <c r="C217" s="22"/>
      <c r="D217" s="15"/>
      <c r="E217" s="30"/>
      <c r="F217" s="23"/>
      <c r="G217" s="15"/>
      <c r="H217" s="15"/>
      <c r="I217" s="23"/>
      <c r="J217" s="21"/>
      <c r="K217" s="21"/>
      <c r="L217" s="18"/>
      <c r="M217" s="18"/>
      <c r="N217" s="18"/>
      <c r="O217" s="18"/>
    </row>
    <row r="218" spans="1:15" ht="18" customHeight="1">
      <c r="A218" s="13"/>
      <c r="B218" s="14"/>
      <c r="C218" s="14"/>
      <c r="D218" s="15"/>
      <c r="E218" s="28"/>
      <c r="F218" s="15"/>
      <c r="G218" s="15"/>
      <c r="H218" s="15"/>
      <c r="I218" s="15"/>
      <c r="J218" s="16"/>
      <c r="K218" s="16"/>
      <c r="L218" s="18"/>
      <c r="M218" s="18"/>
      <c r="N218" s="18"/>
      <c r="O218" s="18"/>
    </row>
    <row r="219" spans="1:15" ht="18" customHeight="1">
      <c r="A219" s="13"/>
      <c r="B219" s="14"/>
      <c r="C219" s="14"/>
      <c r="D219" s="15"/>
      <c r="E219" s="28"/>
      <c r="F219" s="15"/>
      <c r="G219" s="15"/>
      <c r="H219" s="15"/>
      <c r="I219" s="15"/>
      <c r="J219" s="16"/>
      <c r="K219" s="16"/>
      <c r="L219" s="18"/>
      <c r="M219" s="18"/>
      <c r="N219" s="18"/>
      <c r="O219" s="18"/>
    </row>
    <row r="220" spans="1:15" ht="18" customHeight="1">
      <c r="A220" s="13"/>
      <c r="B220" s="14"/>
      <c r="C220" s="14"/>
      <c r="D220" s="15"/>
      <c r="E220" s="28"/>
      <c r="F220" s="15"/>
      <c r="G220" s="15"/>
      <c r="H220" s="15"/>
      <c r="I220" s="15"/>
      <c r="J220" s="16"/>
      <c r="K220" s="16"/>
      <c r="L220" s="18"/>
      <c r="M220" s="18"/>
      <c r="N220" s="18"/>
      <c r="O220" s="18"/>
    </row>
    <row r="221" spans="1:15" ht="18" customHeight="1">
      <c r="A221" s="13"/>
      <c r="B221" s="14"/>
      <c r="C221" s="14"/>
      <c r="D221" s="15"/>
      <c r="E221" s="28"/>
      <c r="F221" s="15"/>
      <c r="G221" s="15"/>
      <c r="H221" s="15"/>
      <c r="I221" s="15"/>
      <c r="J221" s="16"/>
      <c r="K221" s="16"/>
      <c r="L221" s="18"/>
      <c r="M221" s="18"/>
      <c r="N221" s="18"/>
      <c r="O221" s="18"/>
    </row>
    <row r="222" spans="1:15" ht="18" customHeight="1">
      <c r="A222" s="13"/>
      <c r="B222" s="14"/>
      <c r="C222" s="14"/>
      <c r="D222" s="15"/>
      <c r="E222" s="28"/>
      <c r="F222" s="15"/>
      <c r="G222" s="15"/>
      <c r="H222" s="15"/>
      <c r="I222" s="15"/>
      <c r="J222" s="16"/>
      <c r="K222" s="16"/>
      <c r="L222" s="18"/>
      <c r="M222" s="18"/>
      <c r="N222" s="18"/>
      <c r="O222" s="18"/>
    </row>
    <row r="223" spans="1:15" ht="18" customHeight="1">
      <c r="A223" s="13"/>
      <c r="B223" s="14"/>
      <c r="C223" s="14"/>
      <c r="D223" s="15"/>
      <c r="E223" s="28"/>
      <c r="F223" s="15"/>
      <c r="G223" s="15"/>
      <c r="H223" s="15"/>
      <c r="I223" s="15"/>
      <c r="J223" s="16"/>
      <c r="K223" s="16"/>
      <c r="L223" s="18"/>
      <c r="M223" s="18"/>
      <c r="N223" s="18"/>
      <c r="O223" s="18"/>
    </row>
    <row r="224" spans="1:15" ht="18" customHeight="1">
      <c r="A224" s="13"/>
      <c r="B224" s="14"/>
      <c r="C224" s="14"/>
      <c r="D224" s="15"/>
      <c r="E224" s="28"/>
      <c r="F224" s="15"/>
      <c r="G224" s="15"/>
      <c r="H224" s="15"/>
      <c r="I224" s="15"/>
      <c r="J224" s="16"/>
      <c r="K224" s="16"/>
      <c r="L224" s="18"/>
      <c r="M224" s="18"/>
      <c r="N224" s="18"/>
      <c r="O224" s="18"/>
    </row>
    <row r="225" spans="1:15" ht="18" customHeight="1">
      <c r="A225" s="13"/>
      <c r="B225" s="14"/>
      <c r="C225" s="14"/>
      <c r="D225" s="15"/>
      <c r="E225" s="28"/>
      <c r="F225" s="15"/>
      <c r="G225" s="15"/>
      <c r="H225" s="15"/>
      <c r="I225" s="15"/>
      <c r="J225" s="16"/>
      <c r="K225" s="16"/>
      <c r="L225" s="18"/>
      <c r="M225" s="18"/>
      <c r="N225" s="18"/>
      <c r="O225" s="18"/>
    </row>
    <row r="226" spans="1:15" ht="18" customHeight="1">
      <c r="A226" s="13"/>
      <c r="B226" s="14"/>
      <c r="C226" s="14"/>
      <c r="D226" s="15"/>
      <c r="E226" s="28"/>
      <c r="F226" s="15"/>
      <c r="G226" s="15"/>
      <c r="H226" s="15"/>
      <c r="I226" s="15"/>
      <c r="J226" s="16"/>
      <c r="K226" s="16"/>
      <c r="L226" s="18"/>
      <c r="M226" s="18"/>
      <c r="N226" s="18"/>
      <c r="O226" s="18"/>
    </row>
    <row r="227" spans="1:15" ht="18" customHeight="1">
      <c r="A227" s="13"/>
      <c r="B227" s="14"/>
      <c r="C227" s="14"/>
      <c r="D227" s="15"/>
      <c r="E227" s="28"/>
      <c r="F227" s="15"/>
      <c r="G227" s="15"/>
      <c r="H227" s="15"/>
      <c r="I227" s="15"/>
      <c r="J227" s="16"/>
      <c r="K227" s="16"/>
      <c r="L227" s="18"/>
      <c r="M227" s="18"/>
      <c r="N227" s="18"/>
      <c r="O227" s="18"/>
    </row>
    <row r="228" spans="1:15" ht="18" customHeight="1">
      <c r="A228" s="13"/>
      <c r="B228" s="14"/>
      <c r="C228" s="14"/>
      <c r="D228" s="15"/>
      <c r="E228" s="28"/>
      <c r="F228" s="15"/>
      <c r="G228" s="15"/>
      <c r="H228" s="15"/>
      <c r="I228" s="15"/>
      <c r="J228" s="16"/>
      <c r="K228" s="16"/>
      <c r="L228" s="18"/>
      <c r="M228" s="18"/>
      <c r="N228" s="18"/>
      <c r="O228" s="18"/>
    </row>
    <row r="229" spans="1:15" ht="18" customHeight="1">
      <c r="A229" s="13"/>
      <c r="B229" s="14"/>
      <c r="C229" s="14"/>
      <c r="D229" s="15"/>
      <c r="E229" s="28"/>
      <c r="F229" s="15"/>
      <c r="G229" s="15"/>
      <c r="H229" s="15"/>
      <c r="I229" s="15"/>
      <c r="J229" s="16"/>
      <c r="K229" s="16"/>
      <c r="L229" s="18"/>
      <c r="M229" s="18"/>
      <c r="N229" s="18"/>
      <c r="O229" s="18"/>
    </row>
    <row r="230" spans="1:15" ht="18" customHeight="1">
      <c r="A230" s="13"/>
      <c r="B230" s="14"/>
      <c r="C230" s="14"/>
      <c r="D230" s="15"/>
      <c r="E230" s="28"/>
      <c r="F230" s="15"/>
      <c r="G230" s="15"/>
      <c r="H230" s="15"/>
      <c r="I230" s="15"/>
      <c r="J230" s="16"/>
      <c r="K230" s="16"/>
      <c r="L230" s="18"/>
      <c r="M230" s="18"/>
      <c r="N230" s="18"/>
      <c r="O230" s="18"/>
    </row>
    <row r="231" spans="1:15" ht="18" customHeight="1">
      <c r="A231" s="13"/>
      <c r="B231" s="14"/>
      <c r="C231" s="14"/>
      <c r="D231" s="15"/>
      <c r="E231" s="28"/>
      <c r="F231" s="15"/>
      <c r="G231" s="15"/>
      <c r="H231" s="15"/>
      <c r="I231" s="15"/>
      <c r="J231" s="16"/>
      <c r="K231" s="16"/>
      <c r="L231" s="18"/>
      <c r="M231" s="18"/>
      <c r="N231" s="18"/>
      <c r="O231" s="18"/>
    </row>
    <row r="232" spans="1:15" ht="18" customHeight="1">
      <c r="A232" s="13"/>
      <c r="B232" s="14"/>
      <c r="C232" s="14"/>
      <c r="D232" s="15"/>
      <c r="E232" s="28"/>
      <c r="F232" s="15"/>
      <c r="G232" s="15"/>
      <c r="H232" s="15"/>
      <c r="I232" s="15"/>
      <c r="J232" s="16"/>
      <c r="K232" s="16"/>
      <c r="L232" s="18"/>
      <c r="M232" s="18"/>
      <c r="N232" s="18"/>
      <c r="O232" s="18"/>
    </row>
    <row r="233" spans="1:15" ht="18" customHeight="1">
      <c r="A233" s="13"/>
      <c r="B233" s="14"/>
      <c r="C233" s="14"/>
      <c r="D233" s="15"/>
      <c r="E233" s="28"/>
      <c r="F233" s="15"/>
      <c r="G233" s="15"/>
      <c r="H233" s="15"/>
      <c r="I233" s="15"/>
      <c r="J233" s="16"/>
      <c r="K233" s="16"/>
      <c r="L233" s="18"/>
      <c r="M233" s="18"/>
      <c r="N233" s="18"/>
      <c r="O233" s="18"/>
    </row>
    <row r="234" spans="1:15" ht="18" customHeight="1">
      <c r="A234" s="13"/>
      <c r="B234" s="14"/>
      <c r="C234" s="14"/>
      <c r="D234" s="15"/>
      <c r="E234" s="28"/>
      <c r="F234" s="15"/>
      <c r="G234" s="15"/>
      <c r="H234" s="15"/>
      <c r="I234" s="15"/>
      <c r="J234" s="16"/>
      <c r="K234" s="16"/>
      <c r="L234" s="18"/>
      <c r="M234" s="18"/>
      <c r="N234" s="18"/>
      <c r="O234" s="18"/>
    </row>
    <row r="235" spans="1:15" ht="18" customHeight="1">
      <c r="A235" s="13"/>
      <c r="B235" s="14"/>
      <c r="C235" s="14"/>
      <c r="D235" s="15"/>
      <c r="E235" s="28"/>
      <c r="F235" s="15"/>
      <c r="G235" s="15"/>
      <c r="H235" s="15"/>
      <c r="I235" s="15"/>
      <c r="J235" s="16"/>
      <c r="K235" s="16"/>
      <c r="L235" s="18"/>
      <c r="M235" s="18"/>
      <c r="N235" s="18"/>
      <c r="O235" s="18"/>
    </row>
    <row r="236" spans="1:15" ht="18" customHeight="1">
      <c r="A236" s="13"/>
      <c r="B236" s="14"/>
      <c r="C236" s="14"/>
      <c r="D236" s="15"/>
      <c r="E236" s="28"/>
      <c r="F236" s="15"/>
      <c r="G236" s="15"/>
      <c r="H236" s="15"/>
      <c r="I236" s="15"/>
      <c r="J236" s="16"/>
      <c r="K236" s="16"/>
      <c r="L236" s="18"/>
      <c r="M236" s="18"/>
      <c r="N236" s="18"/>
      <c r="O236" s="18"/>
    </row>
    <row r="237" spans="1:15" ht="18" customHeight="1">
      <c r="A237" s="13"/>
      <c r="B237" s="14"/>
      <c r="C237" s="14"/>
      <c r="D237" s="15"/>
      <c r="E237" s="28"/>
      <c r="F237" s="15"/>
      <c r="G237" s="15"/>
      <c r="H237" s="15"/>
      <c r="I237" s="15"/>
      <c r="J237" s="16"/>
      <c r="K237" s="16"/>
      <c r="L237" s="18"/>
      <c r="M237" s="18"/>
      <c r="N237" s="18"/>
      <c r="O237" s="18"/>
    </row>
    <row r="238" spans="1:15" ht="18" customHeight="1">
      <c r="A238" s="13"/>
      <c r="B238" s="14"/>
      <c r="C238" s="14"/>
      <c r="D238" s="15"/>
      <c r="E238" s="28"/>
      <c r="F238" s="15"/>
      <c r="G238" s="15"/>
      <c r="H238" s="15"/>
      <c r="I238" s="15"/>
      <c r="J238" s="16"/>
      <c r="K238" s="16"/>
      <c r="L238" s="18"/>
      <c r="M238" s="18"/>
      <c r="N238" s="18"/>
      <c r="O238" s="18"/>
    </row>
    <row r="239" spans="1:15" ht="18" customHeight="1">
      <c r="A239" s="13"/>
      <c r="B239" s="14"/>
      <c r="C239" s="14"/>
      <c r="D239" s="15"/>
      <c r="E239" s="28"/>
      <c r="F239" s="15"/>
      <c r="G239" s="15"/>
      <c r="H239" s="15"/>
      <c r="I239" s="15"/>
      <c r="J239" s="16"/>
      <c r="K239" s="16"/>
      <c r="L239" s="18"/>
      <c r="M239" s="18"/>
      <c r="N239" s="18"/>
      <c r="O239" s="18"/>
    </row>
    <row r="240" spans="1:15" ht="18" customHeight="1">
      <c r="A240" s="13"/>
      <c r="B240" s="14"/>
      <c r="C240" s="14"/>
      <c r="D240" s="15"/>
      <c r="E240" s="28"/>
      <c r="F240" s="15"/>
      <c r="G240" s="15"/>
      <c r="H240" s="15"/>
      <c r="I240" s="15"/>
      <c r="J240" s="16"/>
      <c r="K240" s="16"/>
      <c r="L240" s="18"/>
      <c r="M240" s="18"/>
      <c r="N240" s="18"/>
      <c r="O240" s="18"/>
    </row>
    <row r="241" spans="1:15" ht="18" customHeight="1">
      <c r="A241" s="13"/>
      <c r="B241" s="14"/>
      <c r="C241" s="14"/>
      <c r="D241" s="15"/>
      <c r="E241" s="28"/>
      <c r="F241" s="15"/>
      <c r="G241" s="15"/>
      <c r="H241" s="15"/>
      <c r="I241" s="15"/>
      <c r="J241" s="16"/>
      <c r="K241" s="16"/>
      <c r="L241" s="18"/>
      <c r="M241" s="18"/>
      <c r="N241" s="18"/>
      <c r="O241" s="18"/>
    </row>
    <row r="242" spans="1:15" ht="18" customHeight="1">
      <c r="A242" s="13"/>
      <c r="B242" s="14"/>
      <c r="C242" s="14"/>
      <c r="D242" s="15"/>
      <c r="E242" s="28"/>
      <c r="F242" s="15"/>
      <c r="G242" s="15"/>
      <c r="H242" s="15"/>
      <c r="I242" s="15"/>
      <c r="J242" s="16"/>
      <c r="K242" s="16"/>
      <c r="L242" s="18"/>
      <c r="M242" s="18"/>
      <c r="N242" s="18"/>
      <c r="O242" s="18"/>
    </row>
    <row r="243" spans="1:15" ht="18" customHeight="1">
      <c r="A243" s="13"/>
      <c r="B243" s="14"/>
      <c r="C243" s="14"/>
      <c r="D243" s="15"/>
      <c r="E243" s="28"/>
      <c r="F243" s="15"/>
      <c r="G243" s="15"/>
      <c r="H243" s="15"/>
      <c r="I243" s="15"/>
      <c r="J243" s="16"/>
      <c r="K243" s="16"/>
      <c r="L243" s="18"/>
      <c r="M243" s="18"/>
      <c r="N243" s="18"/>
      <c r="O243" s="18"/>
    </row>
    <row r="244" spans="1:15" ht="18" customHeight="1">
      <c r="A244" s="13"/>
      <c r="B244" s="14"/>
      <c r="C244" s="14"/>
      <c r="D244" s="15"/>
      <c r="E244" s="28"/>
      <c r="F244" s="15"/>
      <c r="G244" s="15"/>
      <c r="H244" s="15"/>
      <c r="I244" s="15"/>
      <c r="J244" s="16"/>
      <c r="K244" s="16"/>
      <c r="L244" s="18"/>
      <c r="M244" s="18"/>
      <c r="N244" s="18"/>
      <c r="O244" s="18"/>
    </row>
    <row r="245" spans="1:15" ht="18" customHeight="1">
      <c r="A245" s="13"/>
      <c r="B245" s="14"/>
      <c r="C245" s="14"/>
      <c r="D245" s="15"/>
      <c r="E245" s="28"/>
      <c r="F245" s="15"/>
      <c r="G245" s="15"/>
      <c r="H245" s="15"/>
      <c r="I245" s="15"/>
      <c r="J245" s="16"/>
      <c r="K245" s="16"/>
      <c r="L245" s="18"/>
      <c r="M245" s="18"/>
      <c r="N245" s="18"/>
      <c r="O245" s="18"/>
    </row>
    <row r="246" spans="1:15" ht="18" customHeight="1">
      <c r="A246" s="13"/>
      <c r="B246" s="22"/>
      <c r="C246" s="22"/>
      <c r="D246" s="15"/>
      <c r="E246" s="30"/>
      <c r="F246" s="23"/>
      <c r="G246" s="23"/>
      <c r="H246" s="23"/>
      <c r="I246" s="23"/>
      <c r="J246" s="21"/>
      <c r="K246" s="21"/>
      <c r="L246" s="18"/>
      <c r="M246" s="18"/>
      <c r="N246" s="18"/>
      <c r="O246" s="18"/>
    </row>
    <row r="247" spans="1:15" ht="18" customHeight="1">
      <c r="A247" s="13"/>
      <c r="B247" s="14"/>
      <c r="C247" s="14"/>
      <c r="D247" s="15"/>
      <c r="E247" s="28"/>
      <c r="F247" s="15"/>
      <c r="G247" s="15"/>
      <c r="H247" s="15"/>
      <c r="I247" s="15"/>
      <c r="J247" s="16"/>
      <c r="K247" s="16"/>
      <c r="L247" s="18"/>
      <c r="M247" s="18"/>
      <c r="N247" s="18"/>
      <c r="O247" s="18"/>
    </row>
    <row r="248" spans="1:15" ht="18" customHeight="1">
      <c r="A248" s="13"/>
      <c r="B248" s="14"/>
      <c r="C248" s="14"/>
      <c r="D248" s="15"/>
      <c r="E248" s="28"/>
      <c r="F248" s="15"/>
      <c r="G248" s="23"/>
      <c r="H248" s="15"/>
      <c r="I248" s="15"/>
      <c r="J248" s="16"/>
      <c r="K248" s="16"/>
      <c r="L248" s="18"/>
      <c r="M248" s="18"/>
      <c r="N248" s="18"/>
      <c r="O248" s="18"/>
    </row>
    <row r="249" spans="1:15" ht="18" customHeight="1">
      <c r="A249" s="13"/>
      <c r="B249" s="14"/>
      <c r="C249" s="14"/>
      <c r="D249" s="15"/>
      <c r="E249" s="28"/>
      <c r="F249" s="15"/>
      <c r="G249" s="15"/>
      <c r="H249" s="15"/>
      <c r="I249" s="15"/>
      <c r="J249" s="16"/>
      <c r="K249" s="16"/>
      <c r="L249" s="18"/>
      <c r="M249" s="18"/>
      <c r="N249" s="18"/>
      <c r="O249" s="18"/>
    </row>
    <row r="250" spans="1:15" ht="18" customHeight="1">
      <c r="A250" s="13"/>
      <c r="B250" s="14"/>
      <c r="C250" s="14"/>
      <c r="D250" s="15"/>
      <c r="E250" s="28"/>
      <c r="F250" s="15"/>
      <c r="G250" s="23"/>
      <c r="H250" s="15"/>
      <c r="I250" s="15"/>
      <c r="J250" s="16"/>
      <c r="K250" s="16"/>
      <c r="L250" s="18"/>
      <c r="M250" s="18"/>
      <c r="N250" s="18"/>
      <c r="O250" s="18"/>
    </row>
    <row r="251" spans="1:15" ht="18" customHeight="1">
      <c r="A251" s="13"/>
      <c r="B251" s="14"/>
      <c r="C251" s="14"/>
      <c r="D251" s="15"/>
      <c r="E251" s="28"/>
      <c r="F251" s="15"/>
      <c r="G251" s="15"/>
      <c r="H251" s="15"/>
      <c r="I251" s="15"/>
      <c r="J251" s="16"/>
      <c r="K251" s="16"/>
      <c r="L251" s="18"/>
      <c r="M251" s="18"/>
      <c r="N251" s="18"/>
      <c r="O251" s="18"/>
    </row>
    <row r="252" spans="1:15" ht="18" customHeight="1">
      <c r="A252" s="13"/>
      <c r="B252" s="14"/>
      <c r="C252" s="14"/>
      <c r="D252" s="15"/>
      <c r="E252" s="28"/>
      <c r="F252" s="15"/>
      <c r="G252" s="23"/>
      <c r="H252" s="15"/>
      <c r="I252" s="15"/>
      <c r="J252" s="16"/>
      <c r="K252" s="16"/>
      <c r="L252" s="18"/>
      <c r="M252" s="18"/>
      <c r="N252" s="18"/>
      <c r="O252" s="18"/>
    </row>
    <row r="253" spans="1:15" ht="18" customHeight="1">
      <c r="A253" s="13"/>
      <c r="B253" s="14"/>
      <c r="C253" s="14"/>
      <c r="D253" s="15"/>
      <c r="E253" s="28"/>
      <c r="F253" s="15"/>
      <c r="G253" s="23"/>
      <c r="H253" s="15"/>
      <c r="I253" s="15"/>
      <c r="J253" s="16"/>
      <c r="K253" s="16"/>
      <c r="L253" s="18"/>
      <c r="M253" s="18"/>
      <c r="N253" s="18"/>
      <c r="O253" s="18"/>
    </row>
    <row r="254" spans="1:15" ht="18" customHeight="1">
      <c r="A254" s="13"/>
      <c r="B254" s="14"/>
      <c r="C254" s="14"/>
      <c r="D254" s="15"/>
      <c r="E254" s="28"/>
      <c r="F254" s="15"/>
      <c r="G254" s="15"/>
      <c r="H254" s="15"/>
      <c r="I254" s="15"/>
      <c r="J254" s="16"/>
      <c r="K254" s="16"/>
      <c r="L254" s="18"/>
      <c r="M254" s="18"/>
      <c r="N254" s="18"/>
      <c r="O254" s="18"/>
    </row>
    <row r="255" spans="1:15" ht="18" customHeight="1">
      <c r="A255" s="13"/>
      <c r="B255" s="14"/>
      <c r="C255" s="14"/>
      <c r="D255" s="15"/>
      <c r="E255" s="28"/>
      <c r="F255" s="15"/>
      <c r="G255" s="15"/>
      <c r="H255" s="15"/>
      <c r="I255" s="15"/>
      <c r="J255" s="16"/>
      <c r="K255" s="16"/>
      <c r="L255" s="18"/>
      <c r="M255" s="18"/>
      <c r="N255" s="18"/>
      <c r="O255" s="18"/>
    </row>
    <row r="256" spans="1:15" ht="18" customHeight="1">
      <c r="A256" s="13"/>
      <c r="B256" s="14"/>
      <c r="C256" s="14"/>
      <c r="D256" s="15"/>
      <c r="E256" s="28"/>
      <c r="F256" s="15"/>
      <c r="G256" s="15"/>
      <c r="H256" s="15"/>
      <c r="I256" s="15"/>
      <c r="J256" s="16"/>
      <c r="K256" s="16"/>
      <c r="L256" s="18"/>
      <c r="M256" s="18"/>
      <c r="N256" s="18"/>
      <c r="O256" s="18"/>
    </row>
    <row r="257" spans="1:15" ht="18" customHeight="1">
      <c r="A257" s="13"/>
      <c r="B257" s="14"/>
      <c r="C257" s="14"/>
      <c r="D257" s="15"/>
      <c r="E257" s="28"/>
      <c r="F257" s="15"/>
      <c r="G257" s="15"/>
      <c r="H257" s="15"/>
      <c r="I257" s="15"/>
      <c r="J257" s="16"/>
      <c r="K257" s="16"/>
      <c r="L257" s="18"/>
      <c r="M257" s="18"/>
      <c r="N257" s="18"/>
      <c r="O257" s="18"/>
    </row>
    <row r="258" spans="1:15" ht="18" customHeight="1">
      <c r="A258" s="13"/>
      <c r="B258" s="14"/>
      <c r="C258" s="14"/>
      <c r="D258" s="15"/>
      <c r="E258" s="28"/>
      <c r="F258" s="15"/>
      <c r="G258" s="15"/>
      <c r="H258" s="15"/>
      <c r="I258" s="15"/>
      <c r="J258" s="16"/>
      <c r="K258" s="16"/>
      <c r="L258" s="18"/>
      <c r="M258" s="18"/>
      <c r="N258" s="18"/>
      <c r="O258" s="18"/>
    </row>
    <row r="259" spans="1:15" ht="18" customHeight="1">
      <c r="A259" s="13"/>
      <c r="B259" s="14"/>
      <c r="C259" s="14"/>
      <c r="D259" s="15"/>
      <c r="E259" s="28"/>
      <c r="F259" s="15"/>
      <c r="G259" s="15"/>
      <c r="H259" s="15"/>
      <c r="I259" s="15"/>
      <c r="J259" s="16"/>
      <c r="K259" s="16"/>
      <c r="L259" s="18"/>
      <c r="M259" s="18"/>
      <c r="N259" s="18"/>
      <c r="O259" s="18"/>
    </row>
    <row r="260" spans="1:15" ht="18" customHeight="1">
      <c r="A260" s="13"/>
      <c r="B260" s="14"/>
      <c r="C260" s="14"/>
      <c r="D260" s="15"/>
      <c r="E260" s="28"/>
      <c r="F260" s="15"/>
      <c r="G260" s="15"/>
      <c r="H260" s="15"/>
      <c r="I260" s="15"/>
      <c r="J260" s="16"/>
      <c r="K260" s="16"/>
      <c r="L260" s="18"/>
      <c r="M260" s="18"/>
      <c r="N260" s="18"/>
      <c r="O260" s="18"/>
    </row>
    <row r="261" spans="1:15" ht="18" customHeight="1">
      <c r="A261" s="13"/>
      <c r="B261" s="14"/>
      <c r="C261" s="14"/>
      <c r="D261" s="15"/>
      <c r="E261" s="28"/>
      <c r="F261" s="15"/>
      <c r="G261" s="15"/>
      <c r="H261" s="15"/>
      <c r="I261" s="15"/>
      <c r="J261" s="16"/>
      <c r="K261" s="16"/>
      <c r="L261" s="18"/>
      <c r="M261" s="18"/>
      <c r="N261" s="18"/>
      <c r="O261" s="18"/>
    </row>
    <row r="262" spans="1:15" ht="18" customHeight="1">
      <c r="A262" s="13"/>
      <c r="B262" s="14"/>
      <c r="C262" s="14"/>
      <c r="D262" s="15"/>
      <c r="E262" s="28"/>
      <c r="F262" s="15"/>
      <c r="G262" s="15"/>
      <c r="H262" s="15"/>
      <c r="I262" s="15"/>
      <c r="J262" s="16"/>
      <c r="K262" s="16"/>
      <c r="L262" s="18"/>
      <c r="M262" s="18"/>
      <c r="N262" s="18"/>
      <c r="O262" s="18"/>
    </row>
    <row r="263" spans="1:15" ht="18" customHeight="1">
      <c r="A263" s="13"/>
      <c r="B263" s="14"/>
      <c r="C263" s="14"/>
      <c r="D263" s="15"/>
      <c r="E263" s="28"/>
      <c r="F263" s="15"/>
      <c r="G263" s="15"/>
      <c r="H263" s="15"/>
      <c r="I263" s="15"/>
      <c r="J263" s="16"/>
      <c r="K263" s="16"/>
      <c r="L263" s="18"/>
      <c r="M263" s="18"/>
      <c r="N263" s="18"/>
      <c r="O263" s="18"/>
    </row>
    <row r="264" spans="1:15" ht="18" customHeight="1">
      <c r="A264" s="13"/>
      <c r="B264" s="14"/>
      <c r="C264" s="14"/>
      <c r="D264" s="15"/>
      <c r="E264" s="28"/>
      <c r="F264" s="15"/>
      <c r="G264" s="15"/>
      <c r="H264" s="15"/>
      <c r="I264" s="15"/>
      <c r="J264" s="16"/>
      <c r="K264" s="16"/>
      <c r="L264" s="18"/>
      <c r="M264" s="18"/>
      <c r="N264" s="18"/>
      <c r="O264" s="18"/>
    </row>
    <row r="265" spans="1:15" ht="18" customHeight="1">
      <c r="A265" s="13"/>
      <c r="B265" s="14"/>
      <c r="C265" s="14"/>
      <c r="D265" s="15"/>
      <c r="E265" s="28"/>
      <c r="F265" s="15"/>
      <c r="G265" s="15"/>
      <c r="H265" s="15"/>
      <c r="I265" s="15"/>
      <c r="J265" s="16"/>
      <c r="K265" s="16"/>
      <c r="L265" s="18"/>
      <c r="M265" s="18"/>
      <c r="N265" s="18"/>
      <c r="O265" s="18"/>
    </row>
    <row r="266" spans="1:15" ht="18" customHeight="1">
      <c r="A266" s="13"/>
      <c r="B266" s="14"/>
      <c r="C266" s="14"/>
      <c r="D266" s="15"/>
      <c r="E266" s="28"/>
      <c r="F266" s="15"/>
      <c r="G266" s="15"/>
      <c r="H266" s="15"/>
      <c r="I266" s="15"/>
      <c r="J266" s="16"/>
      <c r="K266" s="16"/>
      <c r="L266" s="18"/>
      <c r="M266" s="18"/>
      <c r="N266" s="18"/>
      <c r="O266" s="18"/>
    </row>
    <row r="267" spans="1:15" ht="18" customHeight="1">
      <c r="A267" s="13"/>
      <c r="B267" s="14"/>
      <c r="C267" s="14"/>
      <c r="D267" s="15"/>
      <c r="E267" s="28"/>
      <c r="F267" s="15"/>
      <c r="G267" s="15"/>
      <c r="H267" s="15"/>
      <c r="I267" s="15"/>
      <c r="J267" s="16"/>
      <c r="K267" s="16"/>
      <c r="L267" s="18"/>
      <c r="M267" s="18"/>
      <c r="N267" s="18"/>
      <c r="O267" s="18"/>
    </row>
    <row r="268" spans="1:15" ht="18" customHeight="1">
      <c r="A268" s="13"/>
      <c r="B268" s="14"/>
      <c r="C268" s="14"/>
      <c r="D268" s="15"/>
      <c r="E268" s="28"/>
      <c r="F268" s="15"/>
      <c r="G268" s="15"/>
      <c r="H268" s="15"/>
      <c r="I268" s="15"/>
      <c r="J268" s="16"/>
      <c r="K268" s="16"/>
      <c r="L268" s="18"/>
      <c r="M268" s="18"/>
      <c r="N268" s="18"/>
      <c r="O268" s="18"/>
    </row>
    <row r="269" spans="1:15" ht="18" customHeight="1">
      <c r="A269" s="13"/>
      <c r="B269" s="14"/>
      <c r="C269" s="14"/>
      <c r="D269" s="15"/>
      <c r="E269" s="28"/>
      <c r="F269" s="15"/>
      <c r="G269" s="15"/>
      <c r="H269" s="15"/>
      <c r="I269" s="15"/>
      <c r="J269" s="16"/>
      <c r="K269" s="16"/>
      <c r="L269" s="18"/>
      <c r="M269" s="18"/>
      <c r="N269" s="18"/>
      <c r="O269" s="18"/>
    </row>
    <row r="270" spans="1:15" ht="18" customHeight="1">
      <c r="A270" s="13"/>
      <c r="B270" s="14"/>
      <c r="C270" s="14"/>
      <c r="D270" s="15"/>
      <c r="E270" s="28"/>
      <c r="F270" s="15"/>
      <c r="G270" s="15"/>
      <c r="H270" s="15"/>
      <c r="I270" s="15"/>
      <c r="J270" s="16"/>
      <c r="K270" s="16"/>
      <c r="L270" s="18"/>
      <c r="M270" s="18"/>
      <c r="N270" s="18"/>
      <c r="O270" s="18"/>
    </row>
    <row r="271" spans="1:15" ht="18" customHeight="1">
      <c r="A271" s="13"/>
      <c r="B271" s="14"/>
      <c r="C271" s="14"/>
      <c r="D271" s="15"/>
      <c r="E271" s="28"/>
      <c r="F271" s="15"/>
      <c r="G271" s="15"/>
      <c r="H271" s="15"/>
      <c r="I271" s="15"/>
      <c r="J271" s="16"/>
      <c r="K271" s="16"/>
      <c r="L271" s="18"/>
      <c r="M271" s="18"/>
      <c r="N271" s="18"/>
      <c r="O271" s="18"/>
    </row>
    <row r="272" spans="1:15" ht="18" customHeight="1">
      <c r="A272" s="13"/>
      <c r="B272" s="14"/>
      <c r="C272" s="14"/>
      <c r="D272" s="15"/>
      <c r="E272" s="28"/>
      <c r="F272" s="15"/>
      <c r="G272" s="15"/>
      <c r="H272" s="15"/>
      <c r="I272" s="15"/>
      <c r="J272" s="16"/>
      <c r="K272" s="16"/>
      <c r="L272" s="18"/>
      <c r="M272" s="18"/>
      <c r="N272" s="18"/>
      <c r="O272" s="18"/>
    </row>
    <row r="273" spans="1:15" ht="18" customHeight="1">
      <c r="A273" s="13"/>
      <c r="B273" s="14"/>
      <c r="C273" s="14"/>
      <c r="D273" s="15"/>
      <c r="E273" s="28"/>
      <c r="F273" s="15"/>
      <c r="G273" s="15"/>
      <c r="H273" s="15"/>
      <c r="I273" s="15"/>
      <c r="J273" s="16"/>
      <c r="K273" s="16"/>
      <c r="L273" s="18"/>
      <c r="M273" s="18"/>
      <c r="N273" s="18"/>
      <c r="O273" s="18"/>
    </row>
    <row r="274" spans="1:15" ht="18" customHeight="1">
      <c r="A274" s="13"/>
      <c r="B274" s="14"/>
      <c r="C274" s="14"/>
      <c r="D274" s="15"/>
      <c r="E274" s="28"/>
      <c r="F274" s="15"/>
      <c r="G274" s="15"/>
      <c r="H274" s="15"/>
      <c r="I274" s="15"/>
      <c r="J274" s="16"/>
      <c r="K274" s="16"/>
      <c r="L274" s="18"/>
      <c r="M274" s="18"/>
      <c r="N274" s="18"/>
      <c r="O274" s="18"/>
    </row>
    <row r="275" spans="1:15" ht="18" customHeight="1">
      <c r="A275" s="13"/>
      <c r="B275" s="22"/>
      <c r="C275" s="22"/>
      <c r="D275" s="15"/>
      <c r="E275" s="30"/>
      <c r="F275" s="23"/>
      <c r="G275" s="15"/>
      <c r="H275" s="23"/>
      <c r="I275" s="23"/>
      <c r="J275" s="21"/>
      <c r="K275" s="21"/>
      <c r="L275" s="18"/>
      <c r="M275" s="18"/>
      <c r="N275" s="18"/>
      <c r="O275" s="18"/>
    </row>
    <row r="276" spans="1:15" ht="18" customHeight="1">
      <c r="A276" s="13"/>
      <c r="B276" s="14"/>
      <c r="C276" s="14"/>
      <c r="D276" s="15"/>
      <c r="E276" s="28"/>
      <c r="F276" s="15"/>
      <c r="G276" s="15"/>
      <c r="H276" s="15"/>
      <c r="I276" s="15"/>
      <c r="J276" s="16"/>
      <c r="K276" s="16"/>
      <c r="L276" s="18"/>
      <c r="M276" s="18"/>
      <c r="N276" s="18"/>
      <c r="O276" s="18"/>
    </row>
    <row r="277" spans="1:15" ht="18" customHeight="1">
      <c r="A277" s="13"/>
      <c r="B277" s="22"/>
      <c r="C277" s="22"/>
      <c r="D277" s="15"/>
      <c r="E277" s="30"/>
      <c r="F277" s="23"/>
      <c r="G277" s="15"/>
      <c r="H277" s="15"/>
      <c r="I277" s="15"/>
      <c r="J277" s="16"/>
      <c r="K277" s="16"/>
      <c r="L277" s="18"/>
      <c r="M277" s="18"/>
      <c r="N277" s="18"/>
      <c r="O277" s="18"/>
    </row>
    <row r="278" spans="1:15" ht="18" customHeight="1">
      <c r="A278" s="13"/>
      <c r="B278" s="22"/>
      <c r="C278" s="22"/>
      <c r="D278" s="15"/>
      <c r="E278" s="30"/>
      <c r="F278" s="23"/>
      <c r="G278" s="15"/>
      <c r="H278" s="15"/>
      <c r="I278" s="15"/>
      <c r="J278" s="16"/>
      <c r="K278" s="16"/>
      <c r="L278" s="18"/>
      <c r="M278" s="18"/>
      <c r="N278" s="18"/>
      <c r="O278" s="18"/>
    </row>
    <row r="279" spans="1:15" ht="18" customHeight="1">
      <c r="A279" s="13"/>
      <c r="B279" s="22"/>
      <c r="C279" s="22"/>
      <c r="D279" s="15"/>
      <c r="E279" s="30"/>
      <c r="F279" s="23"/>
      <c r="G279" s="15"/>
      <c r="H279" s="15"/>
      <c r="I279" s="15"/>
      <c r="J279" s="16"/>
      <c r="K279" s="16"/>
      <c r="L279" s="18"/>
      <c r="M279" s="18"/>
      <c r="N279" s="18"/>
      <c r="O279" s="18"/>
    </row>
    <row r="280" spans="1:15" ht="18" customHeight="1">
      <c r="A280" s="13"/>
      <c r="B280" s="22"/>
      <c r="C280" s="22"/>
      <c r="D280" s="15"/>
      <c r="E280" s="30"/>
      <c r="F280" s="23"/>
      <c r="G280" s="19"/>
      <c r="H280" s="15"/>
      <c r="I280" s="15"/>
      <c r="J280" s="16"/>
      <c r="K280" s="16"/>
      <c r="L280" s="18"/>
      <c r="M280" s="18"/>
      <c r="N280" s="18"/>
      <c r="O280" s="18"/>
    </row>
    <row r="281" spans="1:15" ht="18" customHeight="1">
      <c r="A281" s="13"/>
      <c r="B281" s="22"/>
      <c r="C281" s="22"/>
      <c r="D281" s="15"/>
      <c r="E281" s="30"/>
      <c r="F281" s="23"/>
      <c r="G281" s="19"/>
      <c r="H281" s="15"/>
      <c r="I281" s="15"/>
      <c r="J281" s="16"/>
      <c r="K281" s="16"/>
      <c r="L281" s="18"/>
      <c r="M281" s="18"/>
      <c r="N281" s="18"/>
      <c r="O281" s="18"/>
    </row>
    <row r="282" spans="1:15" ht="18" customHeight="1">
      <c r="A282" s="13"/>
      <c r="B282" s="22"/>
      <c r="C282" s="22"/>
      <c r="D282" s="15"/>
      <c r="E282" s="30"/>
      <c r="F282" s="23"/>
      <c r="G282" s="19"/>
      <c r="H282" s="15"/>
      <c r="I282" s="15"/>
      <c r="J282" s="16"/>
      <c r="K282" s="16"/>
      <c r="L282" s="18"/>
      <c r="M282" s="18"/>
      <c r="N282" s="18"/>
      <c r="O282" s="18"/>
    </row>
    <row r="283" spans="1:15" ht="18" customHeight="1">
      <c r="A283" s="13"/>
      <c r="B283" s="22"/>
      <c r="C283" s="22"/>
      <c r="D283" s="15"/>
      <c r="E283" s="30"/>
      <c r="F283" s="23"/>
      <c r="G283" s="19"/>
      <c r="H283" s="15"/>
      <c r="I283" s="15"/>
      <c r="J283" s="16"/>
      <c r="K283" s="16"/>
      <c r="L283" s="18"/>
      <c r="M283" s="18"/>
      <c r="N283" s="18"/>
      <c r="O283" s="18"/>
    </row>
    <row r="284" spans="1:15" ht="18" customHeight="1">
      <c r="A284" s="13"/>
      <c r="B284" s="22"/>
      <c r="C284" s="22"/>
      <c r="D284" s="15"/>
      <c r="E284" s="30"/>
      <c r="F284" s="23"/>
      <c r="G284" s="19"/>
      <c r="H284" s="15"/>
      <c r="I284" s="15"/>
      <c r="J284" s="16"/>
      <c r="K284" s="16"/>
      <c r="L284" s="18"/>
      <c r="M284" s="18"/>
      <c r="N284" s="18"/>
      <c r="O284" s="18"/>
    </row>
    <row r="285" spans="1:15" ht="18" customHeight="1">
      <c r="A285" s="13"/>
      <c r="B285" s="22"/>
      <c r="C285" s="22"/>
      <c r="D285" s="15"/>
      <c r="E285" s="30"/>
      <c r="F285" s="23"/>
      <c r="G285" s="19"/>
      <c r="H285" s="15"/>
      <c r="I285" s="15"/>
      <c r="J285" s="16"/>
      <c r="K285" s="16"/>
      <c r="L285" s="18"/>
      <c r="M285" s="18"/>
      <c r="N285" s="18"/>
      <c r="O285" s="18"/>
    </row>
    <row r="286" spans="1:15" ht="18" customHeight="1">
      <c r="A286" s="13"/>
      <c r="B286" s="22"/>
      <c r="C286" s="22"/>
      <c r="D286" s="15"/>
      <c r="E286" s="30"/>
      <c r="F286" s="23"/>
      <c r="G286" s="19"/>
      <c r="H286" s="15"/>
      <c r="I286" s="15"/>
      <c r="J286" s="16"/>
      <c r="K286" s="16"/>
      <c r="L286" s="18"/>
      <c r="M286" s="18"/>
      <c r="N286" s="18"/>
      <c r="O286" s="18"/>
    </row>
    <row r="287" spans="1:15" ht="18" customHeight="1">
      <c r="A287" s="13"/>
      <c r="B287" s="22"/>
      <c r="C287" s="22"/>
      <c r="D287" s="15"/>
      <c r="E287" s="30"/>
      <c r="F287" s="23"/>
      <c r="G287" s="19"/>
      <c r="H287" s="15"/>
      <c r="I287" s="15"/>
      <c r="J287" s="16"/>
      <c r="K287" s="16"/>
      <c r="L287" s="18"/>
      <c r="M287" s="18"/>
      <c r="N287" s="18"/>
      <c r="O287" s="18"/>
    </row>
    <row r="288" spans="1:15" ht="18" customHeight="1">
      <c r="A288" s="13"/>
      <c r="B288" s="22"/>
      <c r="C288" s="22"/>
      <c r="D288" s="15"/>
      <c r="E288" s="30"/>
      <c r="F288" s="23"/>
      <c r="G288" s="19"/>
      <c r="H288" s="15"/>
      <c r="I288" s="15"/>
      <c r="J288" s="16"/>
      <c r="K288" s="16"/>
      <c r="L288" s="18"/>
      <c r="M288" s="18"/>
      <c r="N288" s="18"/>
      <c r="O288" s="18"/>
    </row>
    <row r="289" spans="1:15" ht="18" customHeight="1">
      <c r="A289" s="13"/>
      <c r="B289" s="22"/>
      <c r="C289" s="22"/>
      <c r="D289" s="15"/>
      <c r="E289" s="30"/>
      <c r="F289" s="23"/>
      <c r="G289" s="19"/>
      <c r="H289" s="15"/>
      <c r="I289" s="15"/>
      <c r="J289" s="16"/>
      <c r="K289" s="16"/>
      <c r="L289" s="18"/>
      <c r="M289" s="18"/>
      <c r="N289" s="18"/>
      <c r="O289" s="18"/>
    </row>
    <row r="290" spans="1:15" ht="18" customHeight="1">
      <c r="A290" s="13"/>
      <c r="B290" s="22"/>
      <c r="C290" s="22"/>
      <c r="D290" s="15"/>
      <c r="E290" s="30"/>
      <c r="F290" s="23"/>
      <c r="G290" s="19"/>
      <c r="H290" s="15"/>
      <c r="I290" s="15"/>
      <c r="J290" s="16"/>
      <c r="K290" s="16"/>
      <c r="L290" s="18"/>
      <c r="M290" s="18"/>
      <c r="N290" s="18"/>
      <c r="O290" s="18"/>
    </row>
    <row r="291" spans="1:15" ht="18" customHeight="1">
      <c r="A291" s="13"/>
      <c r="B291" s="22"/>
      <c r="C291" s="22"/>
      <c r="D291" s="15"/>
      <c r="E291" s="30"/>
      <c r="F291" s="23"/>
      <c r="G291" s="19"/>
      <c r="H291" s="15"/>
      <c r="I291" s="15"/>
      <c r="J291" s="16"/>
      <c r="K291" s="16"/>
      <c r="L291" s="18"/>
      <c r="M291" s="18"/>
      <c r="N291" s="18"/>
      <c r="O291" s="18"/>
    </row>
    <row r="292" spans="1:15" ht="18" customHeight="1">
      <c r="A292" s="13"/>
      <c r="B292" s="22"/>
      <c r="C292" s="22"/>
      <c r="D292" s="15"/>
      <c r="E292" s="30"/>
      <c r="F292" s="23"/>
      <c r="G292" s="19"/>
      <c r="H292" s="15"/>
      <c r="I292" s="15"/>
      <c r="J292" s="16"/>
      <c r="K292" s="16"/>
      <c r="L292" s="18"/>
      <c r="M292" s="18"/>
      <c r="N292" s="18"/>
      <c r="O292" s="18"/>
    </row>
    <row r="293" spans="1:15" ht="18" customHeight="1">
      <c r="A293" s="13"/>
      <c r="B293" s="14"/>
      <c r="C293" s="14"/>
      <c r="D293" s="15"/>
      <c r="E293" s="28"/>
      <c r="F293" s="23"/>
      <c r="G293" s="19"/>
      <c r="H293" s="15"/>
      <c r="I293" s="15"/>
      <c r="J293" s="16"/>
      <c r="K293" s="16"/>
      <c r="L293" s="18"/>
      <c r="M293" s="18"/>
      <c r="N293" s="18"/>
      <c r="O293" s="18"/>
    </row>
    <row r="294" spans="1:15" ht="18" customHeight="1">
      <c r="A294" s="13"/>
      <c r="B294" s="14"/>
      <c r="C294" s="14"/>
      <c r="D294" s="15"/>
      <c r="E294" s="28"/>
      <c r="F294" s="23"/>
      <c r="G294" s="19"/>
      <c r="H294" s="15"/>
      <c r="I294" s="15"/>
      <c r="J294" s="16"/>
      <c r="K294" s="16"/>
      <c r="L294" s="18"/>
      <c r="M294" s="18"/>
      <c r="N294" s="18"/>
      <c r="O294" s="18"/>
    </row>
    <row r="295" spans="1:15" ht="18" customHeight="1">
      <c r="A295" s="13"/>
      <c r="B295" s="14"/>
      <c r="C295" s="14"/>
      <c r="D295" s="15"/>
      <c r="E295" s="28"/>
      <c r="F295" s="15"/>
      <c r="G295" s="19"/>
      <c r="H295" s="15"/>
      <c r="I295" s="15"/>
      <c r="J295" s="16"/>
      <c r="K295" s="16"/>
      <c r="L295" s="18"/>
      <c r="M295" s="18"/>
      <c r="N295" s="18"/>
      <c r="O295" s="18"/>
    </row>
    <row r="296" spans="1:15" ht="18" customHeight="1">
      <c r="A296" s="13"/>
      <c r="B296" s="14"/>
      <c r="C296" s="14"/>
      <c r="D296" s="15"/>
      <c r="E296" s="28"/>
      <c r="F296" s="15"/>
      <c r="G296" s="19"/>
      <c r="H296" s="15"/>
      <c r="I296" s="15"/>
      <c r="J296" s="16"/>
      <c r="K296" s="16"/>
      <c r="L296" s="18"/>
      <c r="M296" s="18"/>
      <c r="N296" s="18"/>
      <c r="O296" s="18"/>
    </row>
    <row r="297" spans="1:15" ht="18" customHeight="1">
      <c r="A297" s="13"/>
      <c r="B297" s="14"/>
      <c r="C297" s="14"/>
      <c r="D297" s="15"/>
      <c r="E297" s="28"/>
      <c r="F297" s="15"/>
      <c r="G297" s="19"/>
      <c r="H297" s="15"/>
      <c r="I297" s="15"/>
      <c r="J297" s="16"/>
      <c r="K297" s="16"/>
      <c r="L297" s="18"/>
      <c r="M297" s="18"/>
      <c r="N297" s="18"/>
      <c r="O297" s="18"/>
    </row>
    <row r="298" spans="1:15" ht="18" customHeight="1">
      <c r="A298" s="13"/>
      <c r="B298" s="14"/>
      <c r="C298" s="14"/>
      <c r="D298" s="15"/>
      <c r="E298" s="28"/>
      <c r="F298" s="15"/>
      <c r="G298" s="19"/>
      <c r="H298" s="15"/>
      <c r="I298" s="15"/>
      <c r="J298" s="16"/>
      <c r="K298" s="16"/>
      <c r="L298" s="18"/>
      <c r="M298" s="18"/>
      <c r="N298" s="18"/>
      <c r="O298" s="18"/>
    </row>
    <row r="299" spans="1:15" ht="18" customHeight="1">
      <c r="A299" s="13"/>
      <c r="B299" s="14"/>
      <c r="C299" s="14"/>
      <c r="D299" s="15"/>
      <c r="E299" s="28"/>
      <c r="F299" s="15"/>
      <c r="G299" s="19"/>
      <c r="H299" s="15"/>
      <c r="I299" s="15"/>
      <c r="J299" s="16"/>
      <c r="K299" s="16"/>
      <c r="L299" s="18"/>
      <c r="M299" s="18"/>
      <c r="N299" s="18"/>
      <c r="O299" s="18"/>
    </row>
    <row r="300" spans="1:15" ht="18" customHeight="1">
      <c r="A300" s="13"/>
      <c r="B300" s="14"/>
      <c r="C300" s="14"/>
      <c r="D300" s="15"/>
      <c r="E300" s="28"/>
      <c r="F300" s="15"/>
      <c r="G300" s="19"/>
      <c r="H300" s="15"/>
      <c r="I300" s="15"/>
      <c r="J300" s="16"/>
      <c r="K300" s="16"/>
      <c r="L300" s="18"/>
      <c r="M300" s="18"/>
      <c r="N300" s="18"/>
      <c r="O300" s="18"/>
    </row>
    <row r="301" spans="1:15" ht="18" customHeight="1">
      <c r="A301" s="13"/>
      <c r="B301" s="14"/>
      <c r="C301" s="14"/>
      <c r="D301" s="15"/>
      <c r="E301" s="28"/>
      <c r="F301" s="15"/>
      <c r="G301" s="19"/>
      <c r="H301" s="15"/>
      <c r="I301" s="15"/>
      <c r="J301" s="16"/>
      <c r="K301" s="16"/>
      <c r="L301" s="18"/>
      <c r="M301" s="18"/>
      <c r="N301" s="18"/>
      <c r="O301" s="18"/>
    </row>
    <row r="302" spans="1:15" ht="18" customHeight="1">
      <c r="A302" s="13"/>
      <c r="B302" s="14"/>
      <c r="C302" s="14"/>
      <c r="D302" s="15"/>
      <c r="E302" s="28"/>
      <c r="F302" s="15"/>
      <c r="G302" s="19"/>
      <c r="H302" s="15"/>
      <c r="I302" s="15"/>
      <c r="J302" s="16"/>
      <c r="K302" s="16"/>
      <c r="L302" s="18"/>
      <c r="M302" s="18"/>
      <c r="N302" s="18"/>
      <c r="O302" s="18"/>
    </row>
    <row r="303" spans="1:15" ht="18" customHeight="1">
      <c r="A303" s="13"/>
      <c r="B303" s="22"/>
      <c r="C303" s="22"/>
      <c r="D303" s="15"/>
      <c r="E303" s="30"/>
      <c r="F303" s="23"/>
      <c r="G303" s="19"/>
      <c r="H303" s="15"/>
      <c r="I303" s="23"/>
      <c r="J303" s="21"/>
      <c r="K303" s="21"/>
      <c r="L303" s="18"/>
      <c r="M303" s="18"/>
      <c r="N303" s="18"/>
      <c r="O303" s="18"/>
    </row>
    <row r="304" spans="1:15" ht="18" customHeight="1">
      <c r="A304" s="13"/>
      <c r="B304" s="14"/>
      <c r="C304" s="14"/>
      <c r="D304" s="15"/>
      <c r="E304" s="28"/>
      <c r="F304" s="15"/>
      <c r="G304" s="19"/>
      <c r="H304" s="15"/>
      <c r="I304" s="15"/>
      <c r="J304" s="16"/>
      <c r="K304" s="16"/>
      <c r="L304" s="18"/>
      <c r="M304" s="18"/>
      <c r="N304" s="18"/>
      <c r="O304" s="18"/>
    </row>
    <row r="305" spans="1:15" ht="18" customHeight="1">
      <c r="A305" s="13"/>
      <c r="B305" s="22"/>
      <c r="C305" s="22"/>
      <c r="D305" s="15"/>
      <c r="E305" s="30"/>
      <c r="F305" s="23"/>
      <c r="G305" s="19"/>
      <c r="H305" s="15"/>
      <c r="I305" s="23"/>
      <c r="J305" s="21"/>
      <c r="K305" s="21"/>
      <c r="L305" s="18"/>
      <c r="M305" s="18"/>
      <c r="N305" s="18"/>
      <c r="O305" s="18"/>
    </row>
    <row r="306" spans="1:15" ht="18" customHeight="1">
      <c r="A306" s="13"/>
      <c r="B306" s="22"/>
      <c r="C306" s="22"/>
      <c r="D306" s="15"/>
      <c r="E306" s="30"/>
      <c r="F306" s="23"/>
      <c r="G306" s="19"/>
      <c r="H306" s="15"/>
      <c r="I306" s="23"/>
      <c r="J306" s="21"/>
      <c r="K306" s="21"/>
      <c r="L306" s="18"/>
      <c r="M306" s="18"/>
      <c r="N306" s="18"/>
      <c r="O306" s="18"/>
    </row>
    <row r="307" spans="1:15" ht="18" customHeight="1">
      <c r="A307" s="13"/>
      <c r="B307" s="14"/>
      <c r="C307" s="14"/>
      <c r="D307" s="15"/>
      <c r="E307" s="28"/>
      <c r="F307" s="15"/>
      <c r="G307" s="19"/>
      <c r="H307" s="15"/>
      <c r="I307" s="15"/>
      <c r="J307" s="16"/>
      <c r="K307" s="16"/>
      <c r="L307" s="18"/>
      <c r="M307" s="18"/>
      <c r="N307" s="18"/>
      <c r="O307" s="18"/>
    </row>
    <row r="308" spans="1:15" ht="18" customHeight="1">
      <c r="A308" s="13"/>
      <c r="B308" s="14"/>
      <c r="C308" s="14"/>
      <c r="D308" s="15"/>
      <c r="E308" s="28"/>
      <c r="F308" s="15"/>
      <c r="G308" s="19"/>
      <c r="H308" s="15"/>
      <c r="I308" s="15"/>
      <c r="J308" s="16"/>
      <c r="K308" s="16"/>
      <c r="L308" s="18"/>
      <c r="M308" s="18"/>
      <c r="N308" s="18"/>
      <c r="O308" s="18"/>
    </row>
    <row r="309" spans="1:15" ht="18" customHeight="1">
      <c r="A309" s="13"/>
      <c r="B309" s="14"/>
      <c r="C309" s="14"/>
      <c r="D309" s="15"/>
      <c r="E309" s="28"/>
      <c r="F309" s="15"/>
      <c r="G309" s="19"/>
      <c r="H309" s="15"/>
      <c r="I309" s="15"/>
      <c r="J309" s="16"/>
      <c r="K309" s="16"/>
      <c r="L309" s="18"/>
      <c r="M309" s="18"/>
      <c r="N309" s="18"/>
      <c r="O309" s="18"/>
    </row>
    <row r="310" spans="1:15" ht="18" customHeight="1">
      <c r="A310" s="13"/>
      <c r="B310" s="14"/>
      <c r="C310" s="14"/>
      <c r="D310" s="15"/>
      <c r="E310" s="28"/>
      <c r="F310" s="15"/>
      <c r="G310" s="19"/>
      <c r="H310" s="15"/>
      <c r="I310" s="15"/>
      <c r="J310" s="16"/>
      <c r="K310" s="16"/>
      <c r="L310" s="18"/>
      <c r="M310" s="18"/>
      <c r="N310" s="18"/>
      <c r="O310" s="18"/>
    </row>
    <row r="311" spans="1:15" ht="18" customHeight="1">
      <c r="A311" s="13"/>
      <c r="B311" s="22"/>
      <c r="C311" s="22"/>
      <c r="D311" s="15"/>
      <c r="E311" s="30"/>
      <c r="F311" s="23"/>
      <c r="G311" s="19"/>
      <c r="H311" s="15"/>
      <c r="I311" s="23"/>
      <c r="J311" s="21"/>
      <c r="K311" s="21"/>
      <c r="L311" s="18"/>
      <c r="M311" s="18"/>
      <c r="N311" s="18"/>
      <c r="O311" s="18"/>
    </row>
    <row r="312" spans="1:15" ht="18" customHeight="1">
      <c r="A312" s="13"/>
      <c r="B312" s="14"/>
      <c r="C312" s="14"/>
      <c r="D312" s="15"/>
      <c r="E312" s="28"/>
      <c r="F312" s="15"/>
      <c r="G312" s="15"/>
      <c r="H312" s="15"/>
      <c r="I312" s="15"/>
      <c r="J312" s="16"/>
      <c r="K312" s="16"/>
      <c r="L312" s="18"/>
      <c r="M312" s="18"/>
      <c r="N312" s="18"/>
      <c r="O312" s="18"/>
    </row>
    <row r="313" spans="1:15" ht="18" customHeight="1">
      <c r="A313" s="13"/>
      <c r="B313" s="22"/>
      <c r="C313" s="22"/>
      <c r="D313" s="15"/>
      <c r="E313" s="30"/>
      <c r="F313" s="23"/>
      <c r="G313" s="15"/>
      <c r="H313" s="15"/>
      <c r="I313" s="23"/>
      <c r="J313" s="21"/>
      <c r="K313" s="21"/>
      <c r="L313" s="18"/>
      <c r="M313" s="18"/>
      <c r="N313" s="18"/>
      <c r="O313" s="18"/>
    </row>
    <row r="314" spans="1:15" ht="18" customHeight="1">
      <c r="A314" s="13"/>
      <c r="B314" s="22"/>
      <c r="C314" s="22"/>
      <c r="D314" s="15"/>
      <c r="E314" s="30"/>
      <c r="F314" s="23"/>
      <c r="G314" s="15"/>
      <c r="H314" s="23"/>
      <c r="I314" s="23"/>
      <c r="J314" s="21"/>
      <c r="K314" s="21"/>
      <c r="L314" s="18"/>
      <c r="M314" s="18"/>
      <c r="N314" s="18"/>
      <c r="O314" s="18"/>
    </row>
    <row r="315" spans="1:15" ht="18" customHeight="1">
      <c r="A315" s="13"/>
      <c r="B315" s="14"/>
      <c r="C315" s="14"/>
      <c r="D315" s="15"/>
      <c r="E315" s="28"/>
      <c r="F315" s="15"/>
      <c r="G315" s="15"/>
      <c r="H315" s="15"/>
      <c r="I315" s="15"/>
      <c r="J315" s="16"/>
      <c r="K315" s="16"/>
      <c r="L315" s="18"/>
      <c r="M315" s="18"/>
      <c r="N315" s="18"/>
      <c r="O315" s="18"/>
    </row>
    <row r="316" spans="1:15" ht="18" customHeight="1">
      <c r="A316" s="13"/>
      <c r="B316" s="14"/>
      <c r="C316" s="14"/>
      <c r="D316" s="15"/>
      <c r="E316" s="28"/>
      <c r="F316" s="15"/>
      <c r="G316" s="15"/>
      <c r="H316" s="15"/>
      <c r="I316" s="15"/>
      <c r="J316" s="16"/>
      <c r="K316" s="16"/>
      <c r="L316" s="18"/>
      <c r="M316" s="18"/>
      <c r="N316" s="18"/>
      <c r="O316" s="18"/>
    </row>
    <row r="317" spans="1:15" ht="18" customHeight="1">
      <c r="A317" s="13"/>
      <c r="B317" s="14"/>
      <c r="C317" s="14"/>
      <c r="D317" s="15"/>
      <c r="E317" s="28"/>
      <c r="F317" s="15"/>
      <c r="G317" s="15"/>
      <c r="H317" s="23"/>
      <c r="I317" s="15"/>
      <c r="J317" s="16"/>
      <c r="K317" s="16"/>
      <c r="L317" s="18"/>
      <c r="M317" s="18"/>
      <c r="N317" s="18"/>
      <c r="O317" s="18"/>
    </row>
    <row r="318" spans="1:15" ht="18" customHeight="1">
      <c r="A318" s="13"/>
      <c r="B318" s="14"/>
      <c r="C318" s="14"/>
      <c r="D318" s="15"/>
      <c r="E318" s="28"/>
      <c r="F318" s="15"/>
      <c r="G318" s="15"/>
      <c r="H318" s="15"/>
      <c r="I318" s="15"/>
      <c r="J318" s="16"/>
      <c r="K318" s="16"/>
      <c r="L318" s="18"/>
      <c r="M318" s="18"/>
      <c r="N318" s="18"/>
      <c r="O318" s="18"/>
    </row>
    <row r="319" spans="1:15" ht="18" customHeight="1">
      <c r="A319" s="13"/>
      <c r="B319" s="14"/>
      <c r="C319" s="14"/>
      <c r="D319" s="15"/>
      <c r="E319" s="28"/>
      <c r="F319" s="15"/>
      <c r="G319" s="15"/>
      <c r="H319" s="15"/>
      <c r="I319" s="15"/>
      <c r="J319" s="16"/>
      <c r="K319" s="16"/>
      <c r="L319" s="18"/>
      <c r="M319" s="18"/>
      <c r="N319" s="18"/>
      <c r="O319" s="18"/>
    </row>
    <row r="320" spans="1:15" ht="18" customHeight="1">
      <c r="A320" s="13"/>
      <c r="B320" s="14"/>
      <c r="C320" s="14"/>
      <c r="D320" s="15"/>
      <c r="E320" s="28"/>
      <c r="F320" s="15"/>
      <c r="G320" s="15"/>
      <c r="H320" s="15"/>
      <c r="I320" s="15"/>
      <c r="J320" s="16"/>
      <c r="K320" s="16"/>
      <c r="L320" s="18"/>
      <c r="M320" s="18"/>
      <c r="N320" s="18"/>
      <c r="O320" s="18"/>
    </row>
    <row r="321" spans="1:15" ht="18" customHeight="1">
      <c r="A321" s="13"/>
      <c r="B321" s="14"/>
      <c r="C321" s="14"/>
      <c r="D321" s="15"/>
      <c r="E321" s="28"/>
      <c r="F321" s="15"/>
      <c r="G321" s="15"/>
      <c r="H321" s="15"/>
      <c r="I321" s="15"/>
      <c r="J321" s="16"/>
      <c r="K321" s="16"/>
      <c r="L321" s="18"/>
      <c r="M321" s="18"/>
      <c r="N321" s="18"/>
      <c r="O321" s="18"/>
    </row>
    <row r="322" spans="1:15" ht="18" customHeight="1">
      <c r="A322" s="13"/>
      <c r="B322" s="14"/>
      <c r="C322" s="14"/>
      <c r="D322" s="15"/>
      <c r="E322" s="28"/>
      <c r="F322" s="15"/>
      <c r="G322" s="15"/>
      <c r="H322" s="15"/>
      <c r="I322" s="15"/>
      <c r="J322" s="16"/>
      <c r="K322" s="16"/>
      <c r="L322" s="18"/>
      <c r="M322" s="18"/>
      <c r="N322" s="18"/>
      <c r="O322" s="18"/>
    </row>
    <row r="323" spans="1:15" ht="18" customHeight="1">
      <c r="A323" s="13"/>
      <c r="B323" s="14"/>
      <c r="C323" s="14"/>
      <c r="D323" s="15"/>
      <c r="E323" s="28"/>
      <c r="F323" s="15"/>
      <c r="G323" s="15"/>
      <c r="H323" s="15"/>
      <c r="I323" s="15"/>
      <c r="J323" s="16"/>
      <c r="K323" s="16"/>
      <c r="L323" s="18"/>
      <c r="M323" s="18"/>
      <c r="N323" s="18"/>
      <c r="O323" s="18"/>
    </row>
    <row r="324" spans="1:15" ht="18" customHeight="1">
      <c r="A324" s="13"/>
      <c r="B324" s="14"/>
      <c r="C324" s="14"/>
      <c r="D324" s="15"/>
      <c r="E324" s="28"/>
      <c r="F324" s="15"/>
      <c r="G324" s="15"/>
      <c r="H324" s="15"/>
      <c r="I324" s="15"/>
      <c r="J324" s="16"/>
      <c r="K324" s="16"/>
      <c r="L324" s="18"/>
      <c r="M324" s="18"/>
      <c r="N324" s="18"/>
      <c r="O324" s="18"/>
    </row>
    <row r="325" spans="1:15" ht="18" customHeight="1">
      <c r="A325" s="13"/>
      <c r="B325" s="14"/>
      <c r="C325" s="14"/>
      <c r="D325" s="15"/>
      <c r="E325" s="28"/>
      <c r="F325" s="15"/>
      <c r="G325" s="15"/>
      <c r="H325" s="15"/>
      <c r="I325" s="15"/>
      <c r="J325" s="16"/>
      <c r="K325" s="16"/>
      <c r="L325" s="18"/>
      <c r="M325" s="18"/>
      <c r="N325" s="18"/>
      <c r="O325" s="18"/>
    </row>
    <row r="326" spans="1:15" ht="18" customHeight="1">
      <c r="A326" s="13"/>
      <c r="B326" s="14"/>
      <c r="C326" s="14"/>
      <c r="D326" s="15"/>
      <c r="E326" s="28"/>
      <c r="F326" s="15"/>
      <c r="G326" s="15"/>
      <c r="H326" s="15"/>
      <c r="I326" s="15"/>
      <c r="J326" s="16"/>
      <c r="K326" s="16"/>
      <c r="L326" s="18"/>
      <c r="M326" s="18"/>
      <c r="N326" s="18"/>
      <c r="O326" s="18"/>
    </row>
    <row r="327" spans="1:15" ht="18" customHeight="1">
      <c r="A327" s="13"/>
      <c r="B327" s="14"/>
      <c r="C327" s="14"/>
      <c r="D327" s="15"/>
      <c r="E327" s="28"/>
      <c r="F327" s="15"/>
      <c r="G327" s="15"/>
      <c r="H327" s="15"/>
      <c r="I327" s="15"/>
      <c r="J327" s="16"/>
      <c r="K327" s="16"/>
      <c r="L327" s="18"/>
      <c r="M327" s="18"/>
      <c r="N327" s="18"/>
      <c r="O327" s="18"/>
    </row>
    <row r="328" spans="1:15" ht="18" customHeight="1">
      <c r="A328" s="13"/>
      <c r="B328" s="14"/>
      <c r="C328" s="14"/>
      <c r="D328" s="15"/>
      <c r="E328" s="28"/>
      <c r="F328" s="15"/>
      <c r="G328" s="15"/>
      <c r="H328" s="15"/>
      <c r="I328" s="15"/>
      <c r="J328" s="16"/>
      <c r="K328" s="16"/>
      <c r="L328" s="18"/>
      <c r="M328" s="18"/>
      <c r="N328" s="18"/>
      <c r="O328" s="18"/>
    </row>
    <row r="329" spans="1:15" ht="18" customHeight="1">
      <c r="A329" s="13"/>
      <c r="B329" s="14"/>
      <c r="C329" s="14"/>
      <c r="D329" s="15"/>
      <c r="E329" s="28"/>
      <c r="F329" s="15"/>
      <c r="G329" s="15"/>
      <c r="H329" s="15"/>
      <c r="I329" s="15"/>
      <c r="J329" s="16"/>
      <c r="K329" s="16"/>
      <c r="L329" s="18"/>
      <c r="M329" s="18"/>
      <c r="N329" s="18"/>
      <c r="O329" s="18"/>
    </row>
    <row r="330" spans="1:15" ht="18" customHeight="1">
      <c r="A330" s="13"/>
      <c r="B330" s="14"/>
      <c r="C330" s="14"/>
      <c r="D330" s="15"/>
      <c r="E330" s="28"/>
      <c r="F330" s="15"/>
      <c r="G330" s="15"/>
      <c r="H330" s="15"/>
      <c r="I330" s="15"/>
      <c r="J330" s="16"/>
      <c r="K330" s="16"/>
      <c r="L330" s="18"/>
      <c r="M330" s="18"/>
      <c r="N330" s="18"/>
      <c r="O330" s="18"/>
    </row>
    <row r="331" spans="1:15" ht="18" customHeight="1">
      <c r="A331" s="13"/>
      <c r="B331" s="14"/>
      <c r="C331" s="14"/>
      <c r="D331" s="15"/>
      <c r="E331" s="28"/>
      <c r="F331" s="15"/>
      <c r="G331" s="15"/>
      <c r="H331" s="15"/>
      <c r="I331" s="15"/>
      <c r="J331" s="16"/>
      <c r="K331" s="16"/>
      <c r="L331" s="18"/>
      <c r="M331" s="18"/>
      <c r="N331" s="18"/>
      <c r="O331" s="18"/>
    </row>
    <row r="332" spans="1:15" ht="18" customHeight="1">
      <c r="A332" s="13"/>
      <c r="B332" s="14"/>
      <c r="C332" s="14"/>
      <c r="D332" s="15"/>
      <c r="E332" s="28"/>
      <c r="F332" s="15"/>
      <c r="G332" s="15"/>
      <c r="H332" s="15"/>
      <c r="I332" s="15"/>
      <c r="J332" s="16"/>
      <c r="K332" s="16"/>
      <c r="L332" s="18"/>
      <c r="M332" s="18"/>
      <c r="N332" s="18"/>
      <c r="O332" s="18"/>
    </row>
    <row r="333" spans="1:15" ht="18" customHeight="1">
      <c r="A333" s="13"/>
      <c r="B333" s="14"/>
      <c r="C333" s="14"/>
      <c r="D333" s="15"/>
      <c r="E333" s="28"/>
      <c r="F333" s="15"/>
      <c r="G333" s="15"/>
      <c r="H333" s="15"/>
      <c r="I333" s="15"/>
      <c r="J333" s="16"/>
      <c r="K333" s="16"/>
      <c r="L333" s="18"/>
      <c r="M333" s="18"/>
      <c r="N333" s="18"/>
      <c r="O333" s="18"/>
    </row>
    <row r="334" spans="1:15" ht="18" customHeight="1">
      <c r="A334" s="13"/>
      <c r="B334" s="14"/>
      <c r="C334" s="14"/>
      <c r="D334" s="15"/>
      <c r="E334" s="28"/>
      <c r="F334" s="15"/>
      <c r="G334" s="15"/>
      <c r="H334" s="15"/>
      <c r="I334" s="15"/>
      <c r="J334" s="16"/>
      <c r="K334" s="16"/>
      <c r="L334" s="18"/>
      <c r="M334" s="18"/>
      <c r="N334" s="18"/>
      <c r="O334" s="18"/>
    </row>
    <row r="335" spans="1:15" ht="18" customHeight="1">
      <c r="A335" s="13"/>
      <c r="B335" s="14"/>
      <c r="C335" s="14"/>
      <c r="D335" s="15"/>
      <c r="E335" s="28"/>
      <c r="F335" s="15"/>
      <c r="G335" s="15"/>
      <c r="H335" s="15"/>
      <c r="I335" s="15"/>
      <c r="J335" s="16"/>
      <c r="K335" s="16"/>
      <c r="L335" s="18"/>
      <c r="M335" s="18"/>
      <c r="N335" s="18"/>
      <c r="O335" s="18"/>
    </row>
    <row r="336" spans="1:15" ht="18" customHeight="1">
      <c r="A336" s="13"/>
      <c r="B336" s="14"/>
      <c r="C336" s="14"/>
      <c r="D336" s="15"/>
      <c r="E336" s="28"/>
      <c r="F336" s="15"/>
      <c r="G336" s="15"/>
      <c r="H336" s="15"/>
      <c r="I336" s="15"/>
      <c r="J336" s="16"/>
      <c r="K336" s="16"/>
      <c r="L336" s="18"/>
      <c r="M336" s="18"/>
      <c r="N336" s="18"/>
      <c r="O336" s="18"/>
    </row>
    <row r="337" spans="1:15" ht="18" customHeight="1">
      <c r="A337" s="13"/>
      <c r="B337" s="14"/>
      <c r="C337" s="14"/>
      <c r="D337" s="15"/>
      <c r="E337" s="28"/>
      <c r="F337" s="15"/>
      <c r="G337" s="15"/>
      <c r="H337" s="15"/>
      <c r="I337" s="15"/>
      <c r="J337" s="16"/>
      <c r="K337" s="16"/>
      <c r="L337" s="18"/>
      <c r="M337" s="18"/>
      <c r="N337" s="18"/>
      <c r="O337" s="18"/>
    </row>
    <row r="338" spans="1:15" ht="18" customHeight="1">
      <c r="A338" s="13"/>
      <c r="B338" s="14"/>
      <c r="C338" s="14"/>
      <c r="D338" s="15"/>
      <c r="E338" s="28"/>
      <c r="F338" s="15"/>
      <c r="G338" s="15"/>
      <c r="H338" s="15"/>
      <c r="I338" s="15"/>
      <c r="J338" s="16"/>
      <c r="K338" s="16"/>
      <c r="L338" s="18"/>
      <c r="M338" s="18"/>
      <c r="N338" s="18"/>
      <c r="O338" s="18"/>
    </row>
    <row r="339" spans="1:15" ht="18" customHeight="1">
      <c r="A339" s="13"/>
      <c r="B339" s="14"/>
      <c r="C339" s="14"/>
      <c r="D339" s="15"/>
      <c r="E339" s="28"/>
      <c r="F339" s="15"/>
      <c r="G339" s="15"/>
      <c r="H339" s="15"/>
      <c r="I339" s="15"/>
      <c r="J339" s="16"/>
      <c r="K339" s="16"/>
      <c r="L339" s="18"/>
      <c r="M339" s="18"/>
      <c r="N339" s="18"/>
      <c r="O339" s="18"/>
    </row>
    <row r="340" spans="1:15" ht="18" customHeight="1">
      <c r="A340" s="13"/>
      <c r="B340" s="14"/>
      <c r="C340" s="14"/>
      <c r="D340" s="15"/>
      <c r="E340" s="28"/>
      <c r="F340" s="15"/>
      <c r="G340" s="15"/>
      <c r="H340" s="15"/>
      <c r="I340" s="15"/>
      <c r="J340" s="16"/>
      <c r="K340" s="16"/>
      <c r="L340" s="18"/>
      <c r="M340" s="18"/>
      <c r="N340" s="18"/>
      <c r="O340" s="18"/>
    </row>
    <row r="341" spans="1:15" ht="18" customHeight="1">
      <c r="A341" s="13"/>
      <c r="B341" s="14"/>
      <c r="C341" s="14"/>
      <c r="D341" s="15"/>
      <c r="E341" s="28"/>
      <c r="F341" s="15"/>
      <c r="G341" s="15"/>
      <c r="H341" s="15"/>
      <c r="I341" s="15"/>
      <c r="J341" s="16"/>
      <c r="K341" s="16"/>
      <c r="L341" s="18"/>
      <c r="M341" s="18"/>
      <c r="N341" s="18"/>
      <c r="O341" s="18"/>
    </row>
    <row r="342" spans="1:15" ht="18" customHeight="1">
      <c r="A342" s="13"/>
      <c r="B342" s="14"/>
      <c r="C342" s="14"/>
      <c r="D342" s="15"/>
      <c r="E342" s="28"/>
      <c r="F342" s="15"/>
      <c r="G342" s="15"/>
      <c r="H342" s="15"/>
      <c r="I342" s="15"/>
      <c r="J342" s="16"/>
      <c r="K342" s="16"/>
      <c r="L342" s="18"/>
      <c r="M342" s="18"/>
      <c r="N342" s="18"/>
      <c r="O342" s="18"/>
    </row>
    <row r="343" spans="1:15" ht="18" customHeight="1">
      <c r="A343" s="13"/>
      <c r="B343" s="25"/>
      <c r="C343" s="25"/>
      <c r="D343" s="15"/>
      <c r="E343" s="32"/>
      <c r="F343" s="23"/>
      <c r="G343" s="29"/>
      <c r="H343" s="20"/>
      <c r="I343" s="20"/>
      <c r="J343" s="21"/>
      <c r="K343" s="21"/>
      <c r="L343" s="18"/>
      <c r="M343" s="18"/>
      <c r="N343" s="18"/>
      <c r="O343" s="18"/>
    </row>
    <row r="344" spans="1:15" ht="18" customHeight="1">
      <c r="A344" s="13"/>
      <c r="B344" s="25"/>
      <c r="C344" s="25"/>
      <c r="D344" s="15"/>
      <c r="E344" s="32"/>
      <c r="F344" s="23"/>
      <c r="G344" s="29"/>
      <c r="H344" s="20"/>
      <c r="I344" s="20"/>
      <c r="J344" s="21"/>
      <c r="K344" s="21"/>
      <c r="L344" s="18"/>
      <c r="M344" s="18"/>
      <c r="N344" s="18"/>
      <c r="O344" s="18"/>
    </row>
    <row r="345" spans="1:15" ht="18" customHeight="1">
      <c r="A345" s="13"/>
      <c r="B345" s="25"/>
      <c r="C345" s="25"/>
      <c r="D345" s="15"/>
      <c r="E345" s="32"/>
      <c r="F345" s="23"/>
      <c r="G345" s="29"/>
      <c r="H345" s="20"/>
      <c r="I345" s="20"/>
      <c r="J345" s="21"/>
      <c r="K345" s="21"/>
      <c r="L345" s="18"/>
      <c r="M345" s="18"/>
      <c r="N345" s="18"/>
      <c r="O345" s="18"/>
    </row>
    <row r="346" spans="1:15" ht="18" customHeight="1">
      <c r="A346" s="13"/>
      <c r="B346" s="25"/>
      <c r="C346" s="25"/>
      <c r="D346" s="15"/>
      <c r="E346" s="32"/>
      <c r="F346" s="23"/>
      <c r="G346" s="29"/>
      <c r="H346" s="20"/>
      <c r="I346" s="20"/>
      <c r="J346" s="21"/>
      <c r="K346" s="21"/>
      <c r="L346" s="18"/>
      <c r="M346" s="18"/>
      <c r="N346" s="18"/>
      <c r="O346" s="18"/>
    </row>
    <row r="347" spans="1:15" ht="18" customHeight="1">
      <c r="A347" s="13"/>
      <c r="B347" s="25"/>
      <c r="C347" s="25"/>
      <c r="D347" s="15"/>
      <c r="E347" s="32"/>
      <c r="F347" s="23"/>
      <c r="G347" s="29"/>
      <c r="H347" s="20"/>
      <c r="I347" s="20"/>
      <c r="J347" s="21"/>
      <c r="K347" s="21"/>
      <c r="L347" s="18"/>
      <c r="M347" s="18"/>
      <c r="N347" s="18"/>
      <c r="O347" s="18"/>
    </row>
    <row r="348" spans="1:15" ht="18" customHeight="1">
      <c r="A348" s="13"/>
      <c r="B348" s="25"/>
      <c r="C348" s="25"/>
      <c r="D348" s="15"/>
      <c r="E348" s="32"/>
      <c r="F348" s="23"/>
      <c r="G348" s="29"/>
      <c r="H348" s="20"/>
      <c r="I348" s="20"/>
      <c r="J348" s="21"/>
      <c r="K348" s="21"/>
      <c r="L348" s="18"/>
      <c r="M348" s="18"/>
      <c r="N348" s="18"/>
      <c r="O348" s="18"/>
    </row>
    <row r="349" spans="1:15" ht="18" customHeight="1">
      <c r="A349" s="13"/>
      <c r="B349" s="25"/>
      <c r="C349" s="25"/>
      <c r="D349" s="15"/>
      <c r="E349" s="32"/>
      <c r="F349" s="23"/>
      <c r="G349" s="29"/>
      <c r="H349" s="20"/>
      <c r="I349" s="20"/>
      <c r="J349" s="21"/>
      <c r="K349" s="21"/>
      <c r="L349" s="18"/>
      <c r="M349" s="18"/>
      <c r="N349" s="18"/>
      <c r="O349" s="18"/>
    </row>
    <row r="350" spans="1:15" ht="18" customHeight="1">
      <c r="A350" s="13"/>
      <c r="B350" s="25"/>
      <c r="C350" s="25"/>
      <c r="D350" s="15"/>
      <c r="E350" s="32"/>
      <c r="F350" s="23"/>
      <c r="G350" s="29"/>
      <c r="H350" s="20"/>
      <c r="I350" s="20"/>
      <c r="J350" s="21"/>
      <c r="K350" s="21"/>
      <c r="L350" s="18"/>
      <c r="M350" s="18"/>
      <c r="N350" s="18"/>
      <c r="O350" s="18"/>
    </row>
    <row r="351" spans="1:15" ht="18" customHeight="1">
      <c r="A351" s="13"/>
      <c r="B351" s="25"/>
      <c r="C351" s="25"/>
      <c r="D351" s="15"/>
      <c r="E351" s="32"/>
      <c r="F351" s="23"/>
      <c r="G351" s="29"/>
      <c r="H351" s="20"/>
      <c r="I351" s="20"/>
      <c r="J351" s="21"/>
      <c r="K351" s="21"/>
      <c r="L351" s="18"/>
      <c r="M351" s="18"/>
      <c r="N351" s="18"/>
      <c r="O351" s="18"/>
    </row>
    <row r="352" spans="1:15" ht="18" customHeight="1">
      <c r="A352" s="13"/>
      <c r="B352" s="25"/>
      <c r="C352" s="25"/>
      <c r="D352" s="15"/>
      <c r="E352" s="32"/>
      <c r="F352" s="23"/>
      <c r="G352" s="29"/>
      <c r="H352" s="20"/>
      <c r="I352" s="20"/>
      <c r="J352" s="21"/>
      <c r="K352" s="21"/>
      <c r="L352" s="18"/>
      <c r="M352" s="18"/>
      <c r="N352" s="18"/>
      <c r="O352" s="18"/>
    </row>
    <row r="353" spans="1:15" ht="18" customHeight="1">
      <c r="A353" s="13"/>
      <c r="B353" s="25"/>
      <c r="C353" s="25"/>
      <c r="D353" s="15"/>
      <c r="E353" s="32"/>
      <c r="F353" s="23"/>
      <c r="G353" s="29"/>
      <c r="H353" s="20"/>
      <c r="I353" s="20"/>
      <c r="J353" s="21"/>
      <c r="K353" s="21"/>
      <c r="L353" s="18"/>
      <c r="M353" s="18"/>
      <c r="N353" s="18"/>
      <c r="O353" s="18"/>
    </row>
    <row r="354" spans="1:15" ht="18" customHeight="1">
      <c r="A354" s="13"/>
      <c r="B354" s="25"/>
      <c r="C354" s="25"/>
      <c r="D354" s="15"/>
      <c r="E354" s="32"/>
      <c r="F354" s="23"/>
      <c r="G354" s="29"/>
      <c r="H354" s="20"/>
      <c r="I354" s="20"/>
      <c r="J354" s="21"/>
      <c r="K354" s="21"/>
      <c r="L354" s="18"/>
      <c r="M354" s="18"/>
      <c r="N354" s="18"/>
      <c r="O354" s="18"/>
    </row>
    <row r="355" spans="1:15" ht="18" customHeight="1">
      <c r="A355" s="13"/>
      <c r="B355" s="25"/>
      <c r="C355" s="25"/>
      <c r="D355" s="15"/>
      <c r="E355" s="32"/>
      <c r="F355" s="23"/>
      <c r="G355" s="29"/>
      <c r="H355" s="20"/>
      <c r="I355" s="20"/>
      <c r="J355" s="21"/>
      <c r="K355" s="21"/>
      <c r="L355" s="18"/>
      <c r="M355" s="18"/>
      <c r="N355" s="18"/>
      <c r="O355" s="18"/>
    </row>
    <row r="356" spans="1:15" ht="18" customHeight="1">
      <c r="A356" s="13"/>
      <c r="B356" s="14"/>
      <c r="C356" s="14"/>
      <c r="D356" s="15"/>
      <c r="E356" s="28"/>
      <c r="F356" s="15"/>
      <c r="G356" s="15"/>
      <c r="H356" s="15"/>
      <c r="I356" s="15"/>
      <c r="J356" s="16"/>
      <c r="K356" s="16"/>
      <c r="L356" s="18"/>
      <c r="M356" s="18"/>
      <c r="N356" s="18"/>
      <c r="O356" s="18"/>
    </row>
    <row r="357" spans="1:15" ht="18" customHeight="1">
      <c r="A357" s="13"/>
      <c r="B357" s="14"/>
      <c r="C357" s="14"/>
      <c r="D357" s="15"/>
      <c r="E357" s="28"/>
      <c r="F357" s="15"/>
      <c r="G357" s="15"/>
      <c r="H357" s="15"/>
      <c r="I357" s="15"/>
      <c r="J357" s="16"/>
      <c r="K357" s="16"/>
      <c r="L357" s="18"/>
      <c r="M357" s="18"/>
      <c r="N357" s="18"/>
      <c r="O357" s="18"/>
    </row>
    <row r="358" spans="1:15" ht="18" customHeight="1">
      <c r="A358" s="13"/>
      <c r="B358" s="14"/>
      <c r="C358" s="14"/>
      <c r="D358" s="15"/>
      <c r="E358" s="28"/>
      <c r="F358" s="15"/>
      <c r="G358" s="15"/>
      <c r="H358" s="15"/>
      <c r="I358" s="15"/>
      <c r="J358" s="16"/>
      <c r="K358" s="16"/>
      <c r="L358" s="18"/>
      <c r="M358" s="18"/>
      <c r="N358" s="18"/>
      <c r="O358" s="18"/>
    </row>
    <row r="359" spans="1:15" ht="18" customHeight="1">
      <c r="A359" s="13"/>
      <c r="B359" s="14"/>
      <c r="C359" s="14"/>
      <c r="D359" s="15"/>
      <c r="E359" s="28"/>
      <c r="F359" s="15"/>
      <c r="G359" s="15"/>
      <c r="H359" s="15"/>
      <c r="I359" s="15"/>
      <c r="J359" s="16"/>
      <c r="K359" s="16"/>
      <c r="L359" s="18"/>
      <c r="M359" s="18"/>
      <c r="N359" s="18"/>
      <c r="O359" s="18"/>
    </row>
    <row r="360" spans="1:15" ht="18" customHeight="1">
      <c r="A360" s="13"/>
      <c r="B360" s="14"/>
      <c r="C360" s="14"/>
      <c r="D360" s="15"/>
      <c r="E360" s="28"/>
      <c r="F360" s="15"/>
      <c r="G360" s="15"/>
      <c r="H360" s="15"/>
      <c r="I360" s="15"/>
      <c r="J360" s="16"/>
      <c r="K360" s="16"/>
      <c r="L360" s="18"/>
      <c r="M360" s="18"/>
      <c r="N360" s="18"/>
      <c r="O360" s="18"/>
    </row>
    <row r="361" spans="1:15" ht="18" customHeight="1">
      <c r="A361" s="13"/>
      <c r="B361" s="14"/>
      <c r="C361" s="14"/>
      <c r="D361" s="15"/>
      <c r="E361" s="28"/>
      <c r="F361" s="15"/>
      <c r="G361" s="15"/>
      <c r="H361" s="15"/>
      <c r="I361" s="15"/>
      <c r="J361" s="16"/>
      <c r="K361" s="16"/>
      <c r="L361" s="18"/>
      <c r="M361" s="18"/>
      <c r="N361" s="18"/>
      <c r="O361" s="18"/>
    </row>
    <row r="362" spans="1:15" ht="18" customHeight="1">
      <c r="A362" s="13"/>
      <c r="B362" s="14"/>
      <c r="C362" s="14"/>
      <c r="D362" s="15"/>
      <c r="E362" s="28"/>
      <c r="F362" s="15"/>
      <c r="G362" s="15"/>
      <c r="H362" s="15"/>
      <c r="I362" s="15"/>
      <c r="J362" s="16"/>
      <c r="K362" s="16"/>
      <c r="L362" s="18"/>
      <c r="M362" s="18"/>
      <c r="N362" s="18"/>
      <c r="O362" s="18"/>
    </row>
    <row r="363" spans="1:15" ht="18" customHeight="1">
      <c r="A363" s="13"/>
      <c r="B363" s="14"/>
      <c r="C363" s="14"/>
      <c r="D363" s="15"/>
      <c r="E363" s="28"/>
      <c r="F363" s="15"/>
      <c r="G363" s="15"/>
      <c r="H363" s="15"/>
      <c r="I363" s="15"/>
      <c r="J363" s="16"/>
      <c r="K363" s="16"/>
      <c r="L363" s="18"/>
      <c r="M363" s="18"/>
      <c r="N363" s="18"/>
      <c r="O363" s="18"/>
    </row>
    <row r="364" spans="1:15" ht="18" customHeight="1">
      <c r="A364" s="13"/>
      <c r="B364" s="14"/>
      <c r="C364" s="14"/>
      <c r="D364" s="15"/>
      <c r="E364" s="28"/>
      <c r="F364" s="15"/>
      <c r="G364" s="15"/>
      <c r="H364" s="15"/>
      <c r="I364" s="15"/>
      <c r="J364" s="16"/>
      <c r="K364" s="16"/>
      <c r="L364" s="18"/>
      <c r="M364" s="18"/>
      <c r="N364" s="18"/>
      <c r="O364" s="18"/>
    </row>
    <row r="365" spans="1:15" ht="18" customHeight="1">
      <c r="A365" s="13"/>
      <c r="B365" s="14"/>
      <c r="C365" s="14"/>
      <c r="D365" s="15"/>
      <c r="E365" s="28"/>
      <c r="F365" s="15"/>
      <c r="G365" s="15"/>
      <c r="H365" s="15"/>
      <c r="I365" s="15"/>
      <c r="J365" s="16"/>
      <c r="K365" s="16"/>
      <c r="L365" s="18"/>
      <c r="M365" s="18"/>
      <c r="N365" s="18"/>
      <c r="O365" s="18"/>
    </row>
    <row r="366" spans="1:15" ht="18" customHeight="1">
      <c r="A366" s="13"/>
      <c r="B366" s="14"/>
      <c r="C366" s="14"/>
      <c r="D366" s="15"/>
      <c r="E366" s="28"/>
      <c r="F366" s="15"/>
      <c r="G366" s="15"/>
      <c r="H366" s="15"/>
      <c r="I366" s="15"/>
      <c r="J366" s="16"/>
      <c r="K366" s="16"/>
      <c r="L366" s="18"/>
      <c r="M366" s="18"/>
      <c r="N366" s="18"/>
      <c r="O366" s="18"/>
    </row>
    <row r="367" spans="1:15" ht="18" customHeight="1">
      <c r="A367" s="13"/>
      <c r="B367" s="14"/>
      <c r="C367" s="14"/>
      <c r="D367" s="15"/>
      <c r="E367" s="28"/>
      <c r="F367" s="15"/>
      <c r="G367" s="15"/>
      <c r="H367" s="15"/>
      <c r="I367" s="15"/>
      <c r="J367" s="16"/>
      <c r="K367" s="16"/>
      <c r="L367" s="18"/>
      <c r="M367" s="18"/>
      <c r="N367" s="18"/>
      <c r="O367" s="18"/>
    </row>
    <row r="368" spans="1:15" ht="18" customHeight="1">
      <c r="A368" s="13"/>
      <c r="B368" s="14"/>
      <c r="C368" s="14"/>
      <c r="D368" s="15"/>
      <c r="E368" s="28"/>
      <c r="F368" s="15"/>
      <c r="G368" s="15"/>
      <c r="H368" s="15"/>
      <c r="I368" s="15"/>
      <c r="J368" s="16"/>
      <c r="K368" s="16"/>
      <c r="L368" s="18"/>
      <c r="M368" s="18"/>
      <c r="N368" s="18"/>
      <c r="O368" s="18"/>
    </row>
    <row r="369" spans="1:15" ht="18" customHeight="1">
      <c r="A369" s="13"/>
      <c r="B369" s="14"/>
      <c r="C369" s="14"/>
      <c r="D369" s="15"/>
      <c r="E369" s="28"/>
      <c r="F369" s="15"/>
      <c r="G369" s="15"/>
      <c r="H369" s="15"/>
      <c r="I369" s="15"/>
      <c r="J369" s="16"/>
      <c r="K369" s="16"/>
      <c r="L369" s="18"/>
      <c r="M369" s="18"/>
      <c r="N369" s="18"/>
      <c r="O369" s="18"/>
    </row>
    <row r="370" spans="1:15" ht="18" customHeight="1">
      <c r="A370" s="13"/>
      <c r="B370" s="14"/>
      <c r="C370" s="14"/>
      <c r="D370" s="15"/>
      <c r="E370" s="28"/>
      <c r="F370" s="15"/>
      <c r="G370" s="15"/>
      <c r="H370" s="15"/>
      <c r="I370" s="15"/>
      <c r="J370" s="16"/>
      <c r="K370" s="16"/>
      <c r="L370" s="18"/>
      <c r="M370" s="18"/>
      <c r="N370" s="18"/>
      <c r="O370" s="18"/>
    </row>
    <row r="371" spans="1:15" ht="18" customHeight="1">
      <c r="A371" s="13"/>
      <c r="B371" s="14"/>
      <c r="C371" s="14"/>
      <c r="D371" s="15"/>
      <c r="E371" s="28"/>
      <c r="F371" s="15"/>
      <c r="G371" s="15"/>
      <c r="H371" s="15"/>
      <c r="I371" s="15"/>
      <c r="J371" s="16"/>
      <c r="K371" s="16"/>
      <c r="L371" s="18"/>
      <c r="M371" s="18"/>
      <c r="N371" s="18"/>
      <c r="O371" s="18"/>
    </row>
    <row r="372" spans="1:15" ht="18" customHeight="1">
      <c r="A372" s="13"/>
      <c r="B372" s="14"/>
      <c r="C372" s="14"/>
      <c r="D372" s="15"/>
      <c r="E372" s="28"/>
      <c r="F372" s="15"/>
      <c r="G372" s="15"/>
      <c r="H372" s="15"/>
      <c r="I372" s="15"/>
      <c r="J372" s="16"/>
      <c r="K372" s="16"/>
      <c r="L372" s="18"/>
      <c r="M372" s="18"/>
      <c r="N372" s="18"/>
      <c r="O372" s="18"/>
    </row>
    <row r="373" spans="1:15" ht="18" customHeight="1">
      <c r="A373" s="13"/>
      <c r="B373" s="14"/>
      <c r="C373" s="14"/>
      <c r="D373" s="15"/>
      <c r="E373" s="28"/>
      <c r="F373" s="15"/>
      <c r="G373" s="15"/>
      <c r="H373" s="15"/>
      <c r="I373" s="15"/>
      <c r="J373" s="16"/>
      <c r="K373" s="16"/>
      <c r="L373" s="18"/>
      <c r="M373" s="18"/>
      <c r="N373" s="18"/>
      <c r="O373" s="18"/>
    </row>
    <row r="374" spans="1:15" ht="18" customHeight="1">
      <c r="A374" s="13"/>
      <c r="B374" s="14"/>
      <c r="C374" s="14"/>
      <c r="D374" s="15"/>
      <c r="E374" s="28"/>
      <c r="F374" s="15"/>
      <c r="G374" s="15"/>
      <c r="H374" s="15"/>
      <c r="I374" s="15"/>
      <c r="J374" s="16"/>
      <c r="K374" s="16"/>
      <c r="L374" s="18"/>
      <c r="M374" s="18"/>
      <c r="N374" s="18"/>
      <c r="O374" s="18"/>
    </row>
    <row r="375" spans="1:15" ht="18" customHeight="1">
      <c r="A375" s="13"/>
      <c r="B375" s="14"/>
      <c r="C375" s="14"/>
      <c r="D375" s="15"/>
      <c r="E375" s="28"/>
      <c r="F375" s="15"/>
      <c r="G375" s="15"/>
      <c r="H375" s="15"/>
      <c r="I375" s="15"/>
      <c r="J375" s="16"/>
      <c r="K375" s="16"/>
      <c r="L375" s="18"/>
      <c r="M375" s="18"/>
      <c r="N375" s="18"/>
      <c r="O375" s="18"/>
    </row>
    <row r="376" spans="1:15" ht="18" customHeight="1">
      <c r="A376" s="13"/>
      <c r="B376" s="14"/>
      <c r="C376" s="14"/>
      <c r="D376" s="15"/>
      <c r="E376" s="28"/>
      <c r="F376" s="15"/>
      <c r="G376" s="15"/>
      <c r="H376" s="15"/>
      <c r="I376" s="15"/>
      <c r="J376" s="16"/>
      <c r="K376" s="16"/>
      <c r="L376" s="18"/>
      <c r="M376" s="18"/>
      <c r="N376" s="18"/>
      <c r="O376" s="18"/>
    </row>
    <row r="377" spans="1:15" ht="18" customHeight="1">
      <c r="A377" s="13"/>
      <c r="B377" s="14"/>
      <c r="C377" s="14"/>
      <c r="D377" s="15"/>
      <c r="E377" s="28"/>
      <c r="F377" s="15"/>
      <c r="G377" s="15"/>
      <c r="H377" s="15"/>
      <c r="I377" s="15"/>
      <c r="J377" s="16"/>
      <c r="K377" s="16"/>
      <c r="L377" s="18"/>
      <c r="M377" s="18"/>
      <c r="N377" s="18"/>
      <c r="O377" s="18"/>
    </row>
    <row r="378" spans="1:15" ht="18" customHeight="1"/>
    <row r="379" spans="1:15" ht="18" customHeight="1"/>
    <row r="380" spans="1:15" ht="18" customHeight="1"/>
    <row r="381" spans="1:15" ht="18" customHeight="1"/>
    <row r="382" spans="1:15" ht="18" customHeight="1"/>
    <row r="383" spans="1:15" ht="18" customHeight="1"/>
    <row r="384" spans="1:15"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phoneticPr fontId="9"/>
  <conditionalFormatting sqref="B448:C1000">
    <cfRule type="expression" dxfId="37" priority="1" stopIfTrue="1">
      <formula>AND(A448="男")</formula>
    </cfRule>
    <cfRule type="expression" dxfId="36" priority="2" stopIfTrue="1">
      <formula>AND(A448="女")</formula>
    </cfRule>
  </conditionalFormatting>
  <dataValidations count="3">
    <dataValidation type="decimal" allowBlank="1" showErrorMessage="1" sqref="G312:G351 G274 G276 G278 G2:G177 G205:G206 G216:G220 G225:G237 G266 G268 G270 G272" xr:uid="{00000000-0002-0000-0300-000000000000}">
      <formula1>1.01</formula1>
      <formula2>12.31</formula2>
    </dataValidation>
    <dataValidation type="decimal" allowBlank="1" showErrorMessage="1" sqref="F346:F351 F205:F206 F219:F224 F266:F274 F324:F325 F2:F177" xr:uid="{00000000-0002-0000-0300-000001000000}">
      <formula1>1</formula1>
      <formula2>3</formula2>
    </dataValidation>
    <dataValidation type="date" allowBlank="1" showErrorMessage="1" sqref="G221:G224" xr:uid="{00000000-0002-0000-0300-000002000000}">
      <formula1>1.01</formula1>
      <formula2>12.31</formula2>
    </dataValidation>
  </dataValidations>
  <pageMargins left="0.7" right="0.7" top="0.75" bottom="0.75" header="0" footer="0"/>
  <pageSetup paperSize="13"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355"/>
  <sheetViews>
    <sheetView tabSelected="1" workbookViewId="0">
      <selection activeCell="A2" sqref="A2"/>
    </sheetView>
  </sheetViews>
  <sheetFormatPr defaultColWidth="14.42578125" defaultRowHeight="15" customHeight="1"/>
  <cols>
    <col min="1" max="16" width="8.7109375" style="139" customWidth="1"/>
    <col min="17" max="26" width="8.7109375" customWidth="1"/>
  </cols>
  <sheetData>
    <row r="1" spans="1:16" ht="18" customHeight="1">
      <c r="A1" s="2" t="s">
        <v>88</v>
      </c>
      <c r="B1" s="3" t="s">
        <v>89</v>
      </c>
      <c r="C1" s="3" t="s">
        <v>90</v>
      </c>
      <c r="D1" s="4" t="s">
        <v>91</v>
      </c>
      <c r="E1" s="5" t="s">
        <v>92</v>
      </c>
      <c r="F1" s="6" t="s">
        <v>93</v>
      </c>
      <c r="G1" s="7" t="s">
        <v>94</v>
      </c>
      <c r="H1" s="8" t="s">
        <v>95</v>
      </c>
      <c r="I1" s="9" t="s">
        <v>96</v>
      </c>
      <c r="J1" s="10" t="s">
        <v>97</v>
      </c>
      <c r="K1" s="11" t="s">
        <v>98</v>
      </c>
      <c r="L1" s="12" t="s">
        <v>99</v>
      </c>
      <c r="M1" s="12" t="s">
        <v>100</v>
      </c>
      <c r="N1" s="12" t="s">
        <v>101</v>
      </c>
      <c r="O1" s="12" t="s">
        <v>102</v>
      </c>
      <c r="P1" s="12"/>
    </row>
    <row r="2" spans="1:16" ht="18" customHeight="1">
      <c r="A2" s="120"/>
      <c r="B2" s="121"/>
      <c r="C2" s="121"/>
      <c r="D2" s="122"/>
      <c r="E2" s="123"/>
      <c r="F2" s="124"/>
      <c r="G2" s="122"/>
      <c r="H2" s="125"/>
      <c r="I2" s="126"/>
      <c r="J2" s="123"/>
      <c r="K2" s="125"/>
      <c r="L2" s="125"/>
      <c r="M2" s="125"/>
      <c r="N2" s="125"/>
      <c r="O2" s="125"/>
      <c r="P2" s="127"/>
    </row>
    <row r="3" spans="1:16" ht="18" customHeight="1">
      <c r="A3" s="120"/>
      <c r="B3" s="121"/>
      <c r="C3" s="121"/>
      <c r="D3" s="122"/>
      <c r="E3" s="123"/>
      <c r="F3" s="124"/>
      <c r="G3" s="122"/>
      <c r="H3" s="125"/>
      <c r="I3" s="125"/>
      <c r="J3" s="123"/>
      <c r="K3" s="125"/>
      <c r="L3" s="125"/>
      <c r="M3" s="125"/>
      <c r="N3" s="125"/>
      <c r="O3" s="125"/>
      <c r="P3" s="127"/>
    </row>
    <row r="4" spans="1:16" ht="18" customHeight="1">
      <c r="A4" s="120"/>
      <c r="B4" s="121"/>
      <c r="C4" s="121"/>
      <c r="D4" s="122"/>
      <c r="E4" s="123"/>
      <c r="F4" s="124"/>
      <c r="G4" s="122"/>
      <c r="H4" s="125"/>
      <c r="I4" s="125"/>
      <c r="J4" s="123"/>
      <c r="K4" s="125"/>
      <c r="L4" s="125"/>
      <c r="M4" s="125"/>
      <c r="N4" s="125"/>
      <c r="O4" s="125"/>
      <c r="P4" s="127"/>
    </row>
    <row r="5" spans="1:16" ht="18" customHeight="1">
      <c r="A5" s="120"/>
      <c r="B5" s="121"/>
      <c r="C5" s="121"/>
      <c r="D5" s="122"/>
      <c r="E5" s="123"/>
      <c r="F5" s="124"/>
      <c r="G5" s="122"/>
      <c r="H5" s="125"/>
      <c r="I5" s="125"/>
      <c r="J5" s="123"/>
      <c r="K5" s="125"/>
      <c r="L5" s="125"/>
      <c r="M5" s="125"/>
      <c r="N5" s="125"/>
      <c r="O5" s="125"/>
      <c r="P5" s="127"/>
    </row>
    <row r="6" spans="1:16" ht="18" customHeight="1">
      <c r="A6" s="120"/>
      <c r="B6" s="125"/>
      <c r="C6" s="125"/>
      <c r="D6" s="122"/>
      <c r="E6" s="123"/>
      <c r="F6" s="124"/>
      <c r="G6" s="122"/>
      <c r="H6" s="125"/>
      <c r="I6" s="125"/>
      <c r="J6" s="123"/>
      <c r="K6" s="125"/>
      <c r="L6" s="125"/>
      <c r="M6" s="125"/>
      <c r="N6" s="125"/>
      <c r="O6" s="125"/>
      <c r="P6" s="127"/>
    </row>
    <row r="7" spans="1:16" ht="18" customHeight="1">
      <c r="A7" s="120"/>
      <c r="B7" s="121"/>
      <c r="C7" s="121"/>
      <c r="D7" s="122"/>
      <c r="E7" s="123"/>
      <c r="F7" s="124"/>
      <c r="G7" s="122"/>
      <c r="H7" s="125"/>
      <c r="I7" s="125"/>
      <c r="J7" s="123"/>
      <c r="K7" s="125"/>
      <c r="L7" s="125"/>
      <c r="M7" s="125"/>
      <c r="N7" s="125"/>
      <c r="O7" s="125"/>
      <c r="P7" s="127"/>
    </row>
    <row r="8" spans="1:16" ht="18" customHeight="1">
      <c r="A8" s="120"/>
      <c r="B8" s="121"/>
      <c r="C8" s="121"/>
      <c r="D8" s="122"/>
      <c r="E8" s="123"/>
      <c r="F8" s="124"/>
      <c r="G8" s="122"/>
      <c r="H8" s="125"/>
      <c r="I8" s="125"/>
      <c r="J8" s="123"/>
      <c r="K8" s="125"/>
      <c r="L8" s="125"/>
      <c r="M8" s="125"/>
      <c r="N8" s="125"/>
      <c r="O8" s="125"/>
      <c r="P8" s="127"/>
    </row>
    <row r="9" spans="1:16" ht="18" customHeight="1">
      <c r="A9" s="120"/>
      <c r="B9" s="121"/>
      <c r="C9" s="121"/>
      <c r="D9" s="122"/>
      <c r="E9" s="123"/>
      <c r="F9" s="124"/>
      <c r="G9" s="122"/>
      <c r="H9" s="125"/>
      <c r="I9" s="125"/>
      <c r="J9" s="123"/>
      <c r="K9" s="125"/>
      <c r="L9" s="125"/>
      <c r="M9" s="125"/>
      <c r="N9" s="125"/>
      <c r="O9" s="125"/>
      <c r="P9" s="127"/>
    </row>
    <row r="10" spans="1:16" ht="18" customHeight="1">
      <c r="A10" s="120"/>
      <c r="B10" s="121"/>
      <c r="C10" s="121"/>
      <c r="D10" s="122"/>
      <c r="E10" s="123"/>
      <c r="F10" s="124"/>
      <c r="G10" s="122"/>
      <c r="H10" s="125"/>
      <c r="I10" s="125"/>
      <c r="J10" s="123"/>
      <c r="K10" s="125"/>
      <c r="L10" s="125"/>
      <c r="M10" s="125"/>
      <c r="N10" s="125"/>
      <c r="O10" s="125"/>
      <c r="P10" s="127"/>
    </row>
    <row r="11" spans="1:16" ht="18" customHeight="1">
      <c r="A11" s="120"/>
      <c r="B11" s="125"/>
      <c r="C11" s="125"/>
      <c r="D11" s="122"/>
      <c r="E11" s="123"/>
      <c r="F11" s="124"/>
      <c r="G11" s="122"/>
      <c r="H11" s="125"/>
      <c r="I11" s="125"/>
      <c r="J11" s="123"/>
      <c r="K11" s="125"/>
      <c r="L11" s="125"/>
      <c r="M11" s="125"/>
      <c r="N11" s="125"/>
      <c r="O11" s="125"/>
      <c r="P11" s="127"/>
    </row>
    <row r="12" spans="1:16" ht="18" customHeight="1">
      <c r="A12" s="120"/>
      <c r="B12" s="125"/>
      <c r="C12" s="125"/>
      <c r="D12" s="122"/>
      <c r="E12" s="123"/>
      <c r="F12" s="124"/>
      <c r="G12" s="122"/>
      <c r="H12" s="125"/>
      <c r="I12" s="125"/>
      <c r="J12" s="123"/>
      <c r="K12" s="125"/>
      <c r="L12" s="125"/>
      <c r="M12" s="125"/>
      <c r="N12" s="125"/>
      <c r="O12" s="125"/>
      <c r="P12" s="127"/>
    </row>
    <row r="13" spans="1:16" ht="18" customHeight="1">
      <c r="A13" s="120"/>
      <c r="B13" s="125"/>
      <c r="C13" s="125"/>
      <c r="D13" s="122"/>
      <c r="E13" s="123"/>
      <c r="F13" s="124"/>
      <c r="G13" s="122"/>
      <c r="H13" s="125"/>
      <c r="I13" s="125"/>
      <c r="J13" s="123"/>
      <c r="K13" s="125"/>
      <c r="L13" s="125"/>
      <c r="M13" s="125"/>
      <c r="N13" s="125"/>
      <c r="O13" s="125"/>
      <c r="P13" s="127"/>
    </row>
    <row r="14" spans="1:16" ht="18" customHeight="1">
      <c r="A14" s="120"/>
      <c r="B14" s="125"/>
      <c r="C14" s="125"/>
      <c r="D14" s="122"/>
      <c r="E14" s="123"/>
      <c r="F14" s="124"/>
      <c r="G14" s="122"/>
      <c r="H14" s="125"/>
      <c r="I14" s="125"/>
      <c r="J14" s="123"/>
      <c r="K14" s="125"/>
      <c r="L14" s="125"/>
      <c r="M14" s="125"/>
      <c r="N14" s="125"/>
      <c r="O14" s="125"/>
      <c r="P14" s="127"/>
    </row>
    <row r="15" spans="1:16" ht="18" customHeight="1">
      <c r="A15" s="120"/>
      <c r="B15" s="125"/>
      <c r="C15" s="125"/>
      <c r="D15" s="122"/>
      <c r="E15" s="123"/>
      <c r="F15" s="124"/>
      <c r="G15" s="122"/>
      <c r="H15" s="125"/>
      <c r="I15" s="125"/>
      <c r="J15" s="123"/>
      <c r="K15" s="125"/>
      <c r="L15" s="125"/>
      <c r="M15" s="125"/>
      <c r="N15" s="125"/>
      <c r="O15" s="125"/>
      <c r="P15" s="127"/>
    </row>
    <row r="16" spans="1:16" ht="18" customHeight="1">
      <c r="A16" s="120"/>
      <c r="B16" s="125"/>
      <c r="C16" s="125"/>
      <c r="D16" s="122"/>
      <c r="E16" s="123"/>
      <c r="F16" s="124"/>
      <c r="G16" s="122"/>
      <c r="H16" s="125"/>
      <c r="I16" s="125"/>
      <c r="J16" s="123"/>
      <c r="K16" s="125"/>
      <c r="L16" s="125"/>
      <c r="M16" s="125"/>
      <c r="N16" s="125"/>
      <c r="O16" s="125"/>
      <c r="P16" s="127"/>
    </row>
    <row r="17" spans="1:16" ht="18" customHeight="1">
      <c r="A17" s="120"/>
      <c r="B17" s="125"/>
      <c r="C17" s="125"/>
      <c r="D17" s="122"/>
      <c r="E17" s="123"/>
      <c r="F17" s="124"/>
      <c r="G17" s="122"/>
      <c r="H17" s="125"/>
      <c r="I17" s="125"/>
      <c r="J17" s="123"/>
      <c r="K17" s="125"/>
      <c r="L17" s="125"/>
      <c r="M17" s="125"/>
      <c r="N17" s="125"/>
      <c r="O17" s="125"/>
      <c r="P17" s="127"/>
    </row>
    <row r="18" spans="1:16" ht="18" customHeight="1">
      <c r="A18" s="120"/>
      <c r="B18" s="125"/>
      <c r="C18" s="125"/>
      <c r="D18" s="122"/>
      <c r="E18" s="123"/>
      <c r="F18" s="124"/>
      <c r="G18" s="122"/>
      <c r="H18" s="125"/>
      <c r="I18" s="125"/>
      <c r="J18" s="123"/>
      <c r="K18" s="125"/>
      <c r="L18" s="125"/>
      <c r="M18" s="125"/>
      <c r="N18" s="125"/>
      <c r="O18" s="125"/>
      <c r="P18" s="127"/>
    </row>
    <row r="19" spans="1:16" ht="18" customHeight="1">
      <c r="A19" s="120"/>
      <c r="B19" s="125"/>
      <c r="C19" s="125"/>
      <c r="D19" s="122"/>
      <c r="E19" s="123"/>
      <c r="F19" s="124"/>
      <c r="G19" s="122"/>
      <c r="H19" s="125"/>
      <c r="I19" s="125"/>
      <c r="J19" s="123"/>
      <c r="K19" s="125"/>
      <c r="L19" s="125"/>
      <c r="M19" s="125"/>
      <c r="N19" s="125"/>
      <c r="O19" s="125"/>
      <c r="P19" s="127"/>
    </row>
    <row r="20" spans="1:16" ht="18" customHeight="1">
      <c r="A20" s="120"/>
      <c r="B20" s="125"/>
      <c r="C20" s="125"/>
      <c r="D20" s="122"/>
      <c r="E20" s="123"/>
      <c r="F20" s="124"/>
      <c r="G20" s="122"/>
      <c r="H20" s="125"/>
      <c r="I20" s="125"/>
      <c r="J20" s="123"/>
      <c r="K20" s="125"/>
      <c r="L20" s="125"/>
      <c r="M20" s="125"/>
      <c r="N20" s="125"/>
      <c r="O20" s="125"/>
      <c r="P20" s="127"/>
    </row>
    <row r="21" spans="1:16" ht="18" customHeight="1">
      <c r="A21" s="120"/>
      <c r="B21" s="125"/>
      <c r="C21" s="125"/>
      <c r="D21" s="122"/>
      <c r="E21" s="123"/>
      <c r="F21" s="124"/>
      <c r="G21" s="122"/>
      <c r="H21" s="125"/>
      <c r="I21" s="125"/>
      <c r="J21" s="123"/>
      <c r="K21" s="125"/>
      <c r="L21" s="125"/>
      <c r="M21" s="125"/>
      <c r="N21" s="125"/>
      <c r="O21" s="125"/>
      <c r="P21" s="127"/>
    </row>
    <row r="22" spans="1:16" ht="18" customHeight="1">
      <c r="A22" s="120"/>
      <c r="B22" s="125"/>
      <c r="C22" s="125"/>
      <c r="D22" s="122"/>
      <c r="E22" s="123"/>
      <c r="F22" s="124"/>
      <c r="G22" s="122"/>
      <c r="H22" s="125"/>
      <c r="I22" s="125"/>
      <c r="J22" s="123"/>
      <c r="K22" s="125"/>
      <c r="L22" s="125"/>
      <c r="M22" s="125"/>
      <c r="N22" s="125"/>
      <c r="O22" s="125"/>
      <c r="P22" s="127"/>
    </row>
    <row r="23" spans="1:16" ht="18" customHeight="1">
      <c r="A23" s="120"/>
      <c r="B23" s="125"/>
      <c r="C23" s="125"/>
      <c r="D23" s="122"/>
      <c r="E23" s="123"/>
      <c r="F23" s="124"/>
      <c r="G23" s="122"/>
      <c r="H23" s="125"/>
      <c r="I23" s="125"/>
      <c r="J23" s="123"/>
      <c r="K23" s="125"/>
      <c r="L23" s="125"/>
      <c r="M23" s="125"/>
      <c r="N23" s="125"/>
      <c r="O23" s="125"/>
      <c r="P23" s="127"/>
    </row>
    <row r="24" spans="1:16" ht="18" customHeight="1">
      <c r="A24" s="120"/>
      <c r="B24" s="125"/>
      <c r="C24" s="125"/>
      <c r="D24" s="122"/>
      <c r="E24" s="123"/>
      <c r="F24" s="124"/>
      <c r="G24" s="122"/>
      <c r="H24" s="125"/>
      <c r="I24" s="125"/>
      <c r="J24" s="123"/>
      <c r="K24" s="125"/>
      <c r="L24" s="125"/>
      <c r="M24" s="125"/>
      <c r="N24" s="125"/>
      <c r="O24" s="125"/>
      <c r="P24" s="127"/>
    </row>
    <row r="25" spans="1:16" ht="18" customHeight="1">
      <c r="A25" s="120"/>
      <c r="B25" s="125"/>
      <c r="C25" s="125"/>
      <c r="D25" s="122"/>
      <c r="E25" s="123"/>
      <c r="F25" s="124"/>
      <c r="G25" s="122"/>
      <c r="H25" s="125"/>
      <c r="I25" s="125"/>
      <c r="J25" s="123"/>
      <c r="K25" s="125"/>
      <c r="L25" s="125"/>
      <c r="M25" s="125"/>
      <c r="N25" s="125"/>
      <c r="O25" s="125"/>
      <c r="P25" s="127"/>
    </row>
    <row r="26" spans="1:16" ht="18" customHeight="1">
      <c r="A26" s="120"/>
      <c r="B26" s="125"/>
      <c r="C26" s="125"/>
      <c r="D26" s="122"/>
      <c r="E26" s="123"/>
      <c r="F26" s="124"/>
      <c r="G26" s="122"/>
      <c r="H26" s="125"/>
      <c r="I26" s="125"/>
      <c r="J26" s="123"/>
      <c r="K26" s="125"/>
      <c r="L26" s="125"/>
      <c r="M26" s="125"/>
      <c r="N26" s="125"/>
      <c r="O26" s="125"/>
      <c r="P26" s="127"/>
    </row>
    <row r="27" spans="1:16" ht="18" customHeight="1">
      <c r="A27" s="120"/>
      <c r="B27" s="125"/>
      <c r="C27" s="125"/>
      <c r="D27" s="122"/>
      <c r="E27" s="123"/>
      <c r="F27" s="124"/>
      <c r="G27" s="122"/>
      <c r="H27" s="125"/>
      <c r="I27" s="125"/>
      <c r="J27" s="123"/>
      <c r="K27" s="125"/>
      <c r="L27" s="125"/>
      <c r="M27" s="125"/>
      <c r="N27" s="125"/>
      <c r="O27" s="125"/>
      <c r="P27" s="127"/>
    </row>
    <row r="28" spans="1:16" ht="18" customHeight="1">
      <c r="A28" s="120"/>
      <c r="B28" s="125"/>
      <c r="C28" s="125"/>
      <c r="D28" s="122"/>
      <c r="E28" s="123"/>
      <c r="F28" s="124"/>
      <c r="G28" s="122"/>
      <c r="H28" s="125"/>
      <c r="I28" s="125"/>
      <c r="J28" s="123"/>
      <c r="K28" s="125"/>
      <c r="L28" s="125"/>
      <c r="M28" s="125"/>
      <c r="N28" s="125"/>
      <c r="O28" s="125"/>
      <c r="P28" s="127"/>
    </row>
    <row r="29" spans="1:16" ht="18" customHeight="1">
      <c r="A29" s="120"/>
      <c r="B29" s="125"/>
      <c r="C29" s="125"/>
      <c r="D29" s="122"/>
      <c r="E29" s="123"/>
      <c r="F29" s="124"/>
      <c r="G29" s="122"/>
      <c r="H29" s="125"/>
      <c r="I29" s="125"/>
      <c r="J29" s="123"/>
      <c r="K29" s="125"/>
      <c r="L29" s="125"/>
      <c r="M29" s="125"/>
      <c r="N29" s="125"/>
      <c r="O29" s="125"/>
      <c r="P29" s="127"/>
    </row>
    <row r="30" spans="1:16" ht="18" customHeight="1">
      <c r="A30" s="120"/>
      <c r="B30" s="125"/>
      <c r="C30" s="125"/>
      <c r="D30" s="122"/>
      <c r="E30" s="123"/>
      <c r="F30" s="124"/>
      <c r="G30" s="122"/>
      <c r="H30" s="125"/>
      <c r="I30" s="125"/>
      <c r="J30" s="123"/>
      <c r="K30" s="125"/>
      <c r="L30" s="125"/>
      <c r="M30" s="125"/>
      <c r="N30" s="125"/>
      <c r="O30" s="125"/>
      <c r="P30" s="127"/>
    </row>
    <row r="31" spans="1:16" ht="18" customHeight="1">
      <c r="A31" s="120"/>
      <c r="B31" s="125"/>
      <c r="C31" s="125"/>
      <c r="D31" s="122"/>
      <c r="E31" s="123"/>
      <c r="F31" s="124"/>
      <c r="G31" s="122"/>
      <c r="H31" s="125"/>
      <c r="I31" s="125"/>
      <c r="J31" s="123"/>
      <c r="K31" s="125"/>
      <c r="L31" s="125"/>
      <c r="M31" s="125"/>
      <c r="N31" s="125"/>
      <c r="O31" s="125"/>
      <c r="P31" s="127"/>
    </row>
    <row r="32" spans="1:16" ht="18" customHeight="1">
      <c r="A32" s="120"/>
      <c r="B32" s="125"/>
      <c r="C32" s="125"/>
      <c r="D32" s="122"/>
      <c r="E32" s="123"/>
      <c r="F32" s="124"/>
      <c r="G32" s="122"/>
      <c r="H32" s="125"/>
      <c r="I32" s="125"/>
      <c r="J32" s="123"/>
      <c r="K32" s="125"/>
      <c r="L32" s="125"/>
      <c r="M32" s="125"/>
      <c r="N32" s="125"/>
      <c r="O32" s="125"/>
      <c r="P32" s="127"/>
    </row>
    <row r="33" spans="1:16" ht="18" customHeight="1">
      <c r="A33" s="120"/>
      <c r="B33" s="125"/>
      <c r="C33" s="125"/>
      <c r="D33" s="122"/>
      <c r="E33" s="123"/>
      <c r="F33" s="124"/>
      <c r="G33" s="122"/>
      <c r="H33" s="125"/>
      <c r="I33" s="125"/>
      <c r="J33" s="123"/>
      <c r="K33" s="125"/>
      <c r="L33" s="125"/>
      <c r="M33" s="125"/>
      <c r="N33" s="125"/>
      <c r="O33" s="125"/>
      <c r="P33" s="127"/>
    </row>
    <row r="34" spans="1:16" ht="18" customHeight="1">
      <c r="A34" s="120"/>
      <c r="B34" s="125"/>
      <c r="C34" s="125"/>
      <c r="D34" s="122"/>
      <c r="E34" s="123"/>
      <c r="F34" s="124"/>
      <c r="G34" s="122"/>
      <c r="H34" s="125"/>
      <c r="I34" s="125"/>
      <c r="J34" s="123"/>
      <c r="K34" s="125"/>
      <c r="L34" s="125"/>
      <c r="M34" s="125"/>
      <c r="N34" s="125"/>
      <c r="O34" s="125"/>
      <c r="P34" s="127"/>
    </row>
    <row r="35" spans="1:16" ht="18" customHeight="1">
      <c r="A35" s="120"/>
      <c r="B35" s="125"/>
      <c r="C35" s="125"/>
      <c r="D35" s="122"/>
      <c r="E35" s="123"/>
      <c r="F35" s="124"/>
      <c r="G35" s="122"/>
      <c r="H35" s="125"/>
      <c r="I35" s="125"/>
      <c r="J35" s="123"/>
      <c r="K35" s="125"/>
      <c r="L35" s="125"/>
      <c r="M35" s="125"/>
      <c r="N35" s="125"/>
      <c r="O35" s="125"/>
      <c r="P35" s="127"/>
    </row>
    <row r="36" spans="1:16" ht="18" customHeight="1">
      <c r="A36" s="120"/>
      <c r="B36" s="125"/>
      <c r="C36" s="125"/>
      <c r="D36" s="122"/>
      <c r="E36" s="123"/>
      <c r="F36" s="124"/>
      <c r="G36" s="122"/>
      <c r="H36" s="125"/>
      <c r="I36" s="125"/>
      <c r="J36" s="123"/>
      <c r="K36" s="125"/>
      <c r="L36" s="125"/>
      <c r="M36" s="125"/>
      <c r="N36" s="125"/>
      <c r="O36" s="125"/>
      <c r="P36" s="127"/>
    </row>
    <row r="37" spans="1:16" ht="18" customHeight="1">
      <c r="A37" s="120"/>
      <c r="B37" s="125"/>
      <c r="C37" s="125"/>
      <c r="D37" s="122"/>
      <c r="E37" s="123"/>
      <c r="F37" s="124"/>
      <c r="G37" s="122"/>
      <c r="H37" s="125"/>
      <c r="I37" s="125"/>
      <c r="J37" s="123"/>
      <c r="K37" s="125"/>
      <c r="L37" s="125"/>
      <c r="M37" s="125"/>
      <c r="N37" s="125"/>
      <c r="O37" s="125"/>
      <c r="P37" s="127"/>
    </row>
    <row r="38" spans="1:16" ht="18" customHeight="1">
      <c r="A38" s="120"/>
      <c r="B38" s="125"/>
      <c r="C38" s="125"/>
      <c r="D38" s="122"/>
      <c r="E38" s="123"/>
      <c r="F38" s="124"/>
      <c r="G38" s="122"/>
      <c r="H38" s="125"/>
      <c r="I38" s="125"/>
      <c r="J38" s="123"/>
      <c r="K38" s="125"/>
      <c r="L38" s="125"/>
      <c r="M38" s="125"/>
      <c r="N38" s="125"/>
      <c r="O38" s="125"/>
      <c r="P38" s="127"/>
    </row>
    <row r="39" spans="1:16" ht="18" customHeight="1">
      <c r="A39" s="120"/>
      <c r="B39" s="125"/>
      <c r="C39" s="125"/>
      <c r="D39" s="122"/>
      <c r="E39" s="123"/>
      <c r="F39" s="124"/>
      <c r="G39" s="122"/>
      <c r="H39" s="125"/>
      <c r="I39" s="125"/>
      <c r="J39" s="123"/>
      <c r="K39" s="125"/>
      <c r="L39" s="125"/>
      <c r="M39" s="125"/>
      <c r="N39" s="125"/>
      <c r="O39" s="125"/>
      <c r="P39" s="127"/>
    </row>
    <row r="40" spans="1:16" ht="18" customHeight="1">
      <c r="A40" s="120"/>
      <c r="B40" s="125"/>
      <c r="C40" s="125"/>
      <c r="D40" s="122"/>
      <c r="E40" s="123"/>
      <c r="F40" s="124"/>
      <c r="G40" s="122"/>
      <c r="H40" s="125"/>
      <c r="I40" s="125"/>
      <c r="J40" s="123"/>
      <c r="K40" s="125"/>
      <c r="L40" s="125"/>
      <c r="M40" s="125"/>
      <c r="N40" s="125"/>
      <c r="O40" s="125"/>
      <c r="P40" s="127"/>
    </row>
    <row r="41" spans="1:16" ht="18" customHeight="1">
      <c r="A41" s="120"/>
      <c r="B41" s="125"/>
      <c r="C41" s="125"/>
      <c r="D41" s="122"/>
      <c r="E41" s="123"/>
      <c r="F41" s="124"/>
      <c r="G41" s="122"/>
      <c r="H41" s="125"/>
      <c r="I41" s="125"/>
      <c r="J41" s="123"/>
      <c r="K41" s="125"/>
      <c r="L41" s="125"/>
      <c r="M41" s="125"/>
      <c r="N41" s="125"/>
      <c r="O41" s="125"/>
      <c r="P41" s="127"/>
    </row>
    <row r="42" spans="1:16" ht="18" customHeight="1">
      <c r="A42" s="120"/>
      <c r="B42" s="125"/>
      <c r="C42" s="125"/>
      <c r="D42" s="122"/>
      <c r="E42" s="123"/>
      <c r="F42" s="124"/>
      <c r="G42" s="122"/>
      <c r="H42" s="125"/>
      <c r="I42" s="125"/>
      <c r="J42" s="123"/>
      <c r="K42" s="125"/>
      <c r="L42" s="125"/>
      <c r="M42" s="125"/>
      <c r="N42" s="125"/>
      <c r="O42" s="125"/>
      <c r="P42" s="127"/>
    </row>
    <row r="43" spans="1:16" ht="18" customHeight="1">
      <c r="A43" s="120"/>
      <c r="B43" s="125"/>
      <c r="C43" s="125"/>
      <c r="D43" s="122"/>
      <c r="E43" s="123"/>
      <c r="F43" s="124"/>
      <c r="G43" s="122"/>
      <c r="H43" s="125"/>
      <c r="I43" s="125"/>
      <c r="J43" s="123"/>
      <c r="K43" s="125"/>
      <c r="L43" s="125"/>
      <c r="M43" s="125"/>
      <c r="N43" s="125"/>
      <c r="O43" s="125"/>
      <c r="P43" s="127"/>
    </row>
    <row r="44" spans="1:16" ht="18" customHeight="1">
      <c r="A44" s="120"/>
      <c r="B44" s="125"/>
      <c r="C44" s="125"/>
      <c r="D44" s="122"/>
      <c r="E44" s="123"/>
      <c r="F44" s="124"/>
      <c r="G44" s="122"/>
      <c r="H44" s="125"/>
      <c r="I44" s="125"/>
      <c r="J44" s="123"/>
      <c r="K44" s="125"/>
      <c r="L44" s="125"/>
      <c r="M44" s="125"/>
      <c r="N44" s="125"/>
      <c r="O44" s="125"/>
      <c r="P44" s="127"/>
    </row>
    <row r="45" spans="1:16" ht="18" customHeight="1">
      <c r="A45" s="120"/>
      <c r="B45" s="125"/>
      <c r="C45" s="125"/>
      <c r="D45" s="122"/>
      <c r="E45" s="123"/>
      <c r="F45" s="124"/>
      <c r="G45" s="122"/>
      <c r="H45" s="125"/>
      <c r="I45" s="125"/>
      <c r="J45" s="123"/>
      <c r="K45" s="125"/>
      <c r="L45" s="125"/>
      <c r="M45" s="125"/>
      <c r="N45" s="125"/>
      <c r="O45" s="125"/>
      <c r="P45" s="127"/>
    </row>
    <row r="46" spans="1:16" ht="18" customHeight="1">
      <c r="A46" s="120"/>
      <c r="B46" s="125"/>
      <c r="C46" s="125"/>
      <c r="D46" s="122"/>
      <c r="E46" s="123"/>
      <c r="F46" s="124"/>
      <c r="G46" s="122"/>
      <c r="H46" s="125"/>
      <c r="I46" s="125"/>
      <c r="J46" s="123"/>
      <c r="K46" s="125"/>
      <c r="L46" s="125"/>
      <c r="M46" s="125"/>
      <c r="N46" s="125"/>
      <c r="O46" s="125"/>
      <c r="P46" s="127"/>
    </row>
    <row r="47" spans="1:16" ht="18" customHeight="1">
      <c r="A47" s="120"/>
      <c r="B47" s="125"/>
      <c r="C47" s="125"/>
      <c r="D47" s="122"/>
      <c r="E47" s="123"/>
      <c r="F47" s="124"/>
      <c r="G47" s="122"/>
      <c r="H47" s="125"/>
      <c r="I47" s="125"/>
      <c r="J47" s="123"/>
      <c r="K47" s="125"/>
      <c r="L47" s="125"/>
      <c r="M47" s="125"/>
      <c r="N47" s="125"/>
      <c r="O47" s="125"/>
      <c r="P47" s="127"/>
    </row>
    <row r="48" spans="1:16" ht="18" customHeight="1">
      <c r="A48" s="120"/>
      <c r="B48" s="125"/>
      <c r="C48" s="125"/>
      <c r="D48" s="122"/>
      <c r="E48" s="123"/>
      <c r="F48" s="124"/>
      <c r="G48" s="122"/>
      <c r="H48" s="125"/>
      <c r="I48" s="125"/>
      <c r="J48" s="123"/>
      <c r="K48" s="125"/>
      <c r="L48" s="125"/>
      <c r="M48" s="125"/>
      <c r="N48" s="125"/>
      <c r="O48" s="125"/>
      <c r="P48" s="127"/>
    </row>
    <row r="49" spans="1:16" ht="18" customHeight="1">
      <c r="A49" s="120"/>
      <c r="B49" s="125"/>
      <c r="C49" s="125"/>
      <c r="D49" s="122"/>
      <c r="E49" s="123"/>
      <c r="F49" s="124"/>
      <c r="G49" s="122"/>
      <c r="H49" s="125"/>
      <c r="I49" s="125"/>
      <c r="J49" s="123"/>
      <c r="K49" s="125"/>
      <c r="L49" s="125"/>
      <c r="M49" s="125"/>
      <c r="N49" s="125"/>
      <c r="O49" s="125"/>
      <c r="P49" s="127"/>
    </row>
    <row r="50" spans="1:16" ht="18" customHeight="1">
      <c r="A50" s="120"/>
      <c r="B50" s="125"/>
      <c r="C50" s="125"/>
      <c r="D50" s="122"/>
      <c r="E50" s="123"/>
      <c r="F50" s="124"/>
      <c r="G50" s="122"/>
      <c r="H50" s="125"/>
      <c r="I50" s="125"/>
      <c r="J50" s="123"/>
      <c r="K50" s="125"/>
      <c r="L50" s="125"/>
      <c r="M50" s="125"/>
      <c r="N50" s="125"/>
      <c r="O50" s="125"/>
      <c r="P50" s="127"/>
    </row>
    <row r="51" spans="1:16" ht="18" customHeight="1">
      <c r="A51" s="120"/>
      <c r="B51" s="125"/>
      <c r="C51" s="125"/>
      <c r="D51" s="122"/>
      <c r="E51" s="123"/>
      <c r="F51" s="124"/>
      <c r="G51" s="122"/>
      <c r="H51" s="125"/>
      <c r="I51" s="125"/>
      <c r="J51" s="123"/>
      <c r="K51" s="125"/>
      <c r="L51" s="125"/>
      <c r="M51" s="125"/>
      <c r="N51" s="125"/>
      <c r="O51" s="125"/>
      <c r="P51" s="127"/>
    </row>
    <row r="52" spans="1:16" ht="18" customHeight="1">
      <c r="A52" s="120"/>
      <c r="B52" s="125"/>
      <c r="C52" s="125"/>
      <c r="D52" s="122"/>
      <c r="E52" s="123"/>
      <c r="F52" s="124"/>
      <c r="G52" s="122"/>
      <c r="H52" s="125"/>
      <c r="I52" s="125"/>
      <c r="J52" s="123"/>
      <c r="K52" s="125"/>
      <c r="L52" s="125"/>
      <c r="M52" s="125"/>
      <c r="N52" s="125"/>
      <c r="O52" s="125"/>
      <c r="P52" s="127"/>
    </row>
    <row r="53" spans="1:16" ht="18" customHeight="1">
      <c r="A53" s="120"/>
      <c r="B53" s="125"/>
      <c r="C53" s="125"/>
      <c r="D53" s="122"/>
      <c r="E53" s="123"/>
      <c r="F53" s="124"/>
      <c r="G53" s="122"/>
      <c r="H53" s="125"/>
      <c r="I53" s="125"/>
      <c r="J53" s="123"/>
      <c r="K53" s="125"/>
      <c r="L53" s="125"/>
      <c r="M53" s="125"/>
      <c r="N53" s="125"/>
      <c r="O53" s="125"/>
      <c r="P53" s="127"/>
    </row>
    <row r="54" spans="1:16" ht="18" customHeight="1">
      <c r="A54" s="120"/>
      <c r="B54" s="125"/>
      <c r="C54" s="125"/>
      <c r="D54" s="122"/>
      <c r="E54" s="123"/>
      <c r="F54" s="124"/>
      <c r="G54" s="122"/>
      <c r="H54" s="125"/>
      <c r="I54" s="125"/>
      <c r="J54" s="123"/>
      <c r="K54" s="125"/>
      <c r="L54" s="125"/>
      <c r="M54" s="125"/>
      <c r="N54" s="125"/>
      <c r="O54" s="125"/>
      <c r="P54" s="127"/>
    </row>
    <row r="55" spans="1:16" ht="18" customHeight="1">
      <c r="A55" s="120"/>
      <c r="B55" s="125"/>
      <c r="C55" s="125"/>
      <c r="D55" s="122"/>
      <c r="E55" s="123"/>
      <c r="F55" s="124"/>
      <c r="G55" s="122"/>
      <c r="H55" s="125"/>
      <c r="I55" s="125"/>
      <c r="J55" s="123"/>
      <c r="K55" s="125"/>
      <c r="L55" s="125"/>
      <c r="M55" s="125"/>
      <c r="N55" s="125"/>
      <c r="O55" s="125"/>
      <c r="P55" s="127"/>
    </row>
    <row r="56" spans="1:16" ht="18" customHeight="1">
      <c r="A56" s="120"/>
      <c r="B56" s="125"/>
      <c r="C56" s="125"/>
      <c r="D56" s="122"/>
      <c r="E56" s="123"/>
      <c r="F56" s="124"/>
      <c r="G56" s="122"/>
      <c r="H56" s="125"/>
      <c r="I56" s="125"/>
      <c r="J56" s="123"/>
      <c r="K56" s="125"/>
      <c r="L56" s="125"/>
      <c r="M56" s="125"/>
      <c r="N56" s="125"/>
      <c r="O56" s="125"/>
      <c r="P56" s="127"/>
    </row>
    <row r="57" spans="1:16" ht="18" customHeight="1">
      <c r="A57" s="120"/>
      <c r="B57" s="125"/>
      <c r="C57" s="125"/>
      <c r="D57" s="122"/>
      <c r="E57" s="123"/>
      <c r="F57" s="124"/>
      <c r="G57" s="122"/>
      <c r="H57" s="125"/>
      <c r="I57" s="125"/>
      <c r="J57" s="123"/>
      <c r="K57" s="125"/>
      <c r="L57" s="125"/>
      <c r="M57" s="125"/>
      <c r="N57" s="125"/>
      <c r="O57" s="125"/>
      <c r="P57" s="127"/>
    </row>
    <row r="58" spans="1:16" ht="18" customHeight="1">
      <c r="A58" s="120"/>
      <c r="B58" s="125"/>
      <c r="C58" s="125"/>
      <c r="D58" s="122"/>
      <c r="E58" s="123"/>
      <c r="F58" s="124"/>
      <c r="G58" s="122"/>
      <c r="H58" s="125"/>
      <c r="I58" s="125"/>
      <c r="J58" s="123"/>
      <c r="K58" s="125"/>
      <c r="L58" s="125"/>
      <c r="M58" s="125"/>
      <c r="N58" s="125"/>
      <c r="O58" s="125"/>
      <c r="P58" s="127"/>
    </row>
    <row r="59" spans="1:16" ht="18" customHeight="1">
      <c r="A59" s="120"/>
      <c r="B59" s="125"/>
      <c r="C59" s="125"/>
      <c r="D59" s="122"/>
      <c r="E59" s="123"/>
      <c r="F59" s="124"/>
      <c r="G59" s="122"/>
      <c r="H59" s="125"/>
      <c r="I59" s="125"/>
      <c r="J59" s="123"/>
      <c r="K59" s="125"/>
      <c r="L59" s="125"/>
      <c r="M59" s="125"/>
      <c r="N59" s="125"/>
      <c r="O59" s="125"/>
      <c r="P59" s="127"/>
    </row>
    <row r="60" spans="1:16" ht="18" customHeight="1">
      <c r="A60" s="120"/>
      <c r="B60" s="125"/>
      <c r="C60" s="125"/>
      <c r="D60" s="122"/>
      <c r="E60" s="123"/>
      <c r="F60" s="124"/>
      <c r="G60" s="122"/>
      <c r="H60" s="125"/>
      <c r="I60" s="125"/>
      <c r="J60" s="123"/>
      <c r="K60" s="125"/>
      <c r="L60" s="125"/>
      <c r="M60" s="125"/>
      <c r="N60" s="125"/>
      <c r="O60" s="125"/>
      <c r="P60" s="127"/>
    </row>
    <row r="61" spans="1:16" ht="18" customHeight="1">
      <c r="A61" s="120"/>
      <c r="B61" s="125"/>
      <c r="C61" s="125"/>
      <c r="D61" s="122"/>
      <c r="E61" s="123"/>
      <c r="F61" s="124"/>
      <c r="G61" s="122"/>
      <c r="H61" s="125"/>
      <c r="I61" s="125"/>
      <c r="J61" s="123"/>
      <c r="K61" s="125"/>
      <c r="L61" s="125"/>
      <c r="M61" s="125"/>
      <c r="N61" s="125"/>
      <c r="O61" s="125"/>
      <c r="P61" s="127"/>
    </row>
    <row r="62" spans="1:16" ht="18" customHeight="1">
      <c r="A62" s="120"/>
      <c r="B62" s="125"/>
      <c r="C62" s="125"/>
      <c r="D62" s="122"/>
      <c r="E62" s="123"/>
      <c r="F62" s="124"/>
      <c r="G62" s="122"/>
      <c r="H62" s="125"/>
      <c r="I62" s="125"/>
      <c r="J62" s="123"/>
      <c r="K62" s="125"/>
      <c r="L62" s="125"/>
      <c r="M62" s="125"/>
      <c r="N62" s="125"/>
      <c r="O62" s="125"/>
      <c r="P62" s="127"/>
    </row>
    <row r="63" spans="1:16" ht="18" customHeight="1">
      <c r="A63" s="120"/>
      <c r="B63" s="125"/>
      <c r="C63" s="125"/>
      <c r="D63" s="122"/>
      <c r="E63" s="123"/>
      <c r="F63" s="124"/>
      <c r="G63" s="122"/>
      <c r="H63" s="125"/>
      <c r="I63" s="125"/>
      <c r="J63" s="123"/>
      <c r="K63" s="125"/>
      <c r="L63" s="125"/>
      <c r="M63" s="125"/>
      <c r="N63" s="125"/>
      <c r="O63" s="125"/>
      <c r="P63" s="127"/>
    </row>
    <row r="64" spans="1:16" ht="18" customHeight="1">
      <c r="A64" s="120"/>
      <c r="B64" s="125"/>
      <c r="C64" s="125"/>
      <c r="D64" s="122"/>
      <c r="E64" s="123"/>
      <c r="F64" s="124"/>
      <c r="G64" s="122"/>
      <c r="H64" s="125"/>
      <c r="I64" s="125"/>
      <c r="J64" s="123"/>
      <c r="K64" s="125"/>
      <c r="L64" s="125"/>
      <c r="M64" s="125"/>
      <c r="N64" s="125"/>
      <c r="O64" s="125"/>
      <c r="P64" s="127"/>
    </row>
    <row r="65" spans="1:16" ht="18" customHeight="1">
      <c r="A65" s="120"/>
      <c r="B65" s="125"/>
      <c r="C65" s="125"/>
      <c r="D65" s="122"/>
      <c r="E65" s="123"/>
      <c r="F65" s="124"/>
      <c r="G65" s="122"/>
      <c r="H65" s="125"/>
      <c r="I65" s="125"/>
      <c r="J65" s="123"/>
      <c r="K65" s="125"/>
      <c r="L65" s="125"/>
      <c r="M65" s="125"/>
      <c r="N65" s="125"/>
      <c r="O65" s="125"/>
      <c r="P65" s="127"/>
    </row>
    <row r="66" spans="1:16" ht="18" customHeight="1">
      <c r="A66" s="120"/>
      <c r="B66" s="125"/>
      <c r="C66" s="125"/>
      <c r="D66" s="122"/>
      <c r="E66" s="123"/>
      <c r="F66" s="124"/>
      <c r="G66" s="122"/>
      <c r="H66" s="125"/>
      <c r="I66" s="125"/>
      <c r="J66" s="123"/>
      <c r="K66" s="125"/>
      <c r="L66" s="125"/>
      <c r="M66" s="125"/>
      <c r="N66" s="125"/>
      <c r="O66" s="125"/>
      <c r="P66" s="127"/>
    </row>
    <row r="67" spans="1:16" ht="18" customHeight="1">
      <c r="A67" s="120"/>
      <c r="B67" s="125"/>
      <c r="C67" s="125"/>
      <c r="D67" s="122"/>
      <c r="E67" s="123"/>
      <c r="F67" s="124"/>
      <c r="G67" s="122"/>
      <c r="H67" s="125"/>
      <c r="I67" s="125"/>
      <c r="J67" s="123"/>
      <c r="K67" s="125"/>
      <c r="L67" s="125"/>
      <c r="M67" s="125"/>
      <c r="N67" s="125"/>
      <c r="O67" s="125"/>
      <c r="P67" s="127"/>
    </row>
    <row r="68" spans="1:16" ht="18" customHeight="1">
      <c r="A68" s="120"/>
      <c r="B68" s="125"/>
      <c r="C68" s="125"/>
      <c r="D68" s="122"/>
      <c r="E68" s="123"/>
      <c r="F68" s="124"/>
      <c r="G68" s="122"/>
      <c r="H68" s="125"/>
      <c r="I68" s="125"/>
      <c r="J68" s="123"/>
      <c r="K68" s="125"/>
      <c r="L68" s="125"/>
      <c r="M68" s="125"/>
      <c r="N68" s="125"/>
      <c r="O68" s="125"/>
      <c r="P68" s="127"/>
    </row>
    <row r="69" spans="1:16" ht="18" customHeight="1">
      <c r="A69" s="120"/>
      <c r="B69" s="125"/>
      <c r="C69" s="125"/>
      <c r="D69" s="122"/>
      <c r="E69" s="123"/>
      <c r="F69" s="124"/>
      <c r="G69" s="122"/>
      <c r="H69" s="125"/>
      <c r="I69" s="125"/>
      <c r="J69" s="123"/>
      <c r="K69" s="125"/>
      <c r="L69" s="125"/>
      <c r="M69" s="125"/>
      <c r="N69" s="125"/>
      <c r="O69" s="125"/>
      <c r="P69" s="127"/>
    </row>
    <row r="70" spans="1:16" ht="18" customHeight="1">
      <c r="A70" s="120"/>
      <c r="B70" s="125"/>
      <c r="C70" s="125"/>
      <c r="D70" s="122"/>
      <c r="E70" s="123"/>
      <c r="F70" s="124"/>
      <c r="G70" s="122"/>
      <c r="H70" s="125"/>
      <c r="I70" s="125"/>
      <c r="J70" s="123"/>
      <c r="K70" s="125"/>
      <c r="L70" s="125"/>
      <c r="M70" s="125"/>
      <c r="N70" s="125"/>
      <c r="O70" s="125"/>
      <c r="P70" s="127"/>
    </row>
    <row r="71" spans="1:16" ht="18" customHeight="1">
      <c r="A71" s="120"/>
      <c r="B71" s="125"/>
      <c r="C71" s="125"/>
      <c r="D71" s="122"/>
      <c r="E71" s="123"/>
      <c r="F71" s="124"/>
      <c r="G71" s="122"/>
      <c r="H71" s="125"/>
      <c r="I71" s="125"/>
      <c r="J71" s="123"/>
      <c r="K71" s="125"/>
      <c r="L71" s="125"/>
      <c r="M71" s="125"/>
      <c r="N71" s="125"/>
      <c r="O71" s="125"/>
      <c r="P71" s="127"/>
    </row>
    <row r="72" spans="1:16" ht="18" customHeight="1">
      <c r="A72" s="120"/>
      <c r="B72" s="125"/>
      <c r="C72" s="125"/>
      <c r="D72" s="122"/>
      <c r="E72" s="123"/>
      <c r="F72" s="124"/>
      <c r="G72" s="122"/>
      <c r="H72" s="125"/>
      <c r="I72" s="125"/>
      <c r="J72" s="123"/>
      <c r="K72" s="125"/>
      <c r="L72" s="125"/>
      <c r="M72" s="125"/>
      <c r="N72" s="125"/>
      <c r="O72" s="125"/>
      <c r="P72" s="127"/>
    </row>
    <row r="73" spans="1:16" ht="18" customHeight="1">
      <c r="A73" s="120"/>
      <c r="B73" s="125"/>
      <c r="C73" s="125"/>
      <c r="D73" s="122"/>
      <c r="E73" s="123"/>
      <c r="F73" s="124"/>
      <c r="G73" s="122"/>
      <c r="H73" s="125"/>
      <c r="I73" s="125"/>
      <c r="J73" s="123"/>
      <c r="K73" s="125"/>
      <c r="L73" s="125"/>
      <c r="M73" s="125"/>
      <c r="N73" s="125"/>
      <c r="O73" s="125"/>
      <c r="P73" s="127"/>
    </row>
    <row r="74" spans="1:16" ht="18" customHeight="1">
      <c r="A74" s="120"/>
      <c r="B74" s="125"/>
      <c r="C74" s="125"/>
      <c r="D74" s="122"/>
      <c r="E74" s="123"/>
      <c r="F74" s="124"/>
      <c r="G74" s="122"/>
      <c r="H74" s="125"/>
      <c r="I74" s="125"/>
      <c r="J74" s="123"/>
      <c r="K74" s="125"/>
      <c r="L74" s="125"/>
      <c r="M74" s="125"/>
      <c r="N74" s="125"/>
      <c r="O74" s="125"/>
      <c r="P74" s="127"/>
    </row>
    <row r="75" spans="1:16" ht="18" customHeight="1">
      <c r="A75" s="120"/>
      <c r="B75" s="125"/>
      <c r="C75" s="125"/>
      <c r="D75" s="122"/>
      <c r="E75" s="123"/>
      <c r="F75" s="124"/>
      <c r="G75" s="122"/>
      <c r="H75" s="125"/>
      <c r="I75" s="125"/>
      <c r="J75" s="123"/>
      <c r="K75" s="125"/>
      <c r="L75" s="125"/>
      <c r="M75" s="125"/>
      <c r="N75" s="125"/>
      <c r="O75" s="125"/>
      <c r="P75" s="127"/>
    </row>
    <row r="76" spans="1:16" ht="18" customHeight="1">
      <c r="A76" s="120"/>
      <c r="B76" s="125"/>
      <c r="C76" s="125"/>
      <c r="D76" s="122"/>
      <c r="E76" s="123"/>
      <c r="F76" s="124"/>
      <c r="G76" s="122"/>
      <c r="H76" s="125"/>
      <c r="I76" s="125"/>
      <c r="J76" s="123"/>
      <c r="K76" s="125"/>
      <c r="L76" s="125"/>
      <c r="M76" s="125"/>
      <c r="N76" s="125"/>
      <c r="O76" s="125"/>
      <c r="P76" s="127"/>
    </row>
    <row r="77" spans="1:16" ht="18" customHeight="1">
      <c r="A77" s="120"/>
      <c r="B77" s="125"/>
      <c r="C77" s="125"/>
      <c r="D77" s="122"/>
      <c r="E77" s="123"/>
      <c r="F77" s="124"/>
      <c r="G77" s="122"/>
      <c r="H77" s="125"/>
      <c r="I77" s="125"/>
      <c r="J77" s="123"/>
      <c r="K77" s="125"/>
      <c r="L77" s="125"/>
      <c r="M77" s="125"/>
      <c r="N77" s="125"/>
      <c r="O77" s="125"/>
      <c r="P77" s="127"/>
    </row>
    <row r="78" spans="1:16" ht="18" customHeight="1">
      <c r="A78" s="120"/>
      <c r="B78" s="125"/>
      <c r="C78" s="125"/>
      <c r="D78" s="122"/>
      <c r="E78" s="123"/>
      <c r="F78" s="124"/>
      <c r="G78" s="122"/>
      <c r="H78" s="125"/>
      <c r="I78" s="125"/>
      <c r="J78" s="123"/>
      <c r="K78" s="125"/>
      <c r="L78" s="125"/>
      <c r="M78" s="125"/>
      <c r="N78" s="125"/>
      <c r="O78" s="125"/>
      <c r="P78" s="127"/>
    </row>
    <row r="79" spans="1:16" ht="18" customHeight="1">
      <c r="A79" s="120"/>
      <c r="B79" s="125"/>
      <c r="C79" s="125"/>
      <c r="D79" s="122"/>
      <c r="E79" s="123"/>
      <c r="F79" s="124"/>
      <c r="G79" s="122"/>
      <c r="H79" s="125"/>
      <c r="I79" s="125"/>
      <c r="J79" s="123"/>
      <c r="K79" s="125"/>
      <c r="L79" s="125"/>
      <c r="M79" s="125"/>
      <c r="N79" s="125"/>
      <c r="O79" s="125"/>
      <c r="P79" s="127"/>
    </row>
    <row r="80" spans="1:16" ht="18" customHeight="1">
      <c r="A80" s="120"/>
      <c r="B80" s="125"/>
      <c r="C80" s="125"/>
      <c r="D80" s="122"/>
      <c r="E80" s="123"/>
      <c r="F80" s="124"/>
      <c r="G80" s="122"/>
      <c r="H80" s="125"/>
      <c r="I80" s="125"/>
      <c r="J80" s="123"/>
      <c r="K80" s="125"/>
      <c r="L80" s="125"/>
      <c r="M80" s="125"/>
      <c r="N80" s="125"/>
      <c r="O80" s="125"/>
      <c r="P80" s="127"/>
    </row>
    <row r="81" spans="1:16" ht="18" customHeight="1">
      <c r="A81" s="120"/>
      <c r="B81" s="125"/>
      <c r="C81" s="125"/>
      <c r="D81" s="122"/>
      <c r="E81" s="123"/>
      <c r="F81" s="124"/>
      <c r="G81" s="122"/>
      <c r="H81" s="125"/>
      <c r="I81" s="125"/>
      <c r="J81" s="123"/>
      <c r="K81" s="125"/>
      <c r="L81" s="125"/>
      <c r="M81" s="125"/>
      <c r="N81" s="125"/>
      <c r="O81" s="125"/>
      <c r="P81" s="127"/>
    </row>
    <row r="82" spans="1:16" ht="18" customHeight="1">
      <c r="A82" s="120"/>
      <c r="B82" s="125"/>
      <c r="C82" s="125"/>
      <c r="D82" s="122"/>
      <c r="E82" s="123"/>
      <c r="F82" s="124"/>
      <c r="G82" s="122"/>
      <c r="H82" s="125"/>
      <c r="I82" s="125"/>
      <c r="J82" s="123"/>
      <c r="K82" s="125"/>
      <c r="L82" s="125"/>
      <c r="M82" s="125"/>
      <c r="N82" s="125"/>
      <c r="O82" s="125"/>
      <c r="P82" s="127"/>
    </row>
    <row r="83" spans="1:16" ht="18" customHeight="1">
      <c r="A83" s="120"/>
      <c r="B83" s="125"/>
      <c r="C83" s="125"/>
      <c r="D83" s="122"/>
      <c r="E83" s="123"/>
      <c r="F83" s="124"/>
      <c r="G83" s="122"/>
      <c r="H83" s="125"/>
      <c r="I83" s="125"/>
      <c r="J83" s="123"/>
      <c r="K83" s="125"/>
      <c r="L83" s="125"/>
      <c r="M83" s="125"/>
      <c r="N83" s="125"/>
      <c r="O83" s="125"/>
      <c r="P83" s="127"/>
    </row>
    <row r="84" spans="1:16" ht="18" customHeight="1">
      <c r="A84" s="120"/>
      <c r="B84" s="125"/>
      <c r="C84" s="125"/>
      <c r="D84" s="122"/>
      <c r="E84" s="123"/>
      <c r="F84" s="124"/>
      <c r="G84" s="122"/>
      <c r="H84" s="125"/>
      <c r="I84" s="125"/>
      <c r="J84" s="123"/>
      <c r="K84" s="125"/>
      <c r="L84" s="125"/>
      <c r="M84" s="125"/>
      <c r="N84" s="125"/>
      <c r="O84" s="125"/>
      <c r="P84" s="127"/>
    </row>
    <row r="85" spans="1:16" ht="18" customHeight="1">
      <c r="A85" s="120"/>
      <c r="B85" s="125"/>
      <c r="C85" s="125"/>
      <c r="D85" s="122"/>
      <c r="E85" s="123"/>
      <c r="F85" s="124"/>
      <c r="G85" s="122"/>
      <c r="H85" s="125"/>
      <c r="I85" s="125"/>
      <c r="J85" s="123"/>
      <c r="K85" s="125"/>
      <c r="L85" s="125"/>
      <c r="M85" s="125"/>
      <c r="N85" s="125"/>
      <c r="O85" s="125"/>
      <c r="P85" s="127"/>
    </row>
    <row r="86" spans="1:16" ht="18" customHeight="1">
      <c r="A86" s="120"/>
      <c r="B86" s="125"/>
      <c r="C86" s="125"/>
      <c r="D86" s="122"/>
      <c r="E86" s="123"/>
      <c r="F86" s="124"/>
      <c r="G86" s="122"/>
      <c r="H86" s="125"/>
      <c r="I86" s="125"/>
      <c r="J86" s="123"/>
      <c r="K86" s="125"/>
      <c r="L86" s="125"/>
      <c r="M86" s="125"/>
      <c r="N86" s="125"/>
      <c r="O86" s="125"/>
      <c r="P86" s="127"/>
    </row>
    <row r="87" spans="1:16" ht="18" customHeight="1">
      <c r="A87" s="120"/>
      <c r="B87" s="125"/>
      <c r="C87" s="125"/>
      <c r="D87" s="122"/>
      <c r="E87" s="123"/>
      <c r="F87" s="124"/>
      <c r="G87" s="122"/>
      <c r="H87" s="125"/>
      <c r="I87" s="125"/>
      <c r="J87" s="123"/>
      <c r="K87" s="125"/>
      <c r="L87" s="125"/>
      <c r="M87" s="125"/>
      <c r="N87" s="125"/>
      <c r="O87" s="125"/>
      <c r="P87" s="127"/>
    </row>
    <row r="88" spans="1:16" ht="18" customHeight="1">
      <c r="A88" s="120"/>
      <c r="B88" s="125"/>
      <c r="C88" s="125"/>
      <c r="D88" s="122"/>
      <c r="E88" s="123"/>
      <c r="F88" s="124"/>
      <c r="G88" s="122"/>
      <c r="H88" s="125"/>
      <c r="I88" s="125"/>
      <c r="J88" s="123"/>
      <c r="K88" s="125"/>
      <c r="L88" s="125"/>
      <c r="M88" s="125"/>
      <c r="N88" s="125"/>
      <c r="O88" s="125"/>
      <c r="P88" s="127"/>
    </row>
    <row r="89" spans="1:16" ht="18" customHeight="1">
      <c r="A89" s="120"/>
      <c r="B89" s="125"/>
      <c r="C89" s="125"/>
      <c r="D89" s="122"/>
      <c r="E89" s="123"/>
      <c r="F89" s="124"/>
      <c r="G89" s="122"/>
      <c r="H89" s="125"/>
      <c r="I89" s="125"/>
      <c r="J89" s="123"/>
      <c r="K89" s="125"/>
      <c r="L89" s="125"/>
      <c r="M89" s="125"/>
      <c r="N89" s="125"/>
      <c r="O89" s="125"/>
      <c r="P89" s="127"/>
    </row>
    <row r="90" spans="1:16" ht="18" customHeight="1">
      <c r="A90" s="120"/>
      <c r="B90" s="125"/>
      <c r="C90" s="125"/>
      <c r="D90" s="122"/>
      <c r="E90" s="123"/>
      <c r="F90" s="124"/>
      <c r="G90" s="122"/>
      <c r="H90" s="125"/>
      <c r="I90" s="125"/>
      <c r="J90" s="123"/>
      <c r="K90" s="125"/>
      <c r="L90" s="125"/>
      <c r="M90" s="125"/>
      <c r="N90" s="125"/>
      <c r="O90" s="125"/>
      <c r="P90" s="127"/>
    </row>
    <row r="91" spans="1:16" ht="18" customHeight="1">
      <c r="A91" s="120"/>
      <c r="B91" s="125"/>
      <c r="C91" s="125"/>
      <c r="D91" s="122"/>
      <c r="E91" s="123"/>
      <c r="F91" s="124"/>
      <c r="G91" s="122"/>
      <c r="H91" s="125"/>
      <c r="I91" s="125"/>
      <c r="J91" s="123"/>
      <c r="K91" s="125"/>
      <c r="L91" s="125"/>
      <c r="M91" s="125"/>
      <c r="N91" s="125"/>
      <c r="O91" s="125"/>
      <c r="P91" s="127"/>
    </row>
    <row r="92" spans="1:16" ht="18" customHeight="1">
      <c r="A92" s="120"/>
      <c r="B92" s="121"/>
      <c r="C92" s="121"/>
      <c r="D92" s="122"/>
      <c r="E92" s="121"/>
      <c r="F92" s="124"/>
      <c r="G92" s="128"/>
      <c r="H92" s="129"/>
      <c r="I92" s="130"/>
      <c r="J92" s="131"/>
      <c r="K92" s="131"/>
      <c r="L92" s="125"/>
      <c r="M92" s="125"/>
      <c r="N92" s="125"/>
      <c r="O92" s="125"/>
      <c r="P92" s="127"/>
    </row>
    <row r="93" spans="1:16" ht="18" customHeight="1">
      <c r="A93" s="120"/>
      <c r="B93" s="121"/>
      <c r="C93" s="121"/>
      <c r="D93" s="122"/>
      <c r="E93" s="121"/>
      <c r="F93" s="124"/>
      <c r="G93" s="128"/>
      <c r="H93" s="129"/>
      <c r="I93" s="130"/>
      <c r="J93" s="131"/>
      <c r="K93" s="131"/>
      <c r="L93" s="125"/>
      <c r="M93" s="125"/>
      <c r="N93" s="125"/>
      <c r="O93" s="125"/>
      <c r="P93" s="127"/>
    </row>
    <row r="94" spans="1:16" ht="18" customHeight="1">
      <c r="A94" s="120"/>
      <c r="B94" s="132"/>
      <c r="C94" s="132"/>
      <c r="D94" s="122"/>
      <c r="E94" s="132"/>
      <c r="F94" s="120"/>
      <c r="G94" s="128"/>
      <c r="H94" s="129"/>
      <c r="I94" s="130"/>
      <c r="J94" s="131"/>
      <c r="K94" s="131"/>
      <c r="L94" s="125"/>
      <c r="M94" s="125"/>
      <c r="N94" s="125"/>
      <c r="O94" s="125"/>
      <c r="P94" s="127"/>
    </row>
    <row r="95" spans="1:16" ht="18" customHeight="1">
      <c r="A95" s="120"/>
      <c r="B95" s="132"/>
      <c r="C95" s="132"/>
      <c r="D95" s="122"/>
      <c r="E95" s="132"/>
      <c r="F95" s="120"/>
      <c r="G95" s="128"/>
      <c r="H95" s="129"/>
      <c r="I95" s="130"/>
      <c r="J95" s="131"/>
      <c r="K95" s="131"/>
      <c r="L95" s="125"/>
      <c r="M95" s="125"/>
      <c r="N95" s="125"/>
      <c r="O95" s="125"/>
      <c r="P95" s="127"/>
    </row>
    <row r="96" spans="1:16" ht="18" customHeight="1">
      <c r="A96" s="120"/>
      <c r="B96" s="132"/>
      <c r="C96" s="132"/>
      <c r="D96" s="122"/>
      <c r="E96" s="132"/>
      <c r="F96" s="120"/>
      <c r="G96" s="128"/>
      <c r="H96" s="129"/>
      <c r="I96" s="130"/>
      <c r="J96" s="131"/>
      <c r="K96" s="131"/>
      <c r="L96" s="125"/>
      <c r="M96" s="125"/>
      <c r="N96" s="125"/>
      <c r="O96" s="125"/>
      <c r="P96" s="127"/>
    </row>
    <row r="97" spans="1:16" ht="18" customHeight="1">
      <c r="A97" s="120"/>
      <c r="B97" s="132"/>
      <c r="C97" s="132"/>
      <c r="D97" s="122"/>
      <c r="E97" s="132"/>
      <c r="F97" s="120"/>
      <c r="G97" s="128"/>
      <c r="H97" s="129"/>
      <c r="I97" s="130"/>
      <c r="J97" s="131"/>
      <c r="K97" s="131"/>
      <c r="L97" s="125"/>
      <c r="M97" s="125"/>
      <c r="N97" s="125"/>
      <c r="O97" s="125"/>
      <c r="P97" s="127"/>
    </row>
    <row r="98" spans="1:16" ht="18" customHeight="1">
      <c r="A98" s="120"/>
      <c r="B98" s="132"/>
      <c r="C98" s="132"/>
      <c r="D98" s="122"/>
      <c r="E98" s="132"/>
      <c r="F98" s="120"/>
      <c r="G98" s="128"/>
      <c r="H98" s="129"/>
      <c r="I98" s="130"/>
      <c r="J98" s="131"/>
      <c r="K98" s="131"/>
      <c r="L98" s="125"/>
      <c r="M98" s="125"/>
      <c r="N98" s="125"/>
      <c r="O98" s="125"/>
      <c r="P98" s="127"/>
    </row>
    <row r="99" spans="1:16" ht="18" customHeight="1">
      <c r="A99" s="120"/>
      <c r="B99" s="132"/>
      <c r="C99" s="132"/>
      <c r="D99" s="122"/>
      <c r="E99" s="132"/>
      <c r="F99" s="120"/>
      <c r="G99" s="128"/>
      <c r="H99" s="129"/>
      <c r="I99" s="130"/>
      <c r="J99" s="131"/>
      <c r="K99" s="131"/>
      <c r="L99" s="125"/>
      <c r="M99" s="125"/>
      <c r="N99" s="125"/>
      <c r="O99" s="125"/>
      <c r="P99" s="127"/>
    </row>
    <row r="100" spans="1:16" ht="18" customHeight="1">
      <c r="A100" s="120"/>
      <c r="B100" s="132"/>
      <c r="C100" s="132"/>
      <c r="D100" s="122"/>
      <c r="E100" s="132"/>
      <c r="F100" s="120"/>
      <c r="G100" s="128"/>
      <c r="H100" s="129"/>
      <c r="I100" s="130"/>
      <c r="J100" s="131"/>
      <c r="K100" s="131"/>
      <c r="L100" s="125"/>
      <c r="M100" s="125"/>
      <c r="N100" s="125"/>
      <c r="O100" s="125"/>
      <c r="P100" s="127"/>
    </row>
    <row r="101" spans="1:16" ht="18" customHeight="1">
      <c r="A101" s="120"/>
      <c r="B101" s="132"/>
      <c r="C101" s="132"/>
      <c r="D101" s="122"/>
      <c r="E101" s="132"/>
      <c r="F101" s="120"/>
      <c r="G101" s="128"/>
      <c r="H101" s="129"/>
      <c r="I101" s="130"/>
      <c r="J101" s="131"/>
      <c r="K101" s="131"/>
      <c r="L101" s="125"/>
      <c r="M101" s="125"/>
      <c r="N101" s="125"/>
      <c r="O101" s="125"/>
      <c r="P101" s="127"/>
    </row>
    <row r="102" spans="1:16" ht="18" customHeight="1">
      <c r="A102" s="120"/>
      <c r="B102" s="132"/>
      <c r="C102" s="132"/>
      <c r="D102" s="122"/>
      <c r="E102" s="132"/>
      <c r="F102" s="120"/>
      <c r="G102" s="128"/>
      <c r="H102" s="129"/>
      <c r="I102" s="130"/>
      <c r="J102" s="131"/>
      <c r="K102" s="131"/>
      <c r="L102" s="125"/>
      <c r="M102" s="125"/>
      <c r="N102" s="125"/>
      <c r="O102" s="125"/>
      <c r="P102" s="127"/>
    </row>
    <row r="103" spans="1:16" ht="18" customHeight="1">
      <c r="A103" s="120"/>
      <c r="B103" s="132"/>
      <c r="C103" s="132"/>
      <c r="D103" s="122"/>
      <c r="E103" s="132"/>
      <c r="F103" s="120"/>
      <c r="G103" s="128"/>
      <c r="H103" s="129"/>
      <c r="I103" s="130"/>
      <c r="J103" s="131"/>
      <c r="K103" s="131"/>
      <c r="L103" s="125"/>
      <c r="M103" s="125"/>
      <c r="N103" s="125"/>
      <c r="O103" s="125"/>
      <c r="P103" s="127"/>
    </row>
    <row r="104" spans="1:16" ht="18" customHeight="1">
      <c r="A104" s="120"/>
      <c r="B104" s="132"/>
      <c r="C104" s="132"/>
      <c r="D104" s="122"/>
      <c r="E104" s="132"/>
      <c r="F104" s="120"/>
      <c r="G104" s="128"/>
      <c r="H104" s="129"/>
      <c r="I104" s="130"/>
      <c r="J104" s="131"/>
      <c r="K104" s="131"/>
      <c r="L104" s="125"/>
      <c r="M104" s="125"/>
      <c r="N104" s="125"/>
      <c r="O104" s="125"/>
      <c r="P104" s="127"/>
    </row>
    <row r="105" spans="1:16" ht="18" customHeight="1">
      <c r="A105" s="120"/>
      <c r="B105" s="132"/>
      <c r="C105" s="132"/>
      <c r="D105" s="122"/>
      <c r="E105" s="132"/>
      <c r="F105" s="120"/>
      <c r="G105" s="128"/>
      <c r="H105" s="129"/>
      <c r="I105" s="130"/>
      <c r="J105" s="131"/>
      <c r="K105" s="131"/>
      <c r="L105" s="125"/>
      <c r="M105" s="125"/>
      <c r="N105" s="125"/>
      <c r="O105" s="125"/>
      <c r="P105" s="127"/>
    </row>
    <row r="106" spans="1:16" ht="18" customHeight="1">
      <c r="A106" s="120"/>
      <c r="B106" s="132"/>
      <c r="C106" s="132"/>
      <c r="D106" s="122"/>
      <c r="E106" s="132"/>
      <c r="F106" s="120"/>
      <c r="G106" s="128"/>
      <c r="H106" s="129"/>
      <c r="I106" s="130"/>
      <c r="J106" s="131"/>
      <c r="K106" s="131"/>
      <c r="L106" s="125"/>
      <c r="M106" s="125"/>
      <c r="N106" s="125"/>
      <c r="O106" s="125"/>
      <c r="P106" s="127"/>
    </row>
    <row r="107" spans="1:16" ht="18" customHeight="1">
      <c r="A107" s="120"/>
      <c r="B107" s="132"/>
      <c r="C107" s="132"/>
      <c r="D107" s="122"/>
      <c r="E107" s="132"/>
      <c r="F107" s="120"/>
      <c r="G107" s="128"/>
      <c r="H107" s="129"/>
      <c r="I107" s="130"/>
      <c r="J107" s="131"/>
      <c r="K107" s="131"/>
      <c r="L107" s="125"/>
      <c r="M107" s="125"/>
      <c r="N107" s="125"/>
      <c r="O107" s="125"/>
      <c r="P107" s="127"/>
    </row>
    <row r="108" spans="1:16" ht="18" customHeight="1">
      <c r="A108" s="120"/>
      <c r="B108" s="132"/>
      <c r="C108" s="132"/>
      <c r="D108" s="122"/>
      <c r="E108" s="132"/>
      <c r="F108" s="120"/>
      <c r="G108" s="128"/>
      <c r="H108" s="129"/>
      <c r="I108" s="130"/>
      <c r="J108" s="131"/>
      <c r="K108" s="131"/>
      <c r="L108" s="125"/>
      <c r="M108" s="125"/>
      <c r="N108" s="125"/>
      <c r="O108" s="125"/>
      <c r="P108" s="127"/>
    </row>
    <row r="109" spans="1:16" ht="18" customHeight="1">
      <c r="A109" s="120"/>
      <c r="B109" s="132"/>
      <c r="C109" s="132"/>
      <c r="D109" s="122"/>
      <c r="E109" s="132"/>
      <c r="F109" s="120"/>
      <c r="G109" s="128"/>
      <c r="H109" s="129"/>
      <c r="I109" s="130"/>
      <c r="J109" s="131"/>
      <c r="K109" s="131"/>
      <c r="L109" s="125"/>
      <c r="M109" s="125"/>
      <c r="N109" s="125"/>
      <c r="O109" s="125"/>
      <c r="P109" s="127"/>
    </row>
    <row r="110" spans="1:16" ht="18" customHeight="1">
      <c r="A110" s="120"/>
      <c r="B110" s="132"/>
      <c r="C110" s="132"/>
      <c r="D110" s="122"/>
      <c r="E110" s="132"/>
      <c r="F110" s="120"/>
      <c r="G110" s="128"/>
      <c r="H110" s="129"/>
      <c r="I110" s="130"/>
      <c r="J110" s="131"/>
      <c r="K110" s="131"/>
      <c r="L110" s="125"/>
      <c r="M110" s="125"/>
      <c r="N110" s="125"/>
      <c r="O110" s="125"/>
      <c r="P110" s="127"/>
    </row>
    <row r="111" spans="1:16" ht="18" customHeight="1">
      <c r="A111" s="120"/>
      <c r="B111" s="132"/>
      <c r="C111" s="132"/>
      <c r="D111" s="122"/>
      <c r="E111" s="132"/>
      <c r="F111" s="120"/>
      <c r="G111" s="128"/>
      <c r="H111" s="129"/>
      <c r="I111" s="130"/>
      <c r="J111" s="131"/>
      <c r="K111" s="131"/>
      <c r="L111" s="125"/>
      <c r="M111" s="125"/>
      <c r="N111" s="125"/>
      <c r="O111" s="125"/>
      <c r="P111" s="127"/>
    </row>
    <row r="112" spans="1:16" ht="18" customHeight="1">
      <c r="A112" s="120"/>
      <c r="B112" s="132"/>
      <c r="C112" s="132"/>
      <c r="D112" s="122"/>
      <c r="E112" s="132"/>
      <c r="F112" s="120"/>
      <c r="G112" s="128"/>
      <c r="H112" s="129"/>
      <c r="I112" s="130"/>
      <c r="J112" s="131"/>
      <c r="K112" s="131"/>
      <c r="L112" s="125"/>
      <c r="M112" s="125"/>
      <c r="N112" s="125"/>
      <c r="O112" s="125"/>
      <c r="P112" s="127"/>
    </row>
    <row r="113" spans="1:16" ht="18" customHeight="1">
      <c r="A113" s="120"/>
      <c r="B113" s="132"/>
      <c r="C113" s="132"/>
      <c r="D113" s="122"/>
      <c r="E113" s="132"/>
      <c r="F113" s="120"/>
      <c r="G113" s="128"/>
      <c r="H113" s="129"/>
      <c r="I113" s="130"/>
      <c r="J113" s="131"/>
      <c r="K113" s="131"/>
      <c r="L113" s="125"/>
      <c r="M113" s="125"/>
      <c r="N113" s="125"/>
      <c r="O113" s="125"/>
      <c r="P113" s="127"/>
    </row>
    <row r="114" spans="1:16" ht="18" customHeight="1">
      <c r="A114" s="120"/>
      <c r="B114" s="132"/>
      <c r="C114" s="132"/>
      <c r="D114" s="122"/>
      <c r="E114" s="132"/>
      <c r="F114" s="120"/>
      <c r="G114" s="128"/>
      <c r="H114" s="129"/>
      <c r="I114" s="130"/>
      <c r="J114" s="131"/>
      <c r="K114" s="131"/>
      <c r="L114" s="125"/>
      <c r="M114" s="125"/>
      <c r="N114" s="125"/>
      <c r="O114" s="125"/>
      <c r="P114" s="127"/>
    </row>
    <row r="115" spans="1:16" ht="18" customHeight="1">
      <c r="A115" s="120"/>
      <c r="B115" s="132"/>
      <c r="C115" s="132"/>
      <c r="D115" s="122"/>
      <c r="E115" s="132"/>
      <c r="F115" s="120"/>
      <c r="G115" s="128"/>
      <c r="H115" s="129"/>
      <c r="I115" s="130"/>
      <c r="J115" s="131"/>
      <c r="K115" s="131"/>
      <c r="L115" s="125"/>
      <c r="M115" s="125"/>
      <c r="N115" s="125"/>
      <c r="O115" s="125"/>
      <c r="P115" s="127"/>
    </row>
    <row r="116" spans="1:16" ht="18" customHeight="1">
      <c r="A116" s="120"/>
      <c r="B116" s="132"/>
      <c r="C116" s="132"/>
      <c r="D116" s="122"/>
      <c r="E116" s="132"/>
      <c r="F116" s="120"/>
      <c r="G116" s="128"/>
      <c r="H116" s="129"/>
      <c r="I116" s="130"/>
      <c r="J116" s="131"/>
      <c r="K116" s="131"/>
      <c r="L116" s="125"/>
      <c r="M116" s="125"/>
      <c r="N116" s="125"/>
      <c r="O116" s="125"/>
      <c r="P116" s="127"/>
    </row>
    <row r="117" spans="1:16" ht="18" customHeight="1">
      <c r="A117" s="120"/>
      <c r="B117" s="132"/>
      <c r="C117" s="132"/>
      <c r="D117" s="122"/>
      <c r="E117" s="132"/>
      <c r="F117" s="120"/>
      <c r="G117" s="128"/>
      <c r="H117" s="129"/>
      <c r="I117" s="130"/>
      <c r="J117" s="131"/>
      <c r="K117" s="131"/>
      <c r="L117" s="125"/>
      <c r="M117" s="125"/>
      <c r="N117" s="125"/>
      <c r="O117" s="125"/>
      <c r="P117" s="127"/>
    </row>
    <row r="118" spans="1:16" ht="18" customHeight="1">
      <c r="A118" s="120"/>
      <c r="B118" s="132"/>
      <c r="C118" s="132"/>
      <c r="D118" s="122"/>
      <c r="E118" s="132"/>
      <c r="F118" s="120"/>
      <c r="G118" s="128"/>
      <c r="H118" s="129"/>
      <c r="I118" s="130"/>
      <c r="J118" s="131"/>
      <c r="K118" s="131"/>
      <c r="L118" s="125"/>
      <c r="M118" s="125"/>
      <c r="N118" s="125"/>
      <c r="O118" s="125"/>
      <c r="P118" s="127"/>
    </row>
    <row r="119" spans="1:16" ht="18" customHeight="1">
      <c r="A119" s="120"/>
      <c r="B119" s="132"/>
      <c r="C119" s="132"/>
      <c r="D119" s="122"/>
      <c r="E119" s="132"/>
      <c r="F119" s="120"/>
      <c r="G119" s="128"/>
      <c r="H119" s="129"/>
      <c r="I119" s="130"/>
      <c r="J119" s="131"/>
      <c r="K119" s="131"/>
      <c r="L119" s="125"/>
      <c r="M119" s="125"/>
      <c r="N119" s="125"/>
      <c r="O119" s="125"/>
      <c r="P119" s="127"/>
    </row>
    <row r="120" spans="1:16" ht="18" customHeight="1">
      <c r="A120" s="120"/>
      <c r="B120" s="132"/>
      <c r="C120" s="132"/>
      <c r="D120" s="122"/>
      <c r="E120" s="132"/>
      <c r="F120" s="120"/>
      <c r="G120" s="128"/>
      <c r="H120" s="129"/>
      <c r="I120" s="130"/>
      <c r="J120" s="131"/>
      <c r="K120" s="131"/>
      <c r="L120" s="125"/>
      <c r="M120" s="125"/>
      <c r="N120" s="125"/>
      <c r="O120" s="125"/>
      <c r="P120" s="127"/>
    </row>
    <row r="121" spans="1:16" ht="18" customHeight="1">
      <c r="A121" s="120"/>
      <c r="B121" s="132"/>
      <c r="C121" s="132"/>
      <c r="D121" s="122"/>
      <c r="E121" s="132"/>
      <c r="F121" s="120"/>
      <c r="G121" s="128"/>
      <c r="H121" s="129"/>
      <c r="I121" s="130"/>
      <c r="J121" s="131"/>
      <c r="K121" s="131"/>
      <c r="L121" s="125"/>
      <c r="M121" s="125"/>
      <c r="N121" s="125"/>
      <c r="O121" s="125"/>
      <c r="P121" s="127"/>
    </row>
    <row r="122" spans="1:16" ht="18" customHeight="1">
      <c r="A122" s="120"/>
      <c r="B122" s="132"/>
      <c r="C122" s="132"/>
      <c r="D122" s="122"/>
      <c r="E122" s="132"/>
      <c r="F122" s="120"/>
      <c r="G122" s="128"/>
      <c r="H122" s="129"/>
      <c r="I122" s="130"/>
      <c r="J122" s="131"/>
      <c r="K122" s="131"/>
      <c r="L122" s="125"/>
      <c r="M122" s="125"/>
      <c r="N122" s="125"/>
      <c r="O122" s="125"/>
      <c r="P122" s="127"/>
    </row>
    <row r="123" spans="1:16" ht="18" customHeight="1">
      <c r="A123" s="120"/>
      <c r="B123" s="132"/>
      <c r="C123" s="132"/>
      <c r="D123" s="122"/>
      <c r="E123" s="132"/>
      <c r="F123" s="120"/>
      <c r="G123" s="128"/>
      <c r="H123" s="129"/>
      <c r="I123" s="130"/>
      <c r="J123" s="131"/>
      <c r="K123" s="131"/>
      <c r="L123" s="125"/>
      <c r="M123" s="125"/>
      <c r="N123" s="125"/>
      <c r="O123" s="125"/>
      <c r="P123" s="127"/>
    </row>
    <row r="124" spans="1:16" ht="18" customHeight="1">
      <c r="A124" s="120"/>
      <c r="B124" s="132"/>
      <c r="C124" s="132"/>
      <c r="D124" s="122"/>
      <c r="E124" s="132"/>
      <c r="F124" s="120"/>
      <c r="G124" s="128"/>
      <c r="H124" s="129"/>
      <c r="I124" s="130"/>
      <c r="J124" s="131"/>
      <c r="K124" s="131"/>
      <c r="L124" s="125"/>
      <c r="M124" s="125"/>
      <c r="N124" s="125"/>
      <c r="O124" s="125"/>
      <c r="P124" s="127"/>
    </row>
    <row r="125" spans="1:16" ht="18" customHeight="1">
      <c r="A125" s="120"/>
      <c r="B125" s="121"/>
      <c r="C125" s="121"/>
      <c r="D125" s="122"/>
      <c r="E125" s="121"/>
      <c r="F125" s="124"/>
      <c r="G125" s="122"/>
      <c r="H125" s="122"/>
      <c r="I125" s="122"/>
      <c r="J125" s="123"/>
      <c r="K125" s="131"/>
      <c r="L125" s="125"/>
      <c r="M125" s="125"/>
      <c r="N125" s="125"/>
      <c r="O125" s="125"/>
      <c r="P125" s="127"/>
    </row>
    <row r="126" spans="1:16" ht="18" customHeight="1">
      <c r="A126" s="120"/>
      <c r="B126" s="121"/>
      <c r="C126" s="121"/>
      <c r="D126" s="122"/>
      <c r="E126" s="121"/>
      <c r="F126" s="124"/>
      <c r="G126" s="122"/>
      <c r="H126" s="122"/>
      <c r="I126" s="122"/>
      <c r="J126" s="123"/>
      <c r="K126" s="131"/>
      <c r="L126" s="125"/>
      <c r="M126" s="125"/>
      <c r="N126" s="125"/>
      <c r="O126" s="125"/>
      <c r="P126" s="127"/>
    </row>
    <row r="127" spans="1:16" ht="18" customHeight="1">
      <c r="A127" s="120"/>
      <c r="B127" s="121"/>
      <c r="C127" s="121"/>
      <c r="D127" s="122"/>
      <c r="E127" s="121"/>
      <c r="F127" s="124"/>
      <c r="G127" s="122"/>
      <c r="H127" s="122"/>
      <c r="I127" s="122"/>
      <c r="J127" s="123"/>
      <c r="K127" s="131"/>
      <c r="L127" s="125"/>
      <c r="M127" s="125"/>
      <c r="N127" s="125"/>
      <c r="O127" s="125"/>
      <c r="P127" s="127"/>
    </row>
    <row r="128" spans="1:16" ht="18" customHeight="1">
      <c r="A128" s="120"/>
      <c r="B128" s="132"/>
      <c r="C128" s="132"/>
      <c r="D128" s="122"/>
      <c r="E128" s="132"/>
      <c r="F128" s="120"/>
      <c r="G128" s="122"/>
      <c r="H128" s="122"/>
      <c r="I128" s="133"/>
      <c r="J128" s="131"/>
      <c r="K128" s="131"/>
      <c r="L128" s="125"/>
      <c r="M128" s="125"/>
      <c r="N128" s="125"/>
      <c r="O128" s="125"/>
      <c r="P128" s="127"/>
    </row>
    <row r="129" spans="1:16" ht="18" customHeight="1">
      <c r="A129" s="120"/>
      <c r="B129" s="121"/>
      <c r="C129" s="121"/>
      <c r="D129" s="122"/>
      <c r="E129" s="121"/>
      <c r="F129" s="124"/>
      <c r="G129" s="122"/>
      <c r="H129" s="122"/>
      <c r="I129" s="122"/>
      <c r="J129" s="123"/>
      <c r="K129" s="131"/>
      <c r="L129" s="125"/>
      <c r="M129" s="125"/>
      <c r="N129" s="125"/>
      <c r="O129" s="125"/>
      <c r="P129" s="127"/>
    </row>
    <row r="130" spans="1:16" ht="18" customHeight="1">
      <c r="A130" s="120"/>
      <c r="B130" s="121"/>
      <c r="C130" s="121"/>
      <c r="D130" s="122"/>
      <c r="E130" s="121"/>
      <c r="F130" s="124"/>
      <c r="G130" s="122"/>
      <c r="H130" s="122"/>
      <c r="I130" s="122"/>
      <c r="J130" s="123"/>
      <c r="K130" s="123"/>
      <c r="L130" s="125"/>
      <c r="M130" s="125"/>
      <c r="N130" s="125"/>
      <c r="O130" s="125"/>
      <c r="P130" s="127"/>
    </row>
    <row r="131" spans="1:16" ht="18" customHeight="1">
      <c r="A131" s="120"/>
      <c r="B131" s="121"/>
      <c r="C131" s="121"/>
      <c r="D131" s="122"/>
      <c r="E131" s="121"/>
      <c r="F131" s="124"/>
      <c r="G131" s="122"/>
      <c r="H131" s="122"/>
      <c r="I131" s="122"/>
      <c r="J131" s="123"/>
      <c r="K131" s="123"/>
      <c r="L131" s="125"/>
      <c r="M131" s="125"/>
      <c r="N131" s="125"/>
      <c r="O131" s="125"/>
      <c r="P131" s="127"/>
    </row>
    <row r="132" spans="1:16" ht="18" customHeight="1">
      <c r="A132" s="120"/>
      <c r="B132" s="121"/>
      <c r="C132" s="121"/>
      <c r="D132" s="122"/>
      <c r="E132" s="121"/>
      <c r="F132" s="124"/>
      <c r="G132" s="122"/>
      <c r="H132" s="122"/>
      <c r="I132" s="122"/>
      <c r="J132" s="123"/>
      <c r="K132" s="123"/>
      <c r="L132" s="125"/>
      <c r="M132" s="125"/>
      <c r="N132" s="125"/>
      <c r="O132" s="125"/>
      <c r="P132" s="127"/>
    </row>
    <row r="133" spans="1:16" ht="18" customHeight="1">
      <c r="A133" s="120"/>
      <c r="B133" s="121"/>
      <c r="C133" s="121"/>
      <c r="D133" s="122"/>
      <c r="E133" s="121"/>
      <c r="F133" s="124"/>
      <c r="G133" s="122"/>
      <c r="H133" s="122"/>
      <c r="I133" s="122"/>
      <c r="J133" s="123"/>
      <c r="K133" s="123"/>
      <c r="L133" s="125"/>
      <c r="M133" s="125"/>
      <c r="N133" s="125"/>
      <c r="O133" s="125"/>
      <c r="P133" s="127"/>
    </row>
    <row r="134" spans="1:16" ht="18" customHeight="1">
      <c r="A134" s="120"/>
      <c r="B134" s="121"/>
      <c r="C134" s="121"/>
      <c r="D134" s="122"/>
      <c r="E134" s="121"/>
      <c r="F134" s="124"/>
      <c r="G134" s="122"/>
      <c r="H134" s="122"/>
      <c r="I134" s="122"/>
      <c r="J134" s="123"/>
      <c r="K134" s="123"/>
      <c r="L134" s="125"/>
      <c r="M134" s="125"/>
      <c r="N134" s="125"/>
      <c r="O134" s="125"/>
      <c r="P134" s="127"/>
    </row>
    <row r="135" spans="1:16" ht="18" customHeight="1">
      <c r="A135" s="120"/>
      <c r="B135" s="121"/>
      <c r="C135" s="121"/>
      <c r="D135" s="122"/>
      <c r="E135" s="121"/>
      <c r="F135" s="124"/>
      <c r="G135" s="122"/>
      <c r="H135" s="122"/>
      <c r="I135" s="122"/>
      <c r="J135" s="123"/>
      <c r="K135" s="123"/>
      <c r="L135" s="125"/>
      <c r="M135" s="125"/>
      <c r="N135" s="125"/>
      <c r="O135" s="125"/>
      <c r="P135" s="127"/>
    </row>
    <row r="136" spans="1:16" ht="18" customHeight="1">
      <c r="A136" s="120"/>
      <c r="B136" s="121"/>
      <c r="C136" s="121"/>
      <c r="D136" s="122"/>
      <c r="E136" s="121"/>
      <c r="F136" s="124"/>
      <c r="G136" s="122"/>
      <c r="H136" s="122"/>
      <c r="I136" s="122"/>
      <c r="J136" s="123"/>
      <c r="K136" s="123"/>
      <c r="L136" s="125"/>
      <c r="M136" s="125"/>
      <c r="N136" s="125"/>
      <c r="O136" s="125"/>
      <c r="P136" s="127"/>
    </row>
    <row r="137" spans="1:16" ht="18" customHeight="1">
      <c r="A137" s="120"/>
      <c r="B137" s="132"/>
      <c r="C137" s="132"/>
      <c r="D137" s="122"/>
      <c r="E137" s="132"/>
      <c r="F137" s="120"/>
      <c r="G137" s="122"/>
      <c r="H137" s="122"/>
      <c r="I137" s="133"/>
      <c r="J137" s="131"/>
      <c r="K137" s="123"/>
      <c r="L137" s="125"/>
      <c r="M137" s="125"/>
      <c r="N137" s="125"/>
      <c r="O137" s="125"/>
      <c r="P137" s="127"/>
    </row>
    <row r="138" spans="1:16" ht="18" customHeight="1">
      <c r="A138" s="120"/>
      <c r="B138" s="121"/>
      <c r="C138" s="121"/>
      <c r="D138" s="122"/>
      <c r="E138" s="121"/>
      <c r="F138" s="124"/>
      <c r="G138" s="122"/>
      <c r="H138" s="122"/>
      <c r="I138" s="122"/>
      <c r="J138" s="123"/>
      <c r="K138" s="123"/>
      <c r="L138" s="125"/>
      <c r="M138" s="125"/>
      <c r="N138" s="125"/>
      <c r="O138" s="125"/>
      <c r="P138" s="127"/>
    </row>
    <row r="139" spans="1:16" ht="18" customHeight="1">
      <c r="A139" s="120"/>
      <c r="B139" s="121"/>
      <c r="C139" s="121"/>
      <c r="D139" s="122"/>
      <c r="E139" s="121"/>
      <c r="F139" s="124"/>
      <c r="G139" s="122"/>
      <c r="H139" s="122"/>
      <c r="I139" s="122"/>
      <c r="J139" s="123"/>
      <c r="K139" s="123"/>
      <c r="L139" s="125"/>
      <c r="M139" s="125"/>
      <c r="N139" s="125"/>
      <c r="O139" s="125"/>
      <c r="P139" s="127"/>
    </row>
    <row r="140" spans="1:16" ht="18" customHeight="1">
      <c r="A140" s="120"/>
      <c r="B140" s="121"/>
      <c r="C140" s="121"/>
      <c r="D140" s="122"/>
      <c r="E140" s="121"/>
      <c r="F140" s="124"/>
      <c r="G140" s="122"/>
      <c r="H140" s="122"/>
      <c r="I140" s="122"/>
      <c r="J140" s="123"/>
      <c r="K140" s="123"/>
      <c r="L140" s="125"/>
      <c r="M140" s="125"/>
      <c r="N140" s="125"/>
      <c r="O140" s="125"/>
      <c r="P140" s="127"/>
    </row>
    <row r="141" spans="1:16" ht="18" customHeight="1">
      <c r="A141" s="120"/>
      <c r="B141" s="121"/>
      <c r="C141" s="121"/>
      <c r="D141" s="122"/>
      <c r="E141" s="121"/>
      <c r="F141" s="124"/>
      <c r="G141" s="122"/>
      <c r="H141" s="122"/>
      <c r="I141" s="122"/>
      <c r="J141" s="123"/>
      <c r="K141" s="123"/>
      <c r="L141" s="125"/>
      <c r="M141" s="125"/>
      <c r="N141" s="125"/>
      <c r="O141" s="125"/>
      <c r="P141" s="127"/>
    </row>
    <row r="142" spans="1:16" ht="18" customHeight="1">
      <c r="A142" s="120"/>
      <c r="B142" s="121"/>
      <c r="C142" s="121"/>
      <c r="D142" s="122"/>
      <c r="E142" s="121"/>
      <c r="F142" s="124"/>
      <c r="G142" s="122"/>
      <c r="H142" s="122"/>
      <c r="I142" s="122"/>
      <c r="J142" s="123"/>
      <c r="K142" s="123"/>
      <c r="L142" s="125"/>
      <c r="M142" s="125"/>
      <c r="N142" s="125"/>
      <c r="O142" s="125"/>
      <c r="P142" s="127"/>
    </row>
    <row r="143" spans="1:16" ht="18" customHeight="1">
      <c r="A143" s="120"/>
      <c r="B143" s="121"/>
      <c r="C143" s="121"/>
      <c r="D143" s="122"/>
      <c r="E143" s="121"/>
      <c r="F143" s="124"/>
      <c r="G143" s="122"/>
      <c r="H143" s="122"/>
      <c r="I143" s="122"/>
      <c r="J143" s="123"/>
      <c r="K143" s="123"/>
      <c r="L143" s="125"/>
      <c r="M143" s="125"/>
      <c r="N143" s="125"/>
      <c r="O143" s="125"/>
      <c r="P143" s="127"/>
    </row>
    <row r="144" spans="1:16" ht="18" customHeight="1">
      <c r="A144" s="120"/>
      <c r="B144" s="121"/>
      <c r="C144" s="121"/>
      <c r="D144" s="122"/>
      <c r="E144" s="121"/>
      <c r="F144" s="124"/>
      <c r="G144" s="122"/>
      <c r="H144" s="122"/>
      <c r="I144" s="122"/>
      <c r="J144" s="123"/>
      <c r="K144" s="123"/>
      <c r="L144" s="125"/>
      <c r="M144" s="125"/>
      <c r="N144" s="125"/>
      <c r="O144" s="125"/>
      <c r="P144" s="127"/>
    </row>
    <row r="145" spans="1:16" ht="18" customHeight="1">
      <c r="A145" s="120"/>
      <c r="B145" s="132"/>
      <c r="C145" s="121"/>
      <c r="D145" s="122"/>
      <c r="E145" s="121"/>
      <c r="F145" s="124"/>
      <c r="G145" s="122"/>
      <c r="H145" s="122"/>
      <c r="I145" s="122"/>
      <c r="J145" s="123"/>
      <c r="K145" s="123"/>
      <c r="L145" s="125"/>
      <c r="M145" s="125"/>
      <c r="N145" s="125"/>
      <c r="O145" s="125"/>
      <c r="P145" s="127"/>
    </row>
    <row r="146" spans="1:16" ht="18" customHeight="1">
      <c r="A146" s="120"/>
      <c r="B146" s="132"/>
      <c r="C146" s="121"/>
      <c r="D146" s="122"/>
      <c r="E146" s="121"/>
      <c r="F146" s="124"/>
      <c r="G146" s="122"/>
      <c r="H146" s="122"/>
      <c r="I146" s="122"/>
      <c r="J146" s="123"/>
      <c r="K146" s="123"/>
      <c r="L146" s="125"/>
      <c r="M146" s="125"/>
      <c r="N146" s="125"/>
      <c r="O146" s="125"/>
      <c r="P146" s="127"/>
    </row>
    <row r="147" spans="1:16" ht="18" customHeight="1">
      <c r="A147" s="120"/>
      <c r="B147" s="132"/>
      <c r="C147" s="121"/>
      <c r="D147" s="122"/>
      <c r="E147" s="121"/>
      <c r="F147" s="124"/>
      <c r="G147" s="122"/>
      <c r="H147" s="122"/>
      <c r="I147" s="122"/>
      <c r="J147" s="123"/>
      <c r="K147" s="123"/>
      <c r="L147" s="125"/>
      <c r="M147" s="125"/>
      <c r="N147" s="125"/>
      <c r="O147" s="125"/>
      <c r="P147" s="127"/>
    </row>
    <row r="148" spans="1:16" ht="18" customHeight="1">
      <c r="A148" s="120"/>
      <c r="B148" s="132"/>
      <c r="C148" s="121"/>
      <c r="D148" s="122"/>
      <c r="E148" s="121"/>
      <c r="F148" s="124"/>
      <c r="G148" s="122"/>
      <c r="H148" s="122"/>
      <c r="I148" s="122"/>
      <c r="J148" s="123"/>
      <c r="K148" s="123"/>
      <c r="L148" s="125"/>
      <c r="M148" s="125"/>
      <c r="N148" s="125"/>
      <c r="O148" s="125"/>
      <c r="P148" s="127"/>
    </row>
    <row r="149" spans="1:16" ht="18" customHeight="1">
      <c r="A149" s="120"/>
      <c r="B149" s="132"/>
      <c r="C149" s="121"/>
      <c r="D149" s="122"/>
      <c r="E149" s="121"/>
      <c r="F149" s="124"/>
      <c r="G149" s="122"/>
      <c r="H149" s="122"/>
      <c r="I149" s="122"/>
      <c r="J149" s="123"/>
      <c r="K149" s="123"/>
      <c r="L149" s="125"/>
      <c r="M149" s="125"/>
      <c r="N149" s="125"/>
      <c r="O149" s="125"/>
      <c r="P149" s="127"/>
    </row>
    <row r="150" spans="1:16" ht="18" customHeight="1">
      <c r="A150" s="120"/>
      <c r="B150" s="132"/>
      <c r="C150" s="121"/>
      <c r="D150" s="122"/>
      <c r="E150" s="121"/>
      <c r="F150" s="124"/>
      <c r="G150" s="122"/>
      <c r="H150" s="122"/>
      <c r="I150" s="122"/>
      <c r="J150" s="123"/>
      <c r="K150" s="123"/>
      <c r="L150" s="125"/>
      <c r="M150" s="125"/>
      <c r="N150" s="125"/>
      <c r="O150" s="125"/>
      <c r="P150" s="127"/>
    </row>
    <row r="151" spans="1:16" ht="18" customHeight="1">
      <c r="A151" s="120"/>
      <c r="B151" s="132"/>
      <c r="C151" s="121"/>
      <c r="D151" s="122"/>
      <c r="E151" s="121"/>
      <c r="F151" s="124"/>
      <c r="G151" s="122"/>
      <c r="H151" s="122"/>
      <c r="I151" s="122"/>
      <c r="J151" s="123"/>
      <c r="K151" s="123"/>
      <c r="L151" s="125"/>
      <c r="M151" s="125"/>
      <c r="N151" s="125"/>
      <c r="O151" s="125"/>
      <c r="P151" s="127"/>
    </row>
    <row r="152" spans="1:16" ht="18" customHeight="1">
      <c r="A152" s="120"/>
      <c r="B152" s="132"/>
      <c r="C152" s="121"/>
      <c r="D152" s="122"/>
      <c r="E152" s="121"/>
      <c r="F152" s="124"/>
      <c r="G152" s="122"/>
      <c r="H152" s="122"/>
      <c r="I152" s="122"/>
      <c r="J152" s="123"/>
      <c r="K152" s="123"/>
      <c r="L152" s="125"/>
      <c r="M152" s="125"/>
      <c r="N152" s="125"/>
      <c r="O152" s="125"/>
      <c r="P152" s="127"/>
    </row>
    <row r="153" spans="1:16" ht="18" customHeight="1">
      <c r="A153" s="120"/>
      <c r="B153" s="121"/>
      <c r="C153" s="121"/>
      <c r="D153" s="122"/>
      <c r="E153" s="121"/>
      <c r="F153" s="124"/>
      <c r="G153" s="122"/>
      <c r="H153" s="122"/>
      <c r="I153" s="122"/>
      <c r="J153" s="123"/>
      <c r="K153" s="123"/>
      <c r="L153" s="125"/>
      <c r="M153" s="125"/>
      <c r="N153" s="125"/>
      <c r="O153" s="125"/>
      <c r="P153" s="127"/>
    </row>
    <row r="154" spans="1:16" ht="18" customHeight="1">
      <c r="A154" s="120"/>
      <c r="B154" s="121"/>
      <c r="C154" s="121"/>
      <c r="D154" s="122"/>
      <c r="E154" s="121"/>
      <c r="F154" s="124"/>
      <c r="G154" s="122"/>
      <c r="H154" s="122"/>
      <c r="I154" s="122"/>
      <c r="J154" s="123"/>
      <c r="K154" s="123"/>
      <c r="L154" s="125"/>
      <c r="M154" s="125"/>
      <c r="N154" s="125"/>
      <c r="O154" s="125"/>
      <c r="P154" s="127"/>
    </row>
    <row r="155" spans="1:16" ht="18" customHeight="1">
      <c r="A155" s="120"/>
      <c r="B155" s="121"/>
      <c r="C155" s="121"/>
      <c r="D155" s="122"/>
      <c r="E155" s="121"/>
      <c r="F155" s="124"/>
      <c r="G155" s="122"/>
      <c r="H155" s="122"/>
      <c r="I155" s="122"/>
      <c r="J155" s="123"/>
      <c r="K155" s="123"/>
      <c r="L155" s="125"/>
      <c r="M155" s="125"/>
      <c r="N155" s="125"/>
      <c r="O155" s="125"/>
      <c r="P155" s="127"/>
    </row>
    <row r="156" spans="1:16" ht="18" customHeight="1">
      <c r="A156" s="120"/>
      <c r="B156" s="121"/>
      <c r="C156" s="121"/>
      <c r="D156" s="122"/>
      <c r="E156" s="121"/>
      <c r="F156" s="124"/>
      <c r="G156" s="122"/>
      <c r="H156" s="122"/>
      <c r="I156" s="122"/>
      <c r="J156" s="123"/>
      <c r="K156" s="123"/>
      <c r="L156" s="125"/>
      <c r="M156" s="125"/>
      <c r="N156" s="125"/>
      <c r="O156" s="125"/>
      <c r="P156" s="127"/>
    </row>
    <row r="157" spans="1:16" ht="18" customHeight="1">
      <c r="A157" s="120"/>
      <c r="B157" s="121"/>
      <c r="C157" s="121"/>
      <c r="D157" s="122"/>
      <c r="E157" s="121"/>
      <c r="F157" s="124"/>
      <c r="G157" s="122"/>
      <c r="H157" s="122"/>
      <c r="I157" s="122"/>
      <c r="J157" s="123"/>
      <c r="K157" s="123"/>
      <c r="L157" s="125"/>
      <c r="M157" s="125"/>
      <c r="N157" s="125"/>
      <c r="O157" s="125"/>
      <c r="P157" s="127"/>
    </row>
    <row r="158" spans="1:16" ht="18" customHeight="1">
      <c r="A158" s="120"/>
      <c r="B158" s="121"/>
      <c r="C158" s="121"/>
      <c r="D158" s="122"/>
      <c r="E158" s="121"/>
      <c r="F158" s="124"/>
      <c r="G158" s="122"/>
      <c r="H158" s="122"/>
      <c r="I158" s="122"/>
      <c r="J158" s="123"/>
      <c r="K158" s="123"/>
      <c r="L158" s="125"/>
      <c r="M158" s="125"/>
      <c r="N158" s="125"/>
      <c r="O158" s="125"/>
      <c r="P158" s="127"/>
    </row>
    <row r="159" spans="1:16" ht="18" customHeight="1">
      <c r="A159" s="120"/>
      <c r="B159" s="132"/>
      <c r="C159" s="121"/>
      <c r="D159" s="122"/>
      <c r="E159" s="121"/>
      <c r="F159" s="124"/>
      <c r="G159" s="122"/>
      <c r="H159" s="122"/>
      <c r="I159" s="122"/>
      <c r="J159" s="123"/>
      <c r="K159" s="123"/>
      <c r="L159" s="125"/>
      <c r="M159" s="125"/>
      <c r="N159" s="125"/>
      <c r="O159" s="125"/>
      <c r="P159" s="127"/>
    </row>
    <row r="160" spans="1:16" ht="18" customHeight="1">
      <c r="A160" s="120"/>
      <c r="B160" s="132"/>
      <c r="C160" s="121"/>
      <c r="D160" s="122"/>
      <c r="E160" s="121"/>
      <c r="F160" s="124"/>
      <c r="G160" s="122"/>
      <c r="H160" s="122"/>
      <c r="I160" s="122"/>
      <c r="J160" s="123"/>
      <c r="K160" s="123"/>
      <c r="L160" s="125"/>
      <c r="M160" s="125"/>
      <c r="N160" s="125"/>
      <c r="O160" s="125"/>
      <c r="P160" s="127"/>
    </row>
    <row r="161" spans="1:16" ht="18" customHeight="1">
      <c r="A161" s="120"/>
      <c r="B161" s="132"/>
      <c r="C161" s="121"/>
      <c r="D161" s="122"/>
      <c r="E161" s="121"/>
      <c r="F161" s="124"/>
      <c r="G161" s="122"/>
      <c r="H161" s="122"/>
      <c r="I161" s="122"/>
      <c r="J161" s="123"/>
      <c r="K161" s="123"/>
      <c r="L161" s="125"/>
      <c r="M161" s="125"/>
      <c r="N161" s="125"/>
      <c r="O161" s="125"/>
      <c r="P161" s="127"/>
    </row>
    <row r="162" spans="1:16" ht="18" customHeight="1">
      <c r="A162" s="120"/>
      <c r="B162" s="121"/>
      <c r="C162" s="121"/>
      <c r="D162" s="122"/>
      <c r="E162" s="121"/>
      <c r="F162" s="124"/>
      <c r="G162" s="122"/>
      <c r="H162" s="122"/>
      <c r="I162" s="122"/>
      <c r="J162" s="123"/>
      <c r="K162" s="123"/>
      <c r="L162" s="125"/>
      <c r="M162" s="125"/>
      <c r="N162" s="125"/>
      <c r="O162" s="125"/>
      <c r="P162" s="127"/>
    </row>
    <row r="163" spans="1:16" ht="18" customHeight="1">
      <c r="A163" s="120"/>
      <c r="B163" s="121"/>
      <c r="C163" s="121"/>
      <c r="D163" s="122"/>
      <c r="E163" s="121"/>
      <c r="F163" s="124"/>
      <c r="G163" s="122"/>
      <c r="H163" s="122"/>
      <c r="I163" s="122"/>
      <c r="J163" s="123"/>
      <c r="K163" s="123"/>
      <c r="L163" s="125"/>
      <c r="M163" s="125"/>
      <c r="N163" s="125"/>
      <c r="O163" s="125"/>
      <c r="P163" s="127"/>
    </row>
    <row r="164" spans="1:16" ht="18" customHeight="1">
      <c r="A164" s="120"/>
      <c r="B164" s="121"/>
      <c r="C164" s="121"/>
      <c r="D164" s="122"/>
      <c r="E164" s="121"/>
      <c r="F164" s="124"/>
      <c r="G164" s="122"/>
      <c r="H164" s="122"/>
      <c r="I164" s="122"/>
      <c r="J164" s="123"/>
      <c r="K164" s="123"/>
      <c r="L164" s="125"/>
      <c r="M164" s="125"/>
      <c r="N164" s="125"/>
      <c r="O164" s="125"/>
      <c r="P164" s="127"/>
    </row>
    <row r="165" spans="1:16" ht="18" customHeight="1">
      <c r="A165" s="120"/>
      <c r="B165" s="121"/>
      <c r="C165" s="121"/>
      <c r="D165" s="122"/>
      <c r="E165" s="121"/>
      <c r="F165" s="124"/>
      <c r="G165" s="122"/>
      <c r="H165" s="122"/>
      <c r="I165" s="122"/>
      <c r="J165" s="123"/>
      <c r="K165" s="123"/>
      <c r="L165" s="125"/>
      <c r="M165" s="125"/>
      <c r="N165" s="125"/>
      <c r="O165" s="125"/>
      <c r="P165" s="127"/>
    </row>
    <row r="166" spans="1:16" ht="18" customHeight="1">
      <c r="A166" s="120"/>
      <c r="B166" s="121"/>
      <c r="C166" s="121"/>
      <c r="D166" s="122"/>
      <c r="E166" s="121"/>
      <c r="F166" s="124"/>
      <c r="G166" s="122"/>
      <c r="H166" s="122"/>
      <c r="I166" s="122"/>
      <c r="J166" s="123"/>
      <c r="K166" s="123"/>
      <c r="L166" s="125"/>
      <c r="M166" s="125"/>
      <c r="N166" s="125"/>
      <c r="O166" s="125"/>
      <c r="P166" s="127"/>
    </row>
    <row r="167" spans="1:16" ht="18" customHeight="1">
      <c r="A167" s="120"/>
      <c r="B167" s="121"/>
      <c r="C167" s="121"/>
      <c r="D167" s="122"/>
      <c r="E167" s="121"/>
      <c r="F167" s="124"/>
      <c r="G167" s="122"/>
      <c r="H167" s="122"/>
      <c r="I167" s="122"/>
      <c r="J167" s="123"/>
      <c r="K167" s="123"/>
      <c r="L167" s="125"/>
      <c r="M167" s="125"/>
      <c r="N167" s="125"/>
      <c r="O167" s="125"/>
      <c r="P167" s="127"/>
    </row>
    <row r="168" spans="1:16" ht="18" customHeight="1">
      <c r="A168" s="120"/>
      <c r="B168" s="121"/>
      <c r="C168" s="121"/>
      <c r="D168" s="122"/>
      <c r="E168" s="121"/>
      <c r="F168" s="124"/>
      <c r="G168" s="122"/>
      <c r="H168" s="122"/>
      <c r="I168" s="122"/>
      <c r="J168" s="123"/>
      <c r="K168" s="123"/>
      <c r="L168" s="125"/>
      <c r="M168" s="125"/>
      <c r="N168" s="125"/>
      <c r="O168" s="125"/>
      <c r="P168" s="127"/>
    </row>
    <row r="169" spans="1:16" ht="18" customHeight="1">
      <c r="A169" s="120"/>
      <c r="B169" s="121"/>
      <c r="C169" s="121"/>
      <c r="D169" s="122"/>
      <c r="E169" s="121"/>
      <c r="F169" s="124"/>
      <c r="G169" s="122"/>
      <c r="H169" s="122"/>
      <c r="I169" s="122"/>
      <c r="J169" s="123"/>
      <c r="K169" s="123"/>
      <c r="L169" s="125"/>
      <c r="M169" s="125"/>
      <c r="N169" s="125"/>
      <c r="O169" s="125"/>
      <c r="P169" s="127"/>
    </row>
    <row r="170" spans="1:16" ht="18" customHeight="1">
      <c r="A170" s="120"/>
      <c r="B170" s="121"/>
      <c r="C170" s="121"/>
      <c r="D170" s="122"/>
      <c r="E170" s="121"/>
      <c r="F170" s="124"/>
      <c r="G170" s="122"/>
      <c r="H170" s="122"/>
      <c r="I170" s="122"/>
      <c r="J170" s="123"/>
      <c r="K170" s="123"/>
      <c r="L170" s="125"/>
      <c r="M170" s="125"/>
      <c r="N170" s="125"/>
      <c r="O170" s="125"/>
      <c r="P170" s="127"/>
    </row>
    <row r="171" spans="1:16" ht="18" customHeight="1">
      <c r="A171" s="120"/>
      <c r="B171" s="121"/>
      <c r="C171" s="121"/>
      <c r="D171" s="122"/>
      <c r="E171" s="121"/>
      <c r="F171" s="124"/>
      <c r="G171" s="122"/>
      <c r="H171" s="122"/>
      <c r="I171" s="122"/>
      <c r="J171" s="123"/>
      <c r="K171" s="123"/>
      <c r="L171" s="125"/>
      <c r="M171" s="125"/>
      <c r="N171" s="125"/>
      <c r="O171" s="125"/>
      <c r="P171" s="127"/>
    </row>
    <row r="172" spans="1:16" ht="18" customHeight="1">
      <c r="A172" s="120"/>
      <c r="B172" s="121"/>
      <c r="C172" s="121"/>
      <c r="D172" s="122"/>
      <c r="E172" s="121"/>
      <c r="F172" s="124"/>
      <c r="G172" s="122"/>
      <c r="H172" s="122"/>
      <c r="I172" s="122"/>
      <c r="J172" s="123"/>
      <c r="K172" s="123"/>
      <c r="L172" s="125"/>
      <c r="M172" s="125"/>
      <c r="N172" s="125"/>
      <c r="O172" s="125"/>
      <c r="P172" s="127"/>
    </row>
    <row r="173" spans="1:16" ht="18" customHeight="1">
      <c r="A173" s="120"/>
      <c r="B173" s="121"/>
      <c r="C173" s="121"/>
      <c r="D173" s="122"/>
      <c r="E173" s="121"/>
      <c r="F173" s="124"/>
      <c r="G173" s="122"/>
      <c r="H173" s="122"/>
      <c r="I173" s="122"/>
      <c r="J173" s="123"/>
      <c r="K173" s="123"/>
      <c r="L173" s="125"/>
      <c r="M173" s="125"/>
      <c r="N173" s="125"/>
      <c r="O173" s="125"/>
      <c r="P173" s="127"/>
    </row>
    <row r="174" spans="1:16" ht="18" customHeight="1">
      <c r="A174" s="120"/>
      <c r="B174" s="121"/>
      <c r="C174" s="121"/>
      <c r="D174" s="122"/>
      <c r="E174" s="121"/>
      <c r="F174" s="124"/>
      <c r="G174" s="122"/>
      <c r="H174" s="122"/>
      <c r="I174" s="122"/>
      <c r="J174" s="123"/>
      <c r="K174" s="123"/>
      <c r="L174" s="125"/>
      <c r="M174" s="125"/>
      <c r="N174" s="125"/>
      <c r="O174" s="125"/>
      <c r="P174" s="127"/>
    </row>
    <row r="175" spans="1:16" ht="18" customHeight="1">
      <c r="A175" s="120"/>
      <c r="B175" s="121"/>
      <c r="C175" s="121"/>
      <c r="D175" s="122"/>
      <c r="E175" s="121"/>
      <c r="F175" s="124"/>
      <c r="G175" s="122"/>
      <c r="H175" s="122"/>
      <c r="I175" s="122"/>
      <c r="J175" s="123"/>
      <c r="K175" s="123"/>
      <c r="L175" s="125"/>
      <c r="M175" s="125"/>
      <c r="N175" s="125"/>
      <c r="O175" s="125"/>
      <c r="P175" s="127"/>
    </row>
    <row r="176" spans="1:16" ht="18" customHeight="1">
      <c r="A176" s="120"/>
      <c r="B176" s="121"/>
      <c r="C176" s="121"/>
      <c r="D176" s="122"/>
      <c r="E176" s="121"/>
      <c r="F176" s="124"/>
      <c r="G176" s="122"/>
      <c r="H176" s="122"/>
      <c r="I176" s="122"/>
      <c r="J176" s="123"/>
      <c r="K176" s="123"/>
      <c r="L176" s="125"/>
      <c r="M176" s="125"/>
      <c r="N176" s="125"/>
      <c r="O176" s="125"/>
      <c r="P176" s="127"/>
    </row>
    <row r="177" spans="1:16" ht="18" customHeight="1">
      <c r="A177" s="120"/>
      <c r="B177" s="121"/>
      <c r="C177" s="121"/>
      <c r="D177" s="122"/>
      <c r="E177" s="121"/>
      <c r="F177" s="124"/>
      <c r="G177" s="122"/>
      <c r="H177" s="122"/>
      <c r="I177" s="122"/>
      <c r="J177" s="123"/>
      <c r="K177" s="123"/>
      <c r="L177" s="125"/>
      <c r="M177" s="125"/>
      <c r="N177" s="125"/>
      <c r="O177" s="125"/>
      <c r="P177" s="127"/>
    </row>
    <row r="178" spans="1:16" ht="18" customHeight="1">
      <c r="A178" s="120"/>
      <c r="B178" s="121"/>
      <c r="C178" s="121"/>
      <c r="D178" s="122"/>
      <c r="E178" s="121"/>
      <c r="F178" s="124"/>
      <c r="G178" s="122"/>
      <c r="H178" s="122"/>
      <c r="I178" s="122"/>
      <c r="J178" s="123"/>
      <c r="K178" s="123"/>
      <c r="L178" s="125"/>
      <c r="M178" s="125"/>
      <c r="N178" s="125"/>
      <c r="O178" s="125"/>
      <c r="P178" s="127"/>
    </row>
    <row r="179" spans="1:16" ht="18" customHeight="1">
      <c r="A179" s="120"/>
      <c r="B179" s="121"/>
      <c r="C179" s="121"/>
      <c r="D179" s="122"/>
      <c r="E179" s="121"/>
      <c r="F179" s="124"/>
      <c r="G179" s="122"/>
      <c r="H179" s="122"/>
      <c r="I179" s="122"/>
      <c r="J179" s="123"/>
      <c r="K179" s="123"/>
      <c r="L179" s="125"/>
      <c r="M179" s="125"/>
      <c r="N179" s="125"/>
      <c r="O179" s="125"/>
      <c r="P179" s="127"/>
    </row>
    <row r="180" spans="1:16" ht="18" customHeight="1">
      <c r="A180" s="120"/>
      <c r="B180" s="121"/>
      <c r="C180" s="121"/>
      <c r="D180" s="122"/>
      <c r="E180" s="121"/>
      <c r="F180" s="124"/>
      <c r="G180" s="122"/>
      <c r="H180" s="122"/>
      <c r="I180" s="122"/>
      <c r="J180" s="123"/>
      <c r="K180" s="123"/>
      <c r="L180" s="125"/>
      <c r="M180" s="125"/>
      <c r="N180" s="125"/>
      <c r="O180" s="125"/>
      <c r="P180" s="127"/>
    </row>
    <row r="181" spans="1:16" ht="18" customHeight="1">
      <c r="A181" s="120"/>
      <c r="B181" s="121"/>
      <c r="C181" s="121"/>
      <c r="D181" s="122"/>
      <c r="E181" s="121"/>
      <c r="F181" s="124"/>
      <c r="G181" s="122"/>
      <c r="H181" s="122"/>
      <c r="I181" s="122"/>
      <c r="J181" s="123"/>
      <c r="K181" s="123"/>
      <c r="L181" s="125"/>
      <c r="M181" s="125"/>
      <c r="N181" s="125"/>
      <c r="O181" s="125"/>
      <c r="P181" s="127"/>
    </row>
    <row r="182" spans="1:16" ht="18" customHeight="1">
      <c r="A182" s="120"/>
      <c r="B182" s="121"/>
      <c r="C182" s="121"/>
      <c r="D182" s="122"/>
      <c r="E182" s="121"/>
      <c r="F182" s="124"/>
      <c r="G182" s="122"/>
      <c r="H182" s="122"/>
      <c r="I182" s="122"/>
      <c r="J182" s="123"/>
      <c r="K182" s="123"/>
      <c r="L182" s="125"/>
      <c r="M182" s="125"/>
      <c r="N182" s="125"/>
      <c r="O182" s="125"/>
      <c r="P182" s="127"/>
    </row>
    <row r="183" spans="1:16" ht="18" customHeight="1">
      <c r="A183" s="120"/>
      <c r="B183" s="121"/>
      <c r="C183" s="121"/>
      <c r="D183" s="122"/>
      <c r="E183" s="121"/>
      <c r="F183" s="124"/>
      <c r="G183" s="122"/>
      <c r="H183" s="122"/>
      <c r="I183" s="122"/>
      <c r="J183" s="123"/>
      <c r="K183" s="123"/>
      <c r="L183" s="125"/>
      <c r="M183" s="125"/>
      <c r="N183" s="125"/>
      <c r="O183" s="125"/>
      <c r="P183" s="127"/>
    </row>
    <row r="184" spans="1:16" ht="18" customHeight="1">
      <c r="A184" s="120"/>
      <c r="B184" s="121"/>
      <c r="C184" s="121"/>
      <c r="D184" s="122"/>
      <c r="E184" s="121"/>
      <c r="F184" s="124"/>
      <c r="G184" s="122"/>
      <c r="H184" s="122"/>
      <c r="I184" s="122"/>
      <c r="J184" s="123"/>
      <c r="K184" s="123"/>
      <c r="L184" s="125"/>
      <c r="M184" s="125"/>
      <c r="N184" s="125"/>
      <c r="O184" s="125"/>
      <c r="P184" s="127"/>
    </row>
    <row r="185" spans="1:16" ht="18" customHeight="1">
      <c r="A185" s="120"/>
      <c r="B185" s="121"/>
      <c r="C185" s="121"/>
      <c r="D185" s="122"/>
      <c r="E185" s="121"/>
      <c r="F185" s="124"/>
      <c r="G185" s="122"/>
      <c r="H185" s="122"/>
      <c r="I185" s="122"/>
      <c r="J185" s="123"/>
      <c r="K185" s="123"/>
      <c r="L185" s="125"/>
      <c r="M185" s="125"/>
      <c r="N185" s="125"/>
      <c r="O185" s="125"/>
      <c r="P185" s="127"/>
    </row>
    <row r="186" spans="1:16" ht="18" customHeight="1">
      <c r="A186" s="120"/>
      <c r="B186" s="121"/>
      <c r="C186" s="121"/>
      <c r="D186" s="122"/>
      <c r="E186" s="121"/>
      <c r="F186" s="124"/>
      <c r="G186" s="122"/>
      <c r="H186" s="122"/>
      <c r="I186" s="122"/>
      <c r="J186" s="123"/>
      <c r="K186" s="123"/>
      <c r="L186" s="125"/>
      <c r="M186" s="125"/>
      <c r="N186" s="125"/>
      <c r="O186" s="125"/>
      <c r="P186" s="127"/>
    </row>
    <row r="187" spans="1:16" ht="18" customHeight="1">
      <c r="A187" s="120"/>
      <c r="B187" s="121"/>
      <c r="C187" s="121"/>
      <c r="D187" s="122"/>
      <c r="E187" s="121"/>
      <c r="F187" s="124"/>
      <c r="G187" s="122"/>
      <c r="H187" s="122"/>
      <c r="I187" s="122"/>
      <c r="J187" s="123"/>
      <c r="K187" s="123"/>
      <c r="L187" s="125"/>
      <c r="M187" s="125"/>
      <c r="N187" s="125"/>
      <c r="O187" s="125"/>
      <c r="P187" s="127"/>
    </row>
    <row r="188" spans="1:16" ht="18" customHeight="1">
      <c r="A188" s="120"/>
      <c r="B188" s="121"/>
      <c r="C188" s="121"/>
      <c r="D188" s="122"/>
      <c r="E188" s="121"/>
      <c r="F188" s="124"/>
      <c r="G188" s="122"/>
      <c r="H188" s="122"/>
      <c r="I188" s="122"/>
      <c r="J188" s="123"/>
      <c r="K188" s="123"/>
      <c r="L188" s="125"/>
      <c r="M188" s="125"/>
      <c r="N188" s="125"/>
      <c r="O188" s="125"/>
      <c r="P188" s="127"/>
    </row>
    <row r="189" spans="1:16" ht="18" customHeight="1">
      <c r="A189" s="120"/>
      <c r="B189" s="121"/>
      <c r="C189" s="121"/>
      <c r="D189" s="122"/>
      <c r="E189" s="121"/>
      <c r="F189" s="124"/>
      <c r="G189" s="122"/>
      <c r="H189" s="122"/>
      <c r="I189" s="122"/>
      <c r="J189" s="123"/>
      <c r="K189" s="123"/>
      <c r="L189" s="125"/>
      <c r="M189" s="125"/>
      <c r="N189" s="125"/>
      <c r="O189" s="125"/>
      <c r="P189" s="127"/>
    </row>
    <row r="190" spans="1:16" ht="18" customHeight="1">
      <c r="A190" s="120"/>
      <c r="B190" s="121"/>
      <c r="C190" s="121"/>
      <c r="D190" s="122"/>
      <c r="E190" s="121"/>
      <c r="F190" s="124"/>
      <c r="G190" s="122"/>
      <c r="H190" s="122"/>
      <c r="I190" s="122"/>
      <c r="J190" s="123"/>
      <c r="K190" s="123"/>
      <c r="L190" s="125"/>
      <c r="M190" s="125"/>
      <c r="N190" s="125"/>
      <c r="O190" s="125"/>
      <c r="P190" s="127"/>
    </row>
    <row r="191" spans="1:16" ht="18" customHeight="1">
      <c r="A191" s="120"/>
      <c r="B191" s="121"/>
      <c r="C191" s="121"/>
      <c r="D191" s="122"/>
      <c r="E191" s="121"/>
      <c r="F191" s="124"/>
      <c r="G191" s="122"/>
      <c r="H191" s="122"/>
      <c r="I191" s="122"/>
      <c r="J191" s="123"/>
      <c r="K191" s="123"/>
      <c r="L191" s="125"/>
      <c r="M191" s="125"/>
      <c r="N191" s="125"/>
      <c r="O191" s="125"/>
      <c r="P191" s="127"/>
    </row>
    <row r="192" spans="1:16" ht="18" customHeight="1">
      <c r="A192" s="120"/>
      <c r="B192" s="121"/>
      <c r="C192" s="121"/>
      <c r="D192" s="122"/>
      <c r="E192" s="121"/>
      <c r="F192" s="124"/>
      <c r="G192" s="122"/>
      <c r="H192" s="122"/>
      <c r="I192" s="122"/>
      <c r="J192" s="123"/>
      <c r="K192" s="123"/>
      <c r="L192" s="125"/>
      <c r="M192" s="125"/>
      <c r="N192" s="125"/>
      <c r="O192" s="125"/>
      <c r="P192" s="127"/>
    </row>
    <row r="193" spans="1:16" ht="18" customHeight="1">
      <c r="A193" s="120"/>
      <c r="B193" s="121"/>
      <c r="C193" s="121"/>
      <c r="D193" s="122"/>
      <c r="E193" s="121"/>
      <c r="F193" s="124"/>
      <c r="G193" s="122"/>
      <c r="H193" s="122"/>
      <c r="I193" s="122"/>
      <c r="J193" s="123"/>
      <c r="K193" s="123"/>
      <c r="L193" s="125"/>
      <c r="M193" s="125"/>
      <c r="N193" s="125"/>
      <c r="O193" s="125"/>
      <c r="P193" s="127"/>
    </row>
    <row r="194" spans="1:16" ht="18" customHeight="1">
      <c r="A194" s="120"/>
      <c r="B194" s="121"/>
      <c r="C194" s="121"/>
      <c r="D194" s="122"/>
      <c r="E194" s="121"/>
      <c r="F194" s="124"/>
      <c r="G194" s="122"/>
      <c r="H194" s="122"/>
      <c r="I194" s="122"/>
      <c r="J194" s="123"/>
      <c r="K194" s="123"/>
      <c r="L194" s="125"/>
      <c r="M194" s="125"/>
      <c r="N194" s="125"/>
      <c r="O194" s="125"/>
      <c r="P194" s="127"/>
    </row>
    <row r="195" spans="1:16" ht="18" customHeight="1">
      <c r="A195" s="120"/>
      <c r="B195" s="121"/>
      <c r="C195" s="121"/>
      <c r="D195" s="122"/>
      <c r="E195" s="121"/>
      <c r="F195" s="124"/>
      <c r="G195" s="122"/>
      <c r="H195" s="122"/>
      <c r="I195" s="122"/>
      <c r="J195" s="123"/>
      <c r="K195" s="123"/>
      <c r="L195" s="125"/>
      <c r="M195" s="125"/>
      <c r="N195" s="125"/>
      <c r="O195" s="125"/>
      <c r="P195" s="127"/>
    </row>
    <row r="196" spans="1:16" ht="18" customHeight="1">
      <c r="A196" s="120"/>
      <c r="B196" s="121"/>
      <c r="C196" s="121"/>
      <c r="D196" s="122"/>
      <c r="E196" s="121"/>
      <c r="F196" s="124"/>
      <c r="G196" s="122"/>
      <c r="H196" s="122"/>
      <c r="I196" s="122"/>
      <c r="J196" s="123"/>
      <c r="K196" s="123"/>
      <c r="L196" s="125"/>
      <c r="M196" s="125"/>
      <c r="N196" s="125"/>
      <c r="O196" s="125"/>
      <c r="P196" s="127"/>
    </row>
    <row r="197" spans="1:16" ht="18" customHeight="1">
      <c r="A197" s="120"/>
      <c r="B197" s="121"/>
      <c r="C197" s="121"/>
      <c r="D197" s="122"/>
      <c r="E197" s="121"/>
      <c r="F197" s="124"/>
      <c r="G197" s="122"/>
      <c r="H197" s="122"/>
      <c r="I197" s="122"/>
      <c r="J197" s="134"/>
      <c r="K197" s="123"/>
      <c r="L197" s="125"/>
      <c r="M197" s="125"/>
      <c r="N197" s="125"/>
      <c r="O197" s="125"/>
      <c r="P197" s="127"/>
    </row>
    <row r="198" spans="1:16" ht="18" customHeight="1">
      <c r="A198" s="120"/>
      <c r="B198" s="121"/>
      <c r="C198" s="121"/>
      <c r="D198" s="122"/>
      <c r="E198" s="121"/>
      <c r="F198" s="124"/>
      <c r="G198" s="122"/>
      <c r="H198" s="122"/>
      <c r="I198" s="122"/>
      <c r="J198" s="134"/>
      <c r="K198" s="123"/>
      <c r="L198" s="125"/>
      <c r="M198" s="125"/>
      <c r="N198" s="125"/>
      <c r="O198" s="125"/>
      <c r="P198" s="127"/>
    </row>
    <row r="199" spans="1:16" ht="18" customHeight="1">
      <c r="A199" s="120"/>
      <c r="B199" s="121"/>
      <c r="C199" s="121"/>
      <c r="D199" s="122"/>
      <c r="E199" s="121"/>
      <c r="F199" s="124"/>
      <c r="G199" s="122"/>
      <c r="H199" s="122"/>
      <c r="I199" s="122"/>
      <c r="J199" s="134"/>
      <c r="K199" s="123"/>
      <c r="L199" s="125"/>
      <c r="M199" s="125"/>
      <c r="N199" s="125"/>
      <c r="O199" s="125"/>
      <c r="P199" s="127"/>
    </row>
    <row r="200" spans="1:16" ht="18" customHeight="1">
      <c r="A200" s="120"/>
      <c r="B200" s="121"/>
      <c r="C200" s="121"/>
      <c r="D200" s="122"/>
      <c r="E200" s="121"/>
      <c r="F200" s="124"/>
      <c r="G200" s="122"/>
      <c r="H200" s="122"/>
      <c r="I200" s="122"/>
      <c r="J200" s="134"/>
      <c r="K200" s="123"/>
      <c r="L200" s="125"/>
      <c r="M200" s="125"/>
      <c r="N200" s="125"/>
      <c r="O200" s="125"/>
      <c r="P200" s="127"/>
    </row>
    <row r="201" spans="1:16" ht="18" customHeight="1">
      <c r="A201" s="120"/>
      <c r="B201" s="121"/>
      <c r="C201" s="121"/>
      <c r="D201" s="122"/>
      <c r="E201" s="121"/>
      <c r="F201" s="124"/>
      <c r="G201" s="122"/>
      <c r="H201" s="122"/>
      <c r="I201" s="122"/>
      <c r="J201" s="134"/>
      <c r="K201" s="123"/>
      <c r="L201" s="125"/>
      <c r="M201" s="125"/>
      <c r="N201" s="125"/>
      <c r="O201" s="125"/>
      <c r="P201" s="127"/>
    </row>
    <row r="202" spans="1:16" ht="18" customHeight="1">
      <c r="A202" s="120"/>
      <c r="B202" s="121"/>
      <c r="C202" s="121"/>
      <c r="D202" s="122"/>
      <c r="E202" s="121"/>
      <c r="F202" s="124"/>
      <c r="G202" s="122"/>
      <c r="H202" s="122"/>
      <c r="I202" s="122"/>
      <c r="J202" s="134"/>
      <c r="K202" s="123"/>
      <c r="L202" s="125"/>
      <c r="M202" s="125"/>
      <c r="N202" s="125"/>
      <c r="O202" s="125"/>
      <c r="P202" s="127"/>
    </row>
    <row r="203" spans="1:16" ht="18" customHeight="1">
      <c r="A203" s="120"/>
      <c r="B203" s="121"/>
      <c r="C203" s="121"/>
      <c r="D203" s="122"/>
      <c r="E203" s="121"/>
      <c r="F203" s="124"/>
      <c r="G203" s="122"/>
      <c r="H203" s="122"/>
      <c r="I203" s="122"/>
      <c r="J203" s="134"/>
      <c r="K203" s="123"/>
      <c r="L203" s="125"/>
      <c r="M203" s="125"/>
      <c r="N203" s="125"/>
      <c r="O203" s="125"/>
      <c r="P203" s="127"/>
    </row>
    <row r="204" spans="1:16" ht="18" customHeight="1">
      <c r="A204" s="120"/>
      <c r="B204" s="121"/>
      <c r="C204" s="121"/>
      <c r="D204" s="122"/>
      <c r="E204" s="121"/>
      <c r="F204" s="124"/>
      <c r="G204" s="122"/>
      <c r="H204" s="122"/>
      <c r="I204" s="122"/>
      <c r="J204" s="123"/>
      <c r="K204" s="123"/>
      <c r="L204" s="125"/>
      <c r="M204" s="125"/>
      <c r="N204" s="125"/>
      <c r="O204" s="125"/>
      <c r="P204" s="127"/>
    </row>
    <row r="205" spans="1:16" ht="18" customHeight="1">
      <c r="A205" s="120"/>
      <c r="B205" s="121"/>
      <c r="C205" s="121"/>
      <c r="D205" s="122"/>
      <c r="E205" s="121"/>
      <c r="F205" s="124"/>
      <c r="G205" s="122"/>
      <c r="H205" s="122"/>
      <c r="I205" s="122"/>
      <c r="J205" s="123"/>
      <c r="K205" s="123"/>
      <c r="L205" s="125"/>
      <c r="M205" s="125"/>
      <c r="N205" s="125"/>
      <c r="O205" s="125"/>
      <c r="P205" s="127"/>
    </row>
    <row r="206" spans="1:16" ht="18" customHeight="1">
      <c r="A206" s="120"/>
      <c r="B206" s="121"/>
      <c r="C206" s="121"/>
      <c r="D206" s="122"/>
      <c r="E206" s="121"/>
      <c r="F206" s="124"/>
      <c r="G206" s="122"/>
      <c r="H206" s="122"/>
      <c r="I206" s="122"/>
      <c r="J206" s="123"/>
      <c r="K206" s="123"/>
      <c r="L206" s="125"/>
      <c r="M206" s="125"/>
      <c r="N206" s="125"/>
      <c r="O206" s="125"/>
      <c r="P206" s="127"/>
    </row>
    <row r="207" spans="1:16" ht="18" customHeight="1">
      <c r="A207" s="120"/>
      <c r="B207" s="121"/>
      <c r="C207" s="121"/>
      <c r="D207" s="122"/>
      <c r="E207" s="121"/>
      <c r="F207" s="124"/>
      <c r="G207" s="122"/>
      <c r="H207" s="122"/>
      <c r="I207" s="122"/>
      <c r="J207" s="123"/>
      <c r="K207" s="123"/>
      <c r="L207" s="125"/>
      <c r="M207" s="125"/>
      <c r="N207" s="125"/>
      <c r="O207" s="125"/>
      <c r="P207" s="127"/>
    </row>
    <row r="208" spans="1:16" ht="18" customHeight="1">
      <c r="A208" s="120"/>
      <c r="B208" s="121"/>
      <c r="C208" s="121"/>
      <c r="D208" s="122"/>
      <c r="E208" s="121"/>
      <c r="F208" s="124"/>
      <c r="G208" s="122"/>
      <c r="H208" s="122"/>
      <c r="I208" s="122"/>
      <c r="J208" s="123"/>
      <c r="K208" s="123"/>
      <c r="L208" s="125"/>
      <c r="M208" s="125"/>
      <c r="N208" s="125"/>
      <c r="O208" s="125"/>
      <c r="P208" s="127"/>
    </row>
    <row r="209" spans="1:16" ht="18" customHeight="1">
      <c r="A209" s="120"/>
      <c r="B209" s="121"/>
      <c r="C209" s="121"/>
      <c r="D209" s="122"/>
      <c r="E209" s="121"/>
      <c r="F209" s="124"/>
      <c r="G209" s="122"/>
      <c r="H209" s="122"/>
      <c r="I209" s="130"/>
      <c r="J209" s="123"/>
      <c r="K209" s="123"/>
      <c r="L209" s="125"/>
      <c r="M209" s="125"/>
      <c r="N209" s="125"/>
      <c r="O209" s="125"/>
      <c r="P209" s="127"/>
    </row>
    <row r="210" spans="1:16" ht="18" customHeight="1">
      <c r="A210" s="120"/>
      <c r="B210" s="132"/>
      <c r="C210" s="132"/>
      <c r="D210" s="122"/>
      <c r="E210" s="132"/>
      <c r="F210" s="120"/>
      <c r="G210" s="122"/>
      <c r="H210" s="122"/>
      <c r="I210" s="133"/>
      <c r="J210" s="131"/>
      <c r="K210" s="131"/>
      <c r="L210" s="125"/>
      <c r="M210" s="125"/>
      <c r="N210" s="125"/>
      <c r="O210" s="125"/>
      <c r="P210" s="127"/>
    </row>
    <row r="211" spans="1:16" ht="18" customHeight="1">
      <c r="A211" s="120"/>
      <c r="B211" s="132"/>
      <c r="C211" s="132"/>
      <c r="D211" s="122"/>
      <c r="E211" s="132"/>
      <c r="F211" s="120"/>
      <c r="G211" s="122"/>
      <c r="H211" s="122"/>
      <c r="I211" s="133"/>
      <c r="J211" s="131"/>
      <c r="K211" s="131"/>
      <c r="L211" s="125"/>
      <c r="M211" s="125"/>
      <c r="N211" s="125"/>
      <c r="O211" s="125"/>
      <c r="P211" s="127"/>
    </row>
    <row r="212" spans="1:16" ht="18" customHeight="1">
      <c r="A212" s="120"/>
      <c r="B212" s="132"/>
      <c r="C212" s="132"/>
      <c r="D212" s="122"/>
      <c r="E212" s="132"/>
      <c r="F212" s="120"/>
      <c r="G212" s="135"/>
      <c r="H212" s="122"/>
      <c r="I212" s="133"/>
      <c r="J212" s="131"/>
      <c r="K212" s="131"/>
      <c r="L212" s="125"/>
      <c r="M212" s="125"/>
      <c r="N212" s="125"/>
      <c r="O212" s="125"/>
      <c r="P212" s="127"/>
    </row>
    <row r="213" spans="1:16" ht="18" customHeight="1">
      <c r="A213" s="120"/>
      <c r="B213" s="132"/>
      <c r="C213" s="132"/>
      <c r="D213" s="122"/>
      <c r="E213" s="132"/>
      <c r="F213" s="120"/>
      <c r="G213" s="135"/>
      <c r="H213" s="122"/>
      <c r="I213" s="133"/>
      <c r="J213" s="131"/>
      <c r="K213" s="131"/>
      <c r="L213" s="125"/>
      <c r="M213" s="125"/>
      <c r="N213" s="125"/>
      <c r="O213" s="125"/>
      <c r="P213" s="127"/>
    </row>
    <row r="214" spans="1:16" ht="18" customHeight="1">
      <c r="A214" s="120"/>
      <c r="B214" s="132"/>
      <c r="C214" s="132"/>
      <c r="D214" s="122"/>
      <c r="E214" s="132"/>
      <c r="F214" s="120"/>
      <c r="G214" s="135"/>
      <c r="H214" s="122"/>
      <c r="I214" s="133"/>
      <c r="J214" s="131"/>
      <c r="K214" s="131"/>
      <c r="L214" s="125"/>
      <c r="M214" s="125"/>
      <c r="N214" s="125"/>
      <c r="O214" s="125"/>
      <c r="P214" s="127"/>
    </row>
    <row r="215" spans="1:16" ht="18" customHeight="1">
      <c r="A215" s="120"/>
      <c r="B215" s="132"/>
      <c r="C215" s="132"/>
      <c r="D215" s="122"/>
      <c r="E215" s="132"/>
      <c r="F215" s="120"/>
      <c r="G215" s="135"/>
      <c r="H215" s="122"/>
      <c r="I215" s="133"/>
      <c r="J215" s="131"/>
      <c r="K215" s="131"/>
      <c r="L215" s="125"/>
      <c r="M215" s="125"/>
      <c r="N215" s="125"/>
      <c r="O215" s="125"/>
      <c r="P215" s="127"/>
    </row>
    <row r="216" spans="1:16" ht="18" customHeight="1">
      <c r="A216" s="120"/>
      <c r="B216" s="132"/>
      <c r="C216" s="132"/>
      <c r="D216" s="122"/>
      <c r="E216" s="132"/>
      <c r="F216" s="120"/>
      <c r="G216" s="135"/>
      <c r="H216" s="122"/>
      <c r="I216" s="133"/>
      <c r="J216" s="131"/>
      <c r="K216" s="131"/>
      <c r="L216" s="125"/>
      <c r="M216" s="125"/>
      <c r="N216" s="125"/>
      <c r="O216" s="125"/>
      <c r="P216" s="127"/>
    </row>
    <row r="217" spans="1:16" ht="18" customHeight="1">
      <c r="A217" s="120"/>
      <c r="B217" s="132"/>
      <c r="C217" s="132"/>
      <c r="D217" s="122"/>
      <c r="E217" s="132"/>
      <c r="F217" s="120"/>
      <c r="G217" s="122"/>
      <c r="H217" s="122"/>
      <c r="I217" s="133"/>
      <c r="J217" s="131"/>
      <c r="K217" s="131"/>
      <c r="L217" s="125"/>
      <c r="M217" s="125"/>
      <c r="N217" s="125"/>
      <c r="O217" s="125"/>
      <c r="P217" s="127"/>
    </row>
    <row r="218" spans="1:16" ht="18" customHeight="1">
      <c r="A218" s="120"/>
      <c r="B218" s="121"/>
      <c r="C218" s="121"/>
      <c r="D218" s="122"/>
      <c r="E218" s="121"/>
      <c r="F218" s="124"/>
      <c r="G218" s="122"/>
      <c r="H218" s="122"/>
      <c r="I218" s="122"/>
      <c r="J218" s="123"/>
      <c r="K218" s="123"/>
      <c r="L218" s="125"/>
      <c r="M218" s="125"/>
      <c r="N218" s="125"/>
      <c r="O218" s="125"/>
      <c r="P218" s="127"/>
    </row>
    <row r="219" spans="1:16" ht="18" customHeight="1">
      <c r="A219" s="120"/>
      <c r="B219" s="121"/>
      <c r="C219" s="121"/>
      <c r="D219" s="122"/>
      <c r="E219" s="121"/>
      <c r="F219" s="124"/>
      <c r="G219" s="122"/>
      <c r="H219" s="122"/>
      <c r="I219" s="122"/>
      <c r="J219" s="123"/>
      <c r="K219" s="123"/>
      <c r="L219" s="125"/>
      <c r="M219" s="125"/>
      <c r="N219" s="125"/>
      <c r="O219" s="125"/>
      <c r="P219" s="127"/>
    </row>
    <row r="220" spans="1:16" ht="18" customHeight="1">
      <c r="A220" s="120"/>
      <c r="B220" s="121"/>
      <c r="C220" s="121"/>
      <c r="D220" s="122"/>
      <c r="E220" s="121"/>
      <c r="F220" s="124"/>
      <c r="G220" s="122"/>
      <c r="H220" s="122"/>
      <c r="I220" s="122"/>
      <c r="J220" s="123"/>
      <c r="K220" s="123"/>
      <c r="L220" s="125"/>
      <c r="M220" s="125"/>
      <c r="N220" s="125"/>
      <c r="O220" s="125"/>
      <c r="P220" s="127"/>
    </row>
    <row r="221" spans="1:16" ht="18" customHeight="1">
      <c r="A221" s="120"/>
      <c r="B221" s="121"/>
      <c r="C221" s="121"/>
      <c r="D221" s="122"/>
      <c r="E221" s="121"/>
      <c r="F221" s="124"/>
      <c r="G221" s="122"/>
      <c r="H221" s="122"/>
      <c r="I221" s="122"/>
      <c r="J221" s="123"/>
      <c r="K221" s="123"/>
      <c r="L221" s="125"/>
      <c r="M221" s="125"/>
      <c r="N221" s="125"/>
      <c r="O221" s="125"/>
      <c r="P221" s="127"/>
    </row>
    <row r="222" spans="1:16" ht="18" customHeight="1">
      <c r="A222" s="120"/>
      <c r="B222" s="121"/>
      <c r="C222" s="121"/>
      <c r="D222" s="122"/>
      <c r="E222" s="121"/>
      <c r="F222" s="124"/>
      <c r="G222" s="122"/>
      <c r="H222" s="122"/>
      <c r="I222" s="122"/>
      <c r="J222" s="123"/>
      <c r="K222" s="123"/>
      <c r="L222" s="125"/>
      <c r="M222" s="125"/>
      <c r="N222" s="125"/>
      <c r="O222" s="125"/>
      <c r="P222" s="127"/>
    </row>
    <row r="223" spans="1:16" ht="18" customHeight="1">
      <c r="A223" s="120"/>
      <c r="B223" s="121"/>
      <c r="C223" s="121"/>
      <c r="D223" s="122"/>
      <c r="E223" s="121"/>
      <c r="F223" s="124"/>
      <c r="G223" s="122"/>
      <c r="H223" s="122"/>
      <c r="I223" s="122"/>
      <c r="J223" s="123"/>
      <c r="K223" s="123"/>
      <c r="L223" s="125"/>
      <c r="M223" s="125"/>
      <c r="N223" s="125"/>
      <c r="O223" s="125"/>
      <c r="P223" s="127"/>
    </row>
    <row r="224" spans="1:16" ht="18" customHeight="1">
      <c r="A224" s="120"/>
      <c r="B224" s="121"/>
      <c r="C224" s="121"/>
      <c r="D224" s="122"/>
      <c r="E224" s="121"/>
      <c r="F224" s="124"/>
      <c r="G224" s="122"/>
      <c r="H224" s="122"/>
      <c r="I224" s="122"/>
      <c r="J224" s="123"/>
      <c r="K224" s="123"/>
      <c r="L224" s="125"/>
      <c r="M224" s="125"/>
      <c r="N224" s="125"/>
      <c r="O224" s="125"/>
      <c r="P224" s="127"/>
    </row>
    <row r="225" spans="1:16" ht="18" customHeight="1">
      <c r="A225" s="120"/>
      <c r="B225" s="121"/>
      <c r="C225" s="121"/>
      <c r="D225" s="122"/>
      <c r="E225" s="121"/>
      <c r="F225" s="124"/>
      <c r="G225" s="122"/>
      <c r="H225" s="122"/>
      <c r="I225" s="122"/>
      <c r="J225" s="123"/>
      <c r="K225" s="123"/>
      <c r="L225" s="125"/>
      <c r="M225" s="125"/>
      <c r="N225" s="125"/>
      <c r="O225" s="125"/>
      <c r="P225" s="127"/>
    </row>
    <row r="226" spans="1:16" ht="18" customHeight="1">
      <c r="A226" s="120"/>
      <c r="B226" s="121"/>
      <c r="C226" s="121"/>
      <c r="D226" s="122"/>
      <c r="E226" s="121"/>
      <c r="F226" s="124"/>
      <c r="G226" s="122"/>
      <c r="H226" s="122"/>
      <c r="I226" s="122"/>
      <c r="J226" s="123"/>
      <c r="K226" s="123"/>
      <c r="L226" s="125"/>
      <c r="M226" s="125"/>
      <c r="N226" s="125"/>
      <c r="O226" s="125"/>
      <c r="P226" s="127"/>
    </row>
    <row r="227" spans="1:16" ht="18" customHeight="1">
      <c r="A227" s="120"/>
      <c r="B227" s="121"/>
      <c r="C227" s="121"/>
      <c r="D227" s="122"/>
      <c r="E227" s="121"/>
      <c r="F227" s="124"/>
      <c r="G227" s="122"/>
      <c r="H227" s="122"/>
      <c r="I227" s="122"/>
      <c r="J227" s="123"/>
      <c r="K227" s="123"/>
      <c r="L227" s="125"/>
      <c r="M227" s="125"/>
      <c r="N227" s="125"/>
      <c r="O227" s="125"/>
      <c r="P227" s="127"/>
    </row>
    <row r="228" spans="1:16" ht="18" customHeight="1">
      <c r="A228" s="120"/>
      <c r="B228" s="121"/>
      <c r="C228" s="121"/>
      <c r="D228" s="122"/>
      <c r="E228" s="121"/>
      <c r="F228" s="124"/>
      <c r="G228" s="122"/>
      <c r="H228" s="122"/>
      <c r="I228" s="122"/>
      <c r="J228" s="123"/>
      <c r="K228" s="123"/>
      <c r="L228" s="125"/>
      <c r="M228" s="125"/>
      <c r="N228" s="125"/>
      <c r="O228" s="125"/>
      <c r="P228" s="127"/>
    </row>
    <row r="229" spans="1:16" ht="18" customHeight="1">
      <c r="A229" s="120"/>
      <c r="B229" s="121"/>
      <c r="C229" s="121"/>
      <c r="D229" s="122"/>
      <c r="E229" s="121"/>
      <c r="F229" s="124"/>
      <c r="G229" s="122"/>
      <c r="H229" s="122"/>
      <c r="I229" s="122"/>
      <c r="J229" s="123"/>
      <c r="K229" s="123"/>
      <c r="L229" s="125"/>
      <c r="M229" s="125"/>
      <c r="N229" s="125"/>
      <c r="O229" s="125"/>
      <c r="P229" s="127"/>
    </row>
    <row r="230" spans="1:16" ht="18" customHeight="1">
      <c r="A230" s="120"/>
      <c r="B230" s="121"/>
      <c r="C230" s="121"/>
      <c r="D230" s="122"/>
      <c r="E230" s="121"/>
      <c r="F230" s="124"/>
      <c r="G230" s="122"/>
      <c r="H230" s="122"/>
      <c r="I230" s="122"/>
      <c r="J230" s="123"/>
      <c r="K230" s="123"/>
      <c r="L230" s="125"/>
      <c r="M230" s="125"/>
      <c r="N230" s="125"/>
      <c r="O230" s="125"/>
      <c r="P230" s="127"/>
    </row>
    <row r="231" spans="1:16" ht="18" customHeight="1">
      <c r="A231" s="120"/>
      <c r="B231" s="121"/>
      <c r="C231" s="121"/>
      <c r="D231" s="122"/>
      <c r="E231" s="121"/>
      <c r="F231" s="124"/>
      <c r="G231" s="122"/>
      <c r="H231" s="122"/>
      <c r="I231" s="122"/>
      <c r="J231" s="123"/>
      <c r="K231" s="123"/>
      <c r="L231" s="125"/>
      <c r="M231" s="125"/>
      <c r="N231" s="125"/>
      <c r="O231" s="125"/>
      <c r="P231" s="127"/>
    </row>
    <row r="232" spans="1:16" ht="18" customHeight="1">
      <c r="A232" s="120"/>
      <c r="B232" s="121"/>
      <c r="C232" s="121"/>
      <c r="D232" s="122"/>
      <c r="E232" s="121"/>
      <c r="F232" s="124"/>
      <c r="G232" s="122"/>
      <c r="H232" s="122"/>
      <c r="I232" s="122"/>
      <c r="J232" s="123"/>
      <c r="K232" s="123"/>
      <c r="L232" s="125"/>
      <c r="M232" s="125"/>
      <c r="N232" s="125"/>
      <c r="O232" s="125"/>
      <c r="P232" s="127"/>
    </row>
    <row r="233" spans="1:16" ht="18" customHeight="1">
      <c r="A233" s="120"/>
      <c r="B233" s="121"/>
      <c r="C233" s="121"/>
      <c r="D233" s="122"/>
      <c r="E233" s="121"/>
      <c r="F233" s="124"/>
      <c r="G233" s="122"/>
      <c r="H233" s="122"/>
      <c r="I233" s="122"/>
      <c r="J233" s="123"/>
      <c r="K233" s="123"/>
      <c r="L233" s="125"/>
      <c r="M233" s="125"/>
      <c r="N233" s="125"/>
      <c r="O233" s="125"/>
      <c r="P233" s="127"/>
    </row>
    <row r="234" spans="1:16" ht="18" customHeight="1">
      <c r="A234" s="120"/>
      <c r="B234" s="121"/>
      <c r="C234" s="121"/>
      <c r="D234" s="122"/>
      <c r="E234" s="121"/>
      <c r="F234" s="124"/>
      <c r="G234" s="122"/>
      <c r="H234" s="122"/>
      <c r="I234" s="122"/>
      <c r="J234" s="123"/>
      <c r="K234" s="123"/>
      <c r="L234" s="125"/>
      <c r="M234" s="125"/>
      <c r="N234" s="125"/>
      <c r="O234" s="125"/>
      <c r="P234" s="127"/>
    </row>
    <row r="235" spans="1:16" ht="18" customHeight="1">
      <c r="A235" s="120"/>
      <c r="B235" s="121"/>
      <c r="C235" s="121"/>
      <c r="D235" s="122"/>
      <c r="E235" s="121"/>
      <c r="F235" s="124"/>
      <c r="G235" s="122"/>
      <c r="H235" s="122"/>
      <c r="I235" s="122"/>
      <c r="J235" s="123"/>
      <c r="K235" s="123"/>
      <c r="L235" s="125"/>
      <c r="M235" s="125"/>
      <c r="N235" s="125"/>
      <c r="O235" s="125"/>
      <c r="P235" s="127"/>
    </row>
    <row r="236" spans="1:16" ht="18" customHeight="1">
      <c r="A236" s="120"/>
      <c r="B236" s="121"/>
      <c r="C236" s="121"/>
      <c r="D236" s="122"/>
      <c r="E236" s="121"/>
      <c r="F236" s="124"/>
      <c r="G236" s="122"/>
      <c r="H236" s="122"/>
      <c r="I236" s="122"/>
      <c r="J236" s="123"/>
      <c r="K236" s="123"/>
      <c r="L236" s="125"/>
      <c r="M236" s="125"/>
      <c r="N236" s="125"/>
      <c r="O236" s="125"/>
      <c r="P236" s="127"/>
    </row>
    <row r="237" spans="1:16" ht="18" customHeight="1">
      <c r="A237" s="120"/>
      <c r="B237" s="121"/>
      <c r="C237" s="121"/>
      <c r="D237" s="122"/>
      <c r="E237" s="121"/>
      <c r="F237" s="124"/>
      <c r="G237" s="122"/>
      <c r="H237" s="122"/>
      <c r="I237" s="122"/>
      <c r="J237" s="123"/>
      <c r="K237" s="123"/>
      <c r="L237" s="125"/>
      <c r="M237" s="125"/>
      <c r="N237" s="125"/>
      <c r="O237" s="125"/>
      <c r="P237" s="127"/>
    </row>
    <row r="238" spans="1:16" ht="18" customHeight="1">
      <c r="A238" s="120"/>
      <c r="B238" s="121"/>
      <c r="C238" s="121"/>
      <c r="D238" s="122"/>
      <c r="E238" s="121"/>
      <c r="F238" s="124"/>
      <c r="G238" s="122"/>
      <c r="H238" s="122"/>
      <c r="I238" s="122"/>
      <c r="J238" s="123"/>
      <c r="K238" s="123"/>
      <c r="L238" s="125"/>
      <c r="M238" s="125"/>
      <c r="N238" s="125"/>
      <c r="O238" s="125"/>
      <c r="P238" s="127"/>
    </row>
    <row r="239" spans="1:16" ht="18" customHeight="1">
      <c r="A239" s="120"/>
      <c r="B239" s="121"/>
      <c r="C239" s="121"/>
      <c r="D239" s="122"/>
      <c r="E239" s="121"/>
      <c r="F239" s="124"/>
      <c r="G239" s="122"/>
      <c r="H239" s="122"/>
      <c r="I239" s="122"/>
      <c r="J239" s="123"/>
      <c r="K239" s="123"/>
      <c r="L239" s="125"/>
      <c r="M239" s="125"/>
      <c r="N239" s="125"/>
      <c r="O239" s="125"/>
      <c r="P239" s="127"/>
    </row>
    <row r="240" spans="1:16" ht="18" customHeight="1">
      <c r="A240" s="120"/>
      <c r="B240" s="121"/>
      <c r="C240" s="121"/>
      <c r="D240" s="122"/>
      <c r="E240" s="121"/>
      <c r="F240" s="124"/>
      <c r="G240" s="122"/>
      <c r="H240" s="122"/>
      <c r="I240" s="122"/>
      <c r="J240" s="123"/>
      <c r="K240" s="123"/>
      <c r="L240" s="125"/>
      <c r="M240" s="125"/>
      <c r="N240" s="125"/>
      <c r="O240" s="125"/>
      <c r="P240" s="127"/>
    </row>
    <row r="241" spans="1:16" ht="18" customHeight="1">
      <c r="A241" s="120"/>
      <c r="B241" s="121"/>
      <c r="C241" s="121"/>
      <c r="D241" s="122"/>
      <c r="E241" s="121"/>
      <c r="F241" s="124"/>
      <c r="G241" s="122"/>
      <c r="H241" s="122"/>
      <c r="I241" s="122"/>
      <c r="J241" s="123"/>
      <c r="K241" s="123"/>
      <c r="L241" s="125"/>
      <c r="M241" s="125"/>
      <c r="N241" s="125"/>
      <c r="O241" s="125"/>
      <c r="P241" s="127"/>
    </row>
    <row r="242" spans="1:16" ht="18" customHeight="1">
      <c r="A242" s="120"/>
      <c r="B242" s="121"/>
      <c r="C242" s="121"/>
      <c r="D242" s="122"/>
      <c r="E242" s="121"/>
      <c r="F242" s="124"/>
      <c r="G242" s="122"/>
      <c r="H242" s="122"/>
      <c r="I242" s="122"/>
      <c r="J242" s="123"/>
      <c r="K242" s="123"/>
      <c r="L242" s="125"/>
      <c r="M242" s="125"/>
      <c r="N242" s="125"/>
      <c r="O242" s="125"/>
      <c r="P242" s="127"/>
    </row>
    <row r="243" spans="1:16" ht="18" customHeight="1">
      <c r="A243" s="120"/>
      <c r="B243" s="121"/>
      <c r="C243" s="121"/>
      <c r="D243" s="122"/>
      <c r="E243" s="121"/>
      <c r="F243" s="124"/>
      <c r="G243" s="122"/>
      <c r="H243" s="122"/>
      <c r="I243" s="122"/>
      <c r="J243" s="123"/>
      <c r="K243" s="123"/>
      <c r="L243" s="125"/>
      <c r="M243" s="125"/>
      <c r="N243" s="125"/>
      <c r="O243" s="125"/>
      <c r="P243" s="127"/>
    </row>
    <row r="244" spans="1:16" ht="18" customHeight="1">
      <c r="A244" s="120"/>
      <c r="B244" s="121"/>
      <c r="C244" s="121"/>
      <c r="D244" s="122"/>
      <c r="E244" s="121"/>
      <c r="F244" s="124"/>
      <c r="G244" s="122"/>
      <c r="H244" s="122"/>
      <c r="I244" s="122"/>
      <c r="J244" s="123"/>
      <c r="K244" s="123"/>
      <c r="L244" s="125"/>
      <c r="M244" s="125"/>
      <c r="N244" s="125"/>
      <c r="O244" s="125"/>
      <c r="P244" s="127"/>
    </row>
    <row r="245" spans="1:16" ht="18" customHeight="1">
      <c r="A245" s="120"/>
      <c r="B245" s="121"/>
      <c r="C245" s="121"/>
      <c r="D245" s="122"/>
      <c r="E245" s="121"/>
      <c r="F245" s="124"/>
      <c r="G245" s="122"/>
      <c r="H245" s="122"/>
      <c r="I245" s="122"/>
      <c r="J245" s="123"/>
      <c r="K245" s="123"/>
      <c r="L245" s="125"/>
      <c r="M245" s="125"/>
      <c r="N245" s="125"/>
      <c r="O245" s="125"/>
      <c r="P245" s="127"/>
    </row>
    <row r="246" spans="1:16" ht="18" customHeight="1">
      <c r="A246" s="120"/>
      <c r="B246" s="132"/>
      <c r="C246" s="132"/>
      <c r="D246" s="122"/>
      <c r="E246" s="132"/>
      <c r="F246" s="120"/>
      <c r="G246" s="122"/>
      <c r="H246" s="122"/>
      <c r="I246" s="133"/>
      <c r="J246" s="131"/>
      <c r="K246" s="131"/>
      <c r="L246" s="125"/>
      <c r="M246" s="125"/>
      <c r="N246" s="125"/>
      <c r="O246" s="125"/>
      <c r="P246" s="127"/>
    </row>
    <row r="247" spans="1:16" ht="18" customHeight="1">
      <c r="A247" s="120"/>
      <c r="B247" s="121"/>
      <c r="C247" s="121"/>
      <c r="D247" s="122"/>
      <c r="E247" s="121"/>
      <c r="F247" s="124"/>
      <c r="G247" s="122"/>
      <c r="H247" s="122"/>
      <c r="I247" s="122"/>
      <c r="J247" s="123"/>
      <c r="K247" s="123"/>
      <c r="L247" s="125"/>
      <c r="M247" s="125"/>
      <c r="N247" s="125"/>
      <c r="O247" s="125"/>
      <c r="P247" s="127"/>
    </row>
    <row r="248" spans="1:16" ht="18" customHeight="1">
      <c r="A248" s="120"/>
      <c r="B248" s="121"/>
      <c r="C248" s="121"/>
      <c r="D248" s="122"/>
      <c r="E248" s="121"/>
      <c r="F248" s="124"/>
      <c r="G248" s="122"/>
      <c r="H248" s="122"/>
      <c r="I248" s="122"/>
      <c r="J248" s="123"/>
      <c r="K248" s="123"/>
      <c r="L248" s="125"/>
      <c r="M248" s="125"/>
      <c r="N248" s="125"/>
      <c r="O248" s="125"/>
      <c r="P248" s="127"/>
    </row>
    <row r="249" spans="1:16" ht="18" customHeight="1">
      <c r="A249" s="120"/>
      <c r="B249" s="121"/>
      <c r="C249" s="121"/>
      <c r="D249" s="122"/>
      <c r="E249" s="121"/>
      <c r="F249" s="124"/>
      <c r="G249" s="122"/>
      <c r="H249" s="122"/>
      <c r="I249" s="122"/>
      <c r="J249" s="123"/>
      <c r="K249" s="123"/>
      <c r="L249" s="125"/>
      <c r="M249" s="125"/>
      <c r="N249" s="125"/>
      <c r="O249" s="125"/>
      <c r="P249" s="127"/>
    </row>
    <row r="250" spans="1:16" ht="18" customHeight="1">
      <c r="A250" s="120"/>
      <c r="B250" s="121"/>
      <c r="C250" s="121"/>
      <c r="D250" s="122"/>
      <c r="E250" s="121"/>
      <c r="F250" s="124"/>
      <c r="G250" s="122"/>
      <c r="H250" s="122"/>
      <c r="I250" s="122"/>
      <c r="J250" s="123"/>
      <c r="K250" s="123"/>
      <c r="L250" s="125"/>
      <c r="M250" s="125"/>
      <c r="N250" s="125"/>
      <c r="O250" s="125"/>
      <c r="P250" s="127"/>
    </row>
    <row r="251" spans="1:16" ht="18" customHeight="1">
      <c r="A251" s="120"/>
      <c r="B251" s="121"/>
      <c r="C251" s="121"/>
      <c r="D251" s="122"/>
      <c r="E251" s="121"/>
      <c r="F251" s="124"/>
      <c r="G251" s="122"/>
      <c r="H251" s="122"/>
      <c r="I251" s="122"/>
      <c r="J251" s="123"/>
      <c r="K251" s="123"/>
      <c r="L251" s="125"/>
      <c r="M251" s="125"/>
      <c r="N251" s="125"/>
      <c r="O251" s="125"/>
      <c r="P251" s="127"/>
    </row>
    <row r="252" spans="1:16" ht="18" customHeight="1">
      <c r="A252" s="120"/>
      <c r="B252" s="121"/>
      <c r="C252" s="121"/>
      <c r="D252" s="122"/>
      <c r="E252" s="121"/>
      <c r="F252" s="124"/>
      <c r="G252" s="122"/>
      <c r="H252" s="122"/>
      <c r="I252" s="122"/>
      <c r="J252" s="123"/>
      <c r="K252" s="123"/>
      <c r="L252" s="125"/>
      <c r="M252" s="125"/>
      <c r="N252" s="125"/>
      <c r="O252" s="125"/>
      <c r="P252" s="127"/>
    </row>
    <row r="253" spans="1:16" ht="18" customHeight="1">
      <c r="A253" s="120"/>
      <c r="B253" s="121"/>
      <c r="C253" s="121"/>
      <c r="D253" s="122"/>
      <c r="E253" s="121"/>
      <c r="F253" s="124"/>
      <c r="G253" s="122"/>
      <c r="H253" s="122"/>
      <c r="I253" s="122"/>
      <c r="J253" s="123"/>
      <c r="K253" s="123"/>
      <c r="L253" s="125"/>
      <c r="M253" s="125"/>
      <c r="N253" s="125"/>
      <c r="O253" s="125"/>
      <c r="P253" s="127"/>
    </row>
    <row r="254" spans="1:16" ht="18" customHeight="1">
      <c r="A254" s="120"/>
      <c r="B254" s="121"/>
      <c r="C254" s="121"/>
      <c r="D254" s="122"/>
      <c r="E254" s="121"/>
      <c r="F254" s="124"/>
      <c r="G254" s="122"/>
      <c r="H254" s="122"/>
      <c r="I254" s="122"/>
      <c r="J254" s="123"/>
      <c r="K254" s="123"/>
      <c r="L254" s="125"/>
      <c r="M254" s="125"/>
      <c r="N254" s="125"/>
      <c r="O254" s="125"/>
      <c r="P254" s="127"/>
    </row>
    <row r="255" spans="1:16" ht="18" customHeight="1">
      <c r="A255" s="120"/>
      <c r="B255" s="121"/>
      <c r="C255" s="121"/>
      <c r="D255" s="122"/>
      <c r="E255" s="121"/>
      <c r="F255" s="124"/>
      <c r="G255" s="122"/>
      <c r="H255" s="122"/>
      <c r="I255" s="122"/>
      <c r="J255" s="123"/>
      <c r="K255" s="123"/>
      <c r="L255" s="125"/>
      <c r="M255" s="125"/>
      <c r="N255" s="125"/>
      <c r="O255" s="125"/>
      <c r="P255" s="127"/>
    </row>
    <row r="256" spans="1:16" ht="18" customHeight="1">
      <c r="A256" s="120"/>
      <c r="B256" s="121"/>
      <c r="C256" s="121"/>
      <c r="D256" s="122"/>
      <c r="E256" s="121"/>
      <c r="F256" s="124"/>
      <c r="G256" s="122"/>
      <c r="H256" s="122"/>
      <c r="I256" s="122"/>
      <c r="J256" s="123"/>
      <c r="K256" s="123"/>
      <c r="L256" s="125"/>
      <c r="M256" s="125"/>
      <c r="N256" s="125"/>
      <c r="O256" s="125"/>
      <c r="P256" s="127"/>
    </row>
    <row r="257" spans="1:16" ht="18" customHeight="1">
      <c r="A257" s="120"/>
      <c r="B257" s="121"/>
      <c r="C257" s="121"/>
      <c r="D257" s="122"/>
      <c r="E257" s="121"/>
      <c r="F257" s="124"/>
      <c r="G257" s="122"/>
      <c r="H257" s="122"/>
      <c r="I257" s="122"/>
      <c r="J257" s="123"/>
      <c r="K257" s="123"/>
      <c r="L257" s="125"/>
      <c r="M257" s="125"/>
      <c r="N257" s="125"/>
      <c r="O257" s="125"/>
      <c r="P257" s="127"/>
    </row>
    <row r="258" spans="1:16" ht="18" customHeight="1">
      <c r="A258" s="120"/>
      <c r="B258" s="121"/>
      <c r="C258" s="121"/>
      <c r="D258" s="122"/>
      <c r="E258" s="121"/>
      <c r="F258" s="124"/>
      <c r="G258" s="122"/>
      <c r="H258" s="122"/>
      <c r="I258" s="122"/>
      <c r="J258" s="123"/>
      <c r="K258" s="123"/>
      <c r="L258" s="125"/>
      <c r="M258" s="125"/>
      <c r="N258" s="125"/>
      <c r="O258" s="125"/>
      <c r="P258" s="127"/>
    </row>
    <row r="259" spans="1:16" ht="18" customHeight="1">
      <c r="A259" s="120"/>
      <c r="B259" s="121"/>
      <c r="C259" s="121"/>
      <c r="D259" s="122"/>
      <c r="E259" s="121"/>
      <c r="F259" s="124"/>
      <c r="G259" s="122"/>
      <c r="H259" s="122"/>
      <c r="I259" s="122"/>
      <c r="J259" s="123"/>
      <c r="K259" s="123"/>
      <c r="L259" s="125"/>
      <c r="M259" s="125"/>
      <c r="N259" s="125"/>
      <c r="O259" s="125"/>
      <c r="P259" s="127"/>
    </row>
    <row r="260" spans="1:16" ht="18" customHeight="1">
      <c r="A260" s="120"/>
      <c r="B260" s="121"/>
      <c r="C260" s="121"/>
      <c r="D260" s="122"/>
      <c r="E260" s="121"/>
      <c r="F260" s="124"/>
      <c r="G260" s="122"/>
      <c r="H260" s="122"/>
      <c r="I260" s="122"/>
      <c r="J260" s="123"/>
      <c r="K260" s="123"/>
      <c r="L260" s="125"/>
      <c r="M260" s="125"/>
      <c r="N260" s="125"/>
      <c r="O260" s="125"/>
      <c r="P260" s="127"/>
    </row>
    <row r="261" spans="1:16" ht="18" customHeight="1">
      <c r="A261" s="120"/>
      <c r="B261" s="121"/>
      <c r="C261" s="121"/>
      <c r="D261" s="122"/>
      <c r="E261" s="121"/>
      <c r="F261" s="124"/>
      <c r="G261" s="122"/>
      <c r="H261" s="122"/>
      <c r="I261" s="122"/>
      <c r="J261" s="123"/>
      <c r="K261" s="123"/>
      <c r="L261" s="125"/>
      <c r="M261" s="125"/>
      <c r="N261" s="125"/>
      <c r="O261" s="125"/>
      <c r="P261" s="127"/>
    </row>
    <row r="262" spans="1:16" ht="18" customHeight="1">
      <c r="A262" s="120"/>
      <c r="B262" s="121"/>
      <c r="C262" s="121"/>
      <c r="D262" s="122"/>
      <c r="E262" s="121"/>
      <c r="F262" s="124"/>
      <c r="G262" s="122"/>
      <c r="H262" s="122"/>
      <c r="I262" s="122"/>
      <c r="J262" s="123"/>
      <c r="K262" s="123"/>
      <c r="L262" s="125"/>
      <c r="M262" s="125"/>
      <c r="N262" s="125"/>
      <c r="O262" s="125"/>
      <c r="P262" s="127"/>
    </row>
    <row r="263" spans="1:16" ht="18" customHeight="1">
      <c r="A263" s="120"/>
      <c r="B263" s="121"/>
      <c r="C263" s="121"/>
      <c r="D263" s="122"/>
      <c r="E263" s="121"/>
      <c r="F263" s="124"/>
      <c r="G263" s="122"/>
      <c r="H263" s="122"/>
      <c r="I263" s="122"/>
      <c r="J263" s="123"/>
      <c r="K263" s="123"/>
      <c r="L263" s="125"/>
      <c r="M263" s="125"/>
      <c r="N263" s="125"/>
      <c r="O263" s="125"/>
      <c r="P263" s="127"/>
    </row>
    <row r="264" spans="1:16" ht="18" customHeight="1">
      <c r="A264" s="120"/>
      <c r="B264" s="121"/>
      <c r="C264" s="121"/>
      <c r="D264" s="122"/>
      <c r="E264" s="121"/>
      <c r="F264" s="124"/>
      <c r="G264" s="122"/>
      <c r="H264" s="122"/>
      <c r="I264" s="122"/>
      <c r="J264" s="123"/>
      <c r="K264" s="123"/>
      <c r="L264" s="125"/>
      <c r="M264" s="125"/>
      <c r="N264" s="125"/>
      <c r="O264" s="125"/>
      <c r="P264" s="127"/>
    </row>
    <row r="265" spans="1:16" ht="18" customHeight="1">
      <c r="A265" s="120"/>
      <c r="B265" s="121"/>
      <c r="C265" s="121"/>
      <c r="D265" s="122"/>
      <c r="E265" s="121"/>
      <c r="F265" s="124"/>
      <c r="G265" s="122"/>
      <c r="H265" s="122"/>
      <c r="I265" s="122"/>
      <c r="J265" s="123"/>
      <c r="K265" s="123"/>
      <c r="L265" s="125"/>
      <c r="M265" s="125"/>
      <c r="N265" s="125"/>
      <c r="O265" s="125"/>
      <c r="P265" s="127"/>
    </row>
    <row r="266" spans="1:16" ht="18" customHeight="1">
      <c r="A266" s="120"/>
      <c r="B266" s="125"/>
      <c r="C266" s="125"/>
      <c r="D266" s="122"/>
      <c r="E266" s="123"/>
      <c r="F266" s="124"/>
      <c r="G266" s="122"/>
      <c r="H266" s="125"/>
      <c r="I266" s="125"/>
      <c r="J266" s="123"/>
      <c r="K266" s="125"/>
      <c r="L266" s="125"/>
      <c r="M266" s="125"/>
      <c r="N266" s="125"/>
      <c r="O266" s="125"/>
      <c r="P266" s="127"/>
    </row>
    <row r="267" spans="1:16" ht="18" customHeight="1">
      <c r="A267" s="120"/>
      <c r="B267" s="121"/>
      <c r="C267" s="121"/>
      <c r="D267" s="122"/>
      <c r="E267" s="121"/>
      <c r="F267" s="124"/>
      <c r="G267" s="122"/>
      <c r="H267" s="122"/>
      <c r="I267" s="122"/>
      <c r="J267" s="123"/>
      <c r="K267" s="123"/>
      <c r="L267" s="125"/>
      <c r="M267" s="125"/>
      <c r="N267" s="125"/>
      <c r="O267" s="125"/>
      <c r="P267" s="127"/>
    </row>
    <row r="268" spans="1:16" ht="18" customHeight="1">
      <c r="A268" s="120"/>
      <c r="B268" s="121"/>
      <c r="C268" s="121"/>
      <c r="D268" s="122"/>
      <c r="E268" s="121"/>
      <c r="F268" s="124"/>
      <c r="G268" s="122"/>
      <c r="H268" s="122"/>
      <c r="I268" s="122"/>
      <c r="J268" s="123"/>
      <c r="K268" s="123"/>
      <c r="L268" s="125"/>
      <c r="M268" s="125"/>
      <c r="N268" s="125"/>
      <c r="O268" s="125"/>
      <c r="P268" s="127"/>
    </row>
    <row r="269" spans="1:16" ht="18" customHeight="1">
      <c r="A269" s="120"/>
      <c r="B269" s="121"/>
      <c r="C269" s="121"/>
      <c r="D269" s="122"/>
      <c r="E269" s="121"/>
      <c r="F269" s="124"/>
      <c r="G269" s="122"/>
      <c r="H269" s="122"/>
      <c r="I269" s="122"/>
      <c r="J269" s="123"/>
      <c r="K269" s="123"/>
      <c r="L269" s="125"/>
      <c r="M269" s="125"/>
      <c r="N269" s="125"/>
      <c r="O269" s="125"/>
      <c r="P269" s="127"/>
    </row>
    <row r="270" spans="1:16" ht="18" customHeight="1">
      <c r="A270" s="120"/>
      <c r="B270" s="121"/>
      <c r="C270" s="121"/>
      <c r="D270" s="122"/>
      <c r="E270" s="121"/>
      <c r="F270" s="124"/>
      <c r="G270" s="122"/>
      <c r="H270" s="122"/>
      <c r="I270" s="122"/>
      <c r="J270" s="123"/>
      <c r="K270" s="123"/>
      <c r="L270" s="125"/>
      <c r="M270" s="125"/>
      <c r="N270" s="125"/>
      <c r="O270" s="125"/>
      <c r="P270" s="127"/>
    </row>
    <row r="271" spans="1:16" ht="18" customHeight="1">
      <c r="A271" s="120"/>
      <c r="B271" s="121"/>
      <c r="C271" s="121"/>
      <c r="D271" s="122"/>
      <c r="E271" s="121"/>
      <c r="F271" s="124"/>
      <c r="G271" s="122"/>
      <c r="H271" s="122"/>
      <c r="I271" s="122"/>
      <c r="J271" s="123"/>
      <c r="K271" s="123"/>
      <c r="L271" s="125"/>
      <c r="M271" s="125"/>
      <c r="N271" s="125"/>
      <c r="O271" s="125"/>
      <c r="P271" s="127"/>
    </row>
    <row r="272" spans="1:16" ht="18" customHeight="1">
      <c r="A272" s="120"/>
      <c r="B272" s="121"/>
      <c r="C272" s="121"/>
      <c r="D272" s="122"/>
      <c r="E272" s="121"/>
      <c r="F272" s="124"/>
      <c r="G272" s="122"/>
      <c r="H272" s="122"/>
      <c r="I272" s="122"/>
      <c r="J272" s="123"/>
      <c r="K272" s="123"/>
      <c r="L272" s="125"/>
      <c r="M272" s="125"/>
      <c r="N272" s="125"/>
      <c r="O272" s="125"/>
      <c r="P272" s="127"/>
    </row>
    <row r="273" spans="1:16" ht="18" customHeight="1">
      <c r="A273" s="120"/>
      <c r="B273" s="121"/>
      <c r="C273" s="121"/>
      <c r="D273" s="122"/>
      <c r="E273" s="121"/>
      <c r="F273" s="124"/>
      <c r="G273" s="122"/>
      <c r="H273" s="122"/>
      <c r="I273" s="122"/>
      <c r="J273" s="123"/>
      <c r="K273" s="123"/>
      <c r="L273" s="125"/>
      <c r="M273" s="125"/>
      <c r="N273" s="125"/>
      <c r="O273" s="125"/>
      <c r="P273" s="127"/>
    </row>
    <row r="274" spans="1:16" ht="18" customHeight="1">
      <c r="A274" s="120"/>
      <c r="B274" s="121"/>
      <c r="C274" s="121"/>
      <c r="D274" s="122"/>
      <c r="E274" s="121"/>
      <c r="F274" s="124"/>
      <c r="G274" s="122"/>
      <c r="H274" s="122"/>
      <c r="I274" s="122"/>
      <c r="J274" s="123"/>
      <c r="K274" s="123"/>
      <c r="L274" s="125"/>
      <c r="M274" s="125"/>
      <c r="N274" s="125"/>
      <c r="O274" s="125"/>
      <c r="P274" s="127"/>
    </row>
    <row r="275" spans="1:16" ht="18" customHeight="1">
      <c r="A275" s="120"/>
      <c r="B275" s="121"/>
      <c r="C275" s="121"/>
      <c r="D275" s="122"/>
      <c r="E275" s="121"/>
      <c r="F275" s="124"/>
      <c r="G275" s="122"/>
      <c r="H275" s="122"/>
      <c r="I275" s="122"/>
      <c r="J275" s="123"/>
      <c r="K275" s="123"/>
      <c r="L275" s="125"/>
      <c r="M275" s="125"/>
      <c r="N275" s="125"/>
      <c r="O275" s="125"/>
      <c r="P275" s="127"/>
    </row>
    <row r="276" spans="1:16" ht="18" customHeight="1">
      <c r="A276" s="120"/>
      <c r="B276" s="132"/>
      <c r="C276" s="132"/>
      <c r="D276" s="122"/>
      <c r="E276" s="132"/>
      <c r="F276" s="120"/>
      <c r="G276" s="122"/>
      <c r="H276" s="122"/>
      <c r="I276" s="133"/>
      <c r="J276" s="131"/>
      <c r="K276" s="131"/>
      <c r="L276" s="125"/>
      <c r="M276" s="125"/>
      <c r="N276" s="125"/>
      <c r="O276" s="125"/>
      <c r="P276" s="127"/>
    </row>
    <row r="277" spans="1:16" ht="18" customHeight="1">
      <c r="A277" s="120"/>
      <c r="B277" s="121"/>
      <c r="C277" s="121"/>
      <c r="D277" s="122"/>
      <c r="E277" s="121"/>
      <c r="F277" s="124"/>
      <c r="G277" s="128"/>
      <c r="H277" s="122"/>
      <c r="I277" s="122"/>
      <c r="J277" s="123"/>
      <c r="K277" s="123"/>
      <c r="L277" s="125"/>
      <c r="M277" s="125"/>
      <c r="N277" s="125"/>
      <c r="O277" s="125"/>
      <c r="P277" s="127"/>
    </row>
    <row r="278" spans="1:16" ht="18" customHeight="1">
      <c r="A278" s="120"/>
      <c r="B278" s="136"/>
      <c r="C278" s="136"/>
      <c r="D278" s="122"/>
      <c r="E278" s="136"/>
      <c r="F278" s="137"/>
      <c r="G278" s="128"/>
      <c r="H278" s="122"/>
      <c r="I278" s="122"/>
      <c r="J278" s="123"/>
      <c r="K278" s="123"/>
      <c r="L278" s="125"/>
      <c r="M278" s="125"/>
      <c r="N278" s="125"/>
      <c r="O278" s="125"/>
      <c r="P278" s="127"/>
    </row>
    <row r="279" spans="1:16" ht="18" customHeight="1">
      <c r="A279" s="120"/>
      <c r="B279" s="136"/>
      <c r="C279" s="136"/>
      <c r="D279" s="122"/>
      <c r="E279" s="136"/>
      <c r="F279" s="137"/>
      <c r="G279" s="128"/>
      <c r="H279" s="122"/>
      <c r="I279" s="122"/>
      <c r="J279" s="123"/>
      <c r="K279" s="123"/>
      <c r="L279" s="125"/>
      <c r="M279" s="125"/>
      <c r="N279" s="125"/>
      <c r="O279" s="125"/>
      <c r="P279" s="127"/>
    </row>
    <row r="280" spans="1:16" ht="18" customHeight="1">
      <c r="A280" s="120"/>
      <c r="B280" s="136"/>
      <c r="C280" s="136"/>
      <c r="D280" s="122"/>
      <c r="E280" s="136"/>
      <c r="F280" s="137"/>
      <c r="G280" s="128"/>
      <c r="H280" s="122"/>
      <c r="I280" s="122"/>
      <c r="J280" s="123"/>
      <c r="K280" s="123"/>
      <c r="L280" s="125"/>
      <c r="M280" s="125"/>
      <c r="N280" s="125"/>
      <c r="O280" s="125"/>
      <c r="P280" s="127"/>
    </row>
    <row r="281" spans="1:16" ht="18" customHeight="1">
      <c r="A281" s="120"/>
      <c r="B281" s="136"/>
      <c r="C281" s="136"/>
      <c r="D281" s="122"/>
      <c r="E281" s="136"/>
      <c r="F281" s="137"/>
      <c r="G281" s="128"/>
      <c r="H281" s="122"/>
      <c r="I281" s="122"/>
      <c r="J281" s="123"/>
      <c r="K281" s="123"/>
      <c r="L281" s="125"/>
      <c r="M281" s="125"/>
      <c r="N281" s="125"/>
      <c r="O281" s="125"/>
      <c r="P281" s="127"/>
    </row>
    <row r="282" spans="1:16" ht="18" customHeight="1">
      <c r="A282" s="120"/>
      <c r="B282" s="136"/>
      <c r="C282" s="136"/>
      <c r="D282" s="122"/>
      <c r="E282" s="136"/>
      <c r="F282" s="137"/>
      <c r="G282" s="128"/>
      <c r="H282" s="122"/>
      <c r="I282" s="122"/>
      <c r="J282" s="123"/>
      <c r="K282" s="123"/>
      <c r="L282" s="125"/>
      <c r="M282" s="125"/>
      <c r="N282" s="125"/>
      <c r="O282" s="125"/>
      <c r="P282" s="127"/>
    </row>
    <row r="283" spans="1:16" ht="18" customHeight="1">
      <c r="A283" s="120"/>
      <c r="B283" s="136"/>
      <c r="C283" s="136"/>
      <c r="D283" s="122"/>
      <c r="E283" s="136"/>
      <c r="F283" s="137"/>
      <c r="G283" s="128"/>
      <c r="H283" s="122"/>
      <c r="I283" s="122"/>
      <c r="J283" s="123"/>
      <c r="K283" s="123"/>
      <c r="L283" s="125"/>
      <c r="M283" s="125"/>
      <c r="N283" s="125"/>
      <c r="O283" s="125"/>
      <c r="P283" s="127"/>
    </row>
    <row r="284" spans="1:16" ht="18" customHeight="1">
      <c r="A284" s="120"/>
      <c r="B284" s="136"/>
      <c r="C284" s="136"/>
      <c r="D284" s="122"/>
      <c r="E284" s="136"/>
      <c r="F284" s="137"/>
      <c r="G284" s="128"/>
      <c r="H284" s="122"/>
      <c r="I284" s="122"/>
      <c r="J284" s="123"/>
      <c r="K284" s="123"/>
      <c r="L284" s="125"/>
      <c r="M284" s="125"/>
      <c r="N284" s="125"/>
      <c r="O284" s="125"/>
      <c r="P284" s="127"/>
    </row>
    <row r="285" spans="1:16" ht="18" customHeight="1">
      <c r="A285" s="120"/>
      <c r="B285" s="136"/>
      <c r="C285" s="136"/>
      <c r="D285" s="122"/>
      <c r="E285" s="136"/>
      <c r="F285" s="137"/>
      <c r="G285" s="128"/>
      <c r="H285" s="122"/>
      <c r="I285" s="122"/>
      <c r="J285" s="123"/>
      <c r="K285" s="123"/>
      <c r="L285" s="125"/>
      <c r="M285" s="125"/>
      <c r="N285" s="125"/>
      <c r="O285" s="125"/>
      <c r="P285" s="127"/>
    </row>
    <row r="286" spans="1:16" ht="18" customHeight="1">
      <c r="A286" s="120"/>
      <c r="B286" s="136"/>
      <c r="C286" s="136"/>
      <c r="D286" s="122"/>
      <c r="E286" s="136"/>
      <c r="F286" s="137"/>
      <c r="G286" s="128"/>
      <c r="H286" s="122"/>
      <c r="I286" s="122"/>
      <c r="J286" s="123"/>
      <c r="K286" s="123"/>
      <c r="L286" s="125"/>
      <c r="M286" s="125"/>
      <c r="N286" s="125"/>
      <c r="O286" s="125"/>
      <c r="P286" s="127"/>
    </row>
    <row r="287" spans="1:16" ht="18" customHeight="1">
      <c r="A287" s="120"/>
      <c r="B287" s="136"/>
      <c r="C287" s="136"/>
      <c r="D287" s="122"/>
      <c r="E287" s="136"/>
      <c r="F287" s="137"/>
      <c r="G287" s="128"/>
      <c r="H287" s="122"/>
      <c r="I287" s="122"/>
      <c r="J287" s="123"/>
      <c r="K287" s="123"/>
      <c r="L287" s="125"/>
      <c r="M287" s="125"/>
      <c r="N287" s="125"/>
      <c r="O287" s="125"/>
      <c r="P287" s="127"/>
    </row>
    <row r="288" spans="1:16" ht="18" customHeight="1">
      <c r="A288" s="120"/>
      <c r="B288" s="136"/>
      <c r="C288" s="136"/>
      <c r="D288" s="122"/>
      <c r="E288" s="136"/>
      <c r="F288" s="137"/>
      <c r="G288" s="128"/>
      <c r="H288" s="122"/>
      <c r="I288" s="122"/>
      <c r="J288" s="123"/>
      <c r="K288" s="123"/>
      <c r="L288" s="125"/>
      <c r="M288" s="125"/>
      <c r="N288" s="125"/>
      <c r="O288" s="125"/>
      <c r="P288" s="127"/>
    </row>
    <row r="289" spans="1:16" ht="18" customHeight="1">
      <c r="A289" s="120"/>
      <c r="B289" s="136"/>
      <c r="C289" s="136"/>
      <c r="D289" s="122"/>
      <c r="E289" s="136"/>
      <c r="F289" s="137"/>
      <c r="G289" s="128"/>
      <c r="H289" s="122"/>
      <c r="I289" s="122"/>
      <c r="J289" s="123"/>
      <c r="K289" s="123"/>
      <c r="L289" s="125"/>
      <c r="M289" s="125"/>
      <c r="N289" s="125"/>
      <c r="O289" s="125"/>
      <c r="P289" s="127"/>
    </row>
    <row r="290" spans="1:16" ht="18" customHeight="1">
      <c r="A290" s="120"/>
      <c r="B290" s="136"/>
      <c r="C290" s="136"/>
      <c r="D290" s="122"/>
      <c r="E290" s="136"/>
      <c r="F290" s="137"/>
      <c r="G290" s="128"/>
      <c r="H290" s="122"/>
      <c r="I290" s="122"/>
      <c r="J290" s="123"/>
      <c r="K290" s="123"/>
      <c r="L290" s="125"/>
      <c r="M290" s="125"/>
      <c r="N290" s="125"/>
      <c r="O290" s="125"/>
      <c r="P290" s="127"/>
    </row>
    <row r="291" spans="1:16" ht="18" customHeight="1">
      <c r="A291" s="120"/>
      <c r="B291" s="136"/>
      <c r="C291" s="136"/>
      <c r="D291" s="122"/>
      <c r="E291" s="136"/>
      <c r="F291" s="137"/>
      <c r="G291" s="128"/>
      <c r="H291" s="122"/>
      <c r="I291" s="122"/>
      <c r="J291" s="123"/>
      <c r="K291" s="123"/>
      <c r="L291" s="125"/>
      <c r="M291" s="125"/>
      <c r="N291" s="125"/>
      <c r="O291" s="125"/>
      <c r="P291" s="127"/>
    </row>
    <row r="292" spans="1:16" ht="18" customHeight="1">
      <c r="A292" s="120"/>
      <c r="B292" s="136"/>
      <c r="C292" s="136"/>
      <c r="D292" s="122"/>
      <c r="E292" s="136"/>
      <c r="F292" s="137"/>
      <c r="G292" s="128"/>
      <c r="H292" s="122"/>
      <c r="I292" s="122"/>
      <c r="J292" s="123"/>
      <c r="K292" s="123"/>
      <c r="L292" s="125"/>
      <c r="M292" s="125"/>
      <c r="N292" s="125"/>
      <c r="O292" s="125"/>
      <c r="P292" s="127"/>
    </row>
    <row r="293" spans="1:16" ht="18" customHeight="1">
      <c r="A293" s="120"/>
      <c r="B293" s="136"/>
      <c r="C293" s="136"/>
      <c r="D293" s="122"/>
      <c r="E293" s="136"/>
      <c r="F293" s="137"/>
      <c r="G293" s="128"/>
      <c r="H293" s="122"/>
      <c r="I293" s="122"/>
      <c r="J293" s="123"/>
      <c r="K293" s="123"/>
      <c r="L293" s="125"/>
      <c r="M293" s="125"/>
      <c r="N293" s="125"/>
      <c r="O293" s="125"/>
      <c r="P293" s="127"/>
    </row>
    <row r="294" spans="1:16" ht="18" customHeight="1">
      <c r="A294" s="120"/>
      <c r="B294" s="121"/>
      <c r="C294" s="121"/>
      <c r="D294" s="122"/>
      <c r="E294" s="121"/>
      <c r="F294" s="137"/>
      <c r="G294" s="128"/>
      <c r="H294" s="122"/>
      <c r="I294" s="122"/>
      <c r="J294" s="123"/>
      <c r="K294" s="123"/>
      <c r="L294" s="125"/>
      <c r="M294" s="125"/>
      <c r="N294" s="125"/>
      <c r="O294" s="125"/>
      <c r="P294" s="127"/>
    </row>
    <row r="295" spans="1:16" ht="18" customHeight="1">
      <c r="A295" s="120"/>
      <c r="B295" s="121"/>
      <c r="C295" s="121"/>
      <c r="D295" s="122"/>
      <c r="E295" s="121"/>
      <c r="F295" s="137"/>
      <c r="G295" s="128"/>
      <c r="H295" s="122"/>
      <c r="I295" s="122"/>
      <c r="J295" s="123"/>
      <c r="K295" s="123"/>
      <c r="L295" s="125"/>
      <c r="M295" s="125"/>
      <c r="N295" s="125"/>
      <c r="O295" s="125"/>
      <c r="P295" s="127"/>
    </row>
    <row r="296" spans="1:16" ht="18" customHeight="1">
      <c r="A296" s="120"/>
      <c r="B296" s="121"/>
      <c r="C296" s="121"/>
      <c r="D296" s="122"/>
      <c r="E296" s="121"/>
      <c r="F296" s="124"/>
      <c r="G296" s="128"/>
      <c r="H296" s="122"/>
      <c r="I296" s="122"/>
      <c r="J296" s="123"/>
      <c r="K296" s="123"/>
      <c r="L296" s="125"/>
      <c r="M296" s="125"/>
      <c r="N296" s="125"/>
      <c r="O296" s="125"/>
      <c r="P296" s="127"/>
    </row>
    <row r="297" spans="1:16" ht="18" customHeight="1">
      <c r="A297" s="120"/>
      <c r="B297" s="121"/>
      <c r="C297" s="121"/>
      <c r="D297" s="122"/>
      <c r="E297" s="121"/>
      <c r="F297" s="124"/>
      <c r="G297" s="122"/>
      <c r="H297" s="122"/>
      <c r="I297" s="122"/>
      <c r="J297" s="123"/>
      <c r="K297" s="123"/>
      <c r="L297" s="125"/>
      <c r="M297" s="125"/>
      <c r="N297" s="125"/>
      <c r="O297" s="125"/>
      <c r="P297" s="127"/>
    </row>
    <row r="298" spans="1:16" ht="18" customHeight="1">
      <c r="A298" s="120"/>
      <c r="B298" s="121"/>
      <c r="C298" s="121"/>
      <c r="D298" s="122"/>
      <c r="E298" s="121"/>
      <c r="F298" s="124"/>
      <c r="G298" s="122"/>
      <c r="H298" s="122"/>
      <c r="I298" s="122"/>
      <c r="J298" s="123"/>
      <c r="K298" s="123"/>
      <c r="L298" s="125"/>
      <c r="M298" s="125"/>
      <c r="N298" s="125"/>
      <c r="O298" s="125"/>
      <c r="P298" s="127"/>
    </row>
    <row r="299" spans="1:16" ht="18" customHeight="1">
      <c r="A299" s="120"/>
      <c r="B299" s="121"/>
      <c r="C299" s="121"/>
      <c r="D299" s="122"/>
      <c r="E299" s="121"/>
      <c r="F299" s="124"/>
      <c r="G299" s="122"/>
      <c r="H299" s="122"/>
      <c r="I299" s="122"/>
      <c r="J299" s="123"/>
      <c r="K299" s="123"/>
      <c r="L299" s="125"/>
      <c r="M299" s="125"/>
      <c r="N299" s="125"/>
      <c r="O299" s="125"/>
      <c r="P299" s="127"/>
    </row>
    <row r="300" spans="1:16" ht="18" customHeight="1">
      <c r="A300" s="120"/>
      <c r="B300" s="121"/>
      <c r="C300" s="121"/>
      <c r="D300" s="122"/>
      <c r="E300" s="121"/>
      <c r="F300" s="124"/>
      <c r="G300" s="122"/>
      <c r="H300" s="122"/>
      <c r="I300" s="122"/>
      <c r="J300" s="123"/>
      <c r="K300" s="123"/>
      <c r="L300" s="125"/>
      <c r="M300" s="125"/>
      <c r="N300" s="125"/>
      <c r="O300" s="125"/>
      <c r="P300" s="127"/>
    </row>
    <row r="301" spans="1:16" ht="18" customHeight="1">
      <c r="A301" s="120"/>
      <c r="B301" s="121"/>
      <c r="C301" s="121"/>
      <c r="D301" s="122"/>
      <c r="E301" s="121"/>
      <c r="F301" s="124"/>
      <c r="G301" s="122"/>
      <c r="H301" s="122"/>
      <c r="I301" s="122"/>
      <c r="J301" s="123"/>
      <c r="K301" s="123"/>
      <c r="L301" s="125"/>
      <c r="M301" s="125"/>
      <c r="N301" s="125"/>
      <c r="O301" s="125"/>
      <c r="P301" s="127"/>
    </row>
    <row r="302" spans="1:16" ht="18" customHeight="1">
      <c r="A302" s="120"/>
      <c r="B302" s="121"/>
      <c r="C302" s="121"/>
      <c r="D302" s="122"/>
      <c r="E302" s="121"/>
      <c r="F302" s="124"/>
      <c r="G302" s="122"/>
      <c r="H302" s="122"/>
      <c r="I302" s="122"/>
      <c r="J302" s="123"/>
      <c r="K302" s="123"/>
      <c r="L302" s="125"/>
      <c r="M302" s="125"/>
      <c r="N302" s="125"/>
      <c r="O302" s="125"/>
      <c r="P302" s="127"/>
    </row>
    <row r="303" spans="1:16" ht="18" customHeight="1">
      <c r="A303" s="120"/>
      <c r="B303" s="121"/>
      <c r="C303" s="121"/>
      <c r="D303" s="122"/>
      <c r="E303" s="121"/>
      <c r="F303" s="124"/>
      <c r="G303" s="122"/>
      <c r="H303" s="122"/>
      <c r="I303" s="122"/>
      <c r="J303" s="123"/>
      <c r="K303" s="123"/>
      <c r="L303" s="125"/>
      <c r="M303" s="125"/>
      <c r="N303" s="125"/>
      <c r="O303" s="125"/>
      <c r="P303" s="127"/>
    </row>
    <row r="304" spans="1:16" ht="18" customHeight="1">
      <c r="A304" s="120"/>
      <c r="B304" s="132"/>
      <c r="C304" s="132"/>
      <c r="D304" s="122"/>
      <c r="E304" s="132"/>
      <c r="F304" s="120"/>
      <c r="G304" s="122"/>
      <c r="H304" s="122"/>
      <c r="I304" s="133"/>
      <c r="J304" s="131"/>
      <c r="K304" s="131"/>
      <c r="L304" s="125"/>
      <c r="M304" s="125"/>
      <c r="N304" s="125"/>
      <c r="O304" s="125"/>
      <c r="P304" s="127"/>
    </row>
    <row r="305" spans="1:16" ht="18" customHeight="1">
      <c r="A305" s="120"/>
      <c r="B305" s="121"/>
      <c r="C305" s="121"/>
      <c r="D305" s="122"/>
      <c r="E305" s="121"/>
      <c r="F305" s="124"/>
      <c r="G305" s="122"/>
      <c r="H305" s="122"/>
      <c r="I305" s="122"/>
      <c r="J305" s="123"/>
      <c r="K305" s="123"/>
      <c r="L305" s="125"/>
      <c r="M305" s="125"/>
      <c r="N305" s="125"/>
      <c r="O305" s="125"/>
      <c r="P305" s="127"/>
    </row>
    <row r="306" spans="1:16" ht="18" customHeight="1">
      <c r="A306" s="120"/>
      <c r="B306" s="132"/>
      <c r="C306" s="132"/>
      <c r="D306" s="122"/>
      <c r="E306" s="132"/>
      <c r="F306" s="120"/>
      <c r="G306" s="122"/>
      <c r="H306" s="122"/>
      <c r="I306" s="133"/>
      <c r="J306" s="131"/>
      <c r="K306" s="131"/>
      <c r="L306" s="125"/>
      <c r="M306" s="125"/>
      <c r="N306" s="125"/>
      <c r="O306" s="125"/>
      <c r="P306" s="127"/>
    </row>
    <row r="307" spans="1:16" ht="18" customHeight="1">
      <c r="A307" s="120"/>
      <c r="B307" s="132"/>
      <c r="C307" s="132"/>
      <c r="D307" s="122"/>
      <c r="E307" s="132"/>
      <c r="F307" s="120"/>
      <c r="G307" s="122"/>
      <c r="H307" s="122"/>
      <c r="I307" s="133"/>
      <c r="J307" s="131"/>
      <c r="K307" s="131"/>
      <c r="L307" s="125"/>
      <c r="M307" s="125"/>
      <c r="N307" s="125"/>
      <c r="O307" s="125"/>
      <c r="P307" s="127"/>
    </row>
    <row r="308" spans="1:16" ht="18" customHeight="1">
      <c r="A308" s="120"/>
      <c r="B308" s="121"/>
      <c r="C308" s="121"/>
      <c r="D308" s="122"/>
      <c r="E308" s="121"/>
      <c r="F308" s="124"/>
      <c r="G308" s="122"/>
      <c r="H308" s="122"/>
      <c r="I308" s="122"/>
      <c r="J308" s="123"/>
      <c r="K308" s="123"/>
      <c r="L308" s="125"/>
      <c r="M308" s="125"/>
      <c r="N308" s="125"/>
      <c r="O308" s="125"/>
      <c r="P308" s="127"/>
    </row>
    <row r="309" spans="1:16" ht="18" customHeight="1">
      <c r="A309" s="120"/>
      <c r="B309" s="121"/>
      <c r="C309" s="121"/>
      <c r="D309" s="122"/>
      <c r="E309" s="121"/>
      <c r="F309" s="124"/>
      <c r="G309" s="122"/>
      <c r="H309" s="122"/>
      <c r="I309" s="122"/>
      <c r="J309" s="123"/>
      <c r="K309" s="123"/>
      <c r="L309" s="125"/>
      <c r="M309" s="125"/>
      <c r="N309" s="125"/>
      <c r="O309" s="125"/>
      <c r="P309" s="127"/>
    </row>
    <row r="310" spans="1:16" ht="18" customHeight="1">
      <c r="A310" s="120"/>
      <c r="B310" s="121"/>
      <c r="C310" s="121"/>
      <c r="D310" s="122"/>
      <c r="E310" s="121"/>
      <c r="F310" s="124"/>
      <c r="G310" s="122"/>
      <c r="H310" s="122"/>
      <c r="I310" s="122"/>
      <c r="J310" s="123"/>
      <c r="K310" s="123"/>
      <c r="L310" s="125"/>
      <c r="M310" s="125"/>
      <c r="N310" s="125"/>
      <c r="O310" s="125"/>
      <c r="P310" s="127"/>
    </row>
    <row r="311" spans="1:16" ht="18" customHeight="1">
      <c r="A311" s="120"/>
      <c r="B311" s="121"/>
      <c r="C311" s="121"/>
      <c r="D311" s="122"/>
      <c r="E311" s="121"/>
      <c r="F311" s="124"/>
      <c r="G311" s="122"/>
      <c r="H311" s="122"/>
      <c r="I311" s="122"/>
      <c r="J311" s="123"/>
      <c r="K311" s="123"/>
      <c r="L311" s="125"/>
      <c r="M311" s="125"/>
      <c r="N311" s="125"/>
      <c r="O311" s="125"/>
      <c r="P311" s="127"/>
    </row>
    <row r="312" spans="1:16" ht="18" customHeight="1">
      <c r="A312" s="120"/>
      <c r="B312" s="132"/>
      <c r="C312" s="132"/>
      <c r="D312" s="122"/>
      <c r="E312" s="132"/>
      <c r="F312" s="120"/>
      <c r="G312" s="122"/>
      <c r="H312" s="122"/>
      <c r="I312" s="133"/>
      <c r="J312" s="131"/>
      <c r="K312" s="131"/>
      <c r="L312" s="125"/>
      <c r="M312" s="125"/>
      <c r="N312" s="125"/>
      <c r="O312" s="125"/>
      <c r="P312" s="127"/>
    </row>
    <row r="313" spans="1:16" ht="18" customHeight="1">
      <c r="A313" s="120"/>
      <c r="B313" s="121"/>
      <c r="C313" s="121"/>
      <c r="D313" s="122"/>
      <c r="E313" s="121"/>
      <c r="F313" s="124"/>
      <c r="G313" s="122"/>
      <c r="H313" s="122"/>
      <c r="I313" s="122"/>
      <c r="J313" s="123"/>
      <c r="K313" s="123"/>
      <c r="L313" s="125"/>
      <c r="M313" s="125"/>
      <c r="N313" s="125"/>
      <c r="O313" s="125"/>
      <c r="P313" s="127"/>
    </row>
    <row r="314" spans="1:16" ht="18" customHeight="1">
      <c r="A314" s="120"/>
      <c r="B314" s="132"/>
      <c r="C314" s="132"/>
      <c r="D314" s="122"/>
      <c r="E314" s="132"/>
      <c r="F314" s="120"/>
      <c r="G314" s="122"/>
      <c r="H314" s="122"/>
      <c r="I314" s="133"/>
      <c r="J314" s="131"/>
      <c r="K314" s="131"/>
      <c r="L314" s="125"/>
      <c r="M314" s="125"/>
      <c r="N314" s="125"/>
      <c r="O314" s="125"/>
      <c r="P314" s="127"/>
    </row>
    <row r="315" spans="1:16" ht="18" customHeight="1">
      <c r="A315" s="120"/>
      <c r="B315" s="132"/>
      <c r="C315" s="132"/>
      <c r="D315" s="122"/>
      <c r="E315" s="132"/>
      <c r="F315" s="120"/>
      <c r="G315" s="122"/>
      <c r="H315" s="122"/>
      <c r="I315" s="133"/>
      <c r="J315" s="131"/>
      <c r="K315" s="131"/>
      <c r="L315" s="125"/>
      <c r="M315" s="125"/>
      <c r="N315" s="125"/>
      <c r="O315" s="125"/>
      <c r="P315" s="127"/>
    </row>
    <row r="316" spans="1:16" ht="18" customHeight="1">
      <c r="A316" s="120"/>
      <c r="B316" s="121"/>
      <c r="C316" s="121"/>
      <c r="D316" s="122"/>
      <c r="E316" s="121"/>
      <c r="F316" s="124"/>
      <c r="G316" s="122"/>
      <c r="H316" s="122"/>
      <c r="I316" s="122"/>
      <c r="J316" s="123"/>
      <c r="K316" s="123"/>
      <c r="L316" s="125"/>
      <c r="M316" s="125"/>
      <c r="N316" s="125"/>
      <c r="O316" s="125"/>
      <c r="P316" s="127"/>
    </row>
    <row r="317" spans="1:16" ht="18" customHeight="1">
      <c r="A317" s="120"/>
      <c r="B317" s="121"/>
      <c r="C317" s="121"/>
      <c r="D317" s="122"/>
      <c r="E317" s="121"/>
      <c r="F317" s="124"/>
      <c r="G317" s="122"/>
      <c r="H317" s="122"/>
      <c r="I317" s="122"/>
      <c r="J317" s="123"/>
      <c r="K317" s="123"/>
      <c r="L317" s="125"/>
      <c r="M317" s="125"/>
      <c r="N317" s="125"/>
      <c r="O317" s="125"/>
      <c r="P317" s="127"/>
    </row>
    <row r="318" spans="1:16" ht="18" customHeight="1">
      <c r="A318" s="120"/>
      <c r="B318" s="121"/>
      <c r="C318" s="121"/>
      <c r="D318" s="122"/>
      <c r="E318" s="121"/>
      <c r="F318" s="124"/>
      <c r="G318" s="122"/>
      <c r="H318" s="122"/>
      <c r="I318" s="122"/>
      <c r="J318" s="123"/>
      <c r="K318" s="123"/>
      <c r="L318" s="125"/>
      <c r="M318" s="125"/>
      <c r="N318" s="125"/>
      <c r="O318" s="125"/>
      <c r="P318" s="127"/>
    </row>
    <row r="319" spans="1:16" ht="18" customHeight="1">
      <c r="A319" s="120"/>
      <c r="B319" s="121"/>
      <c r="C319" s="121"/>
      <c r="D319" s="122"/>
      <c r="E319" s="121"/>
      <c r="F319" s="124"/>
      <c r="G319" s="122"/>
      <c r="H319" s="122"/>
      <c r="I319" s="122"/>
      <c r="J319" s="123"/>
      <c r="K319" s="123"/>
      <c r="L319" s="125"/>
      <c r="M319" s="125"/>
      <c r="N319" s="125"/>
      <c r="O319" s="125"/>
      <c r="P319" s="127"/>
    </row>
    <row r="320" spans="1:16" ht="18" customHeight="1">
      <c r="A320" s="120"/>
      <c r="B320" s="121"/>
      <c r="C320" s="121"/>
      <c r="D320" s="122"/>
      <c r="E320" s="121"/>
      <c r="F320" s="124"/>
      <c r="G320" s="122"/>
      <c r="H320" s="122"/>
      <c r="I320" s="122"/>
      <c r="J320" s="123"/>
      <c r="K320" s="123"/>
      <c r="L320" s="125"/>
      <c r="M320" s="125"/>
      <c r="N320" s="125"/>
      <c r="O320" s="125"/>
      <c r="P320" s="127"/>
    </row>
    <row r="321" spans="1:16" ht="18" customHeight="1">
      <c r="A321" s="120"/>
      <c r="B321" s="121"/>
      <c r="C321" s="121"/>
      <c r="D321" s="122"/>
      <c r="E321" s="121"/>
      <c r="F321" s="124"/>
      <c r="G321" s="122"/>
      <c r="H321" s="122"/>
      <c r="I321" s="122"/>
      <c r="J321" s="123"/>
      <c r="K321" s="123"/>
      <c r="L321" s="125"/>
      <c r="M321" s="125"/>
      <c r="N321" s="125"/>
      <c r="O321" s="125"/>
      <c r="P321" s="127"/>
    </row>
    <row r="322" spans="1:16" ht="18" customHeight="1">
      <c r="A322" s="120"/>
      <c r="B322" s="121"/>
      <c r="C322" s="121"/>
      <c r="D322" s="122"/>
      <c r="E322" s="121"/>
      <c r="F322" s="124"/>
      <c r="G322" s="122"/>
      <c r="H322" s="122"/>
      <c r="I322" s="122"/>
      <c r="J322" s="123"/>
      <c r="K322" s="123"/>
      <c r="L322" s="125"/>
      <c r="M322" s="125"/>
      <c r="N322" s="125"/>
      <c r="O322" s="125"/>
      <c r="P322" s="127"/>
    </row>
    <row r="323" spans="1:16" ht="18" customHeight="1">
      <c r="A323" s="120"/>
      <c r="B323" s="121"/>
      <c r="C323" s="121"/>
      <c r="D323" s="122"/>
      <c r="E323" s="121"/>
      <c r="F323" s="124"/>
      <c r="G323" s="122"/>
      <c r="H323" s="122"/>
      <c r="I323" s="122"/>
      <c r="J323" s="123"/>
      <c r="K323" s="123"/>
      <c r="L323" s="125"/>
      <c r="M323" s="125"/>
      <c r="N323" s="125"/>
      <c r="O323" s="125"/>
      <c r="P323" s="127"/>
    </row>
    <row r="324" spans="1:16" ht="18" customHeight="1">
      <c r="A324" s="120"/>
      <c r="B324" s="121"/>
      <c r="C324" s="121"/>
      <c r="D324" s="122"/>
      <c r="E324" s="121"/>
      <c r="F324" s="124"/>
      <c r="G324" s="122"/>
      <c r="H324" s="122"/>
      <c r="I324" s="122"/>
      <c r="J324" s="123"/>
      <c r="K324" s="123"/>
      <c r="L324" s="125"/>
      <c r="M324" s="125"/>
      <c r="N324" s="125"/>
      <c r="O324" s="125"/>
      <c r="P324" s="127"/>
    </row>
    <row r="325" spans="1:16" ht="18" customHeight="1">
      <c r="A325" s="120"/>
      <c r="B325" s="121"/>
      <c r="C325" s="121"/>
      <c r="D325" s="122"/>
      <c r="E325" s="121"/>
      <c r="F325" s="124"/>
      <c r="G325" s="122"/>
      <c r="H325" s="122"/>
      <c r="I325" s="122"/>
      <c r="J325" s="123"/>
      <c r="K325" s="123"/>
      <c r="L325" s="125"/>
      <c r="M325" s="125"/>
      <c r="N325" s="125"/>
      <c r="O325" s="125"/>
      <c r="P325" s="127"/>
    </row>
    <row r="326" spans="1:16" ht="18" customHeight="1">
      <c r="A326" s="120"/>
      <c r="B326" s="121"/>
      <c r="C326" s="121"/>
      <c r="D326" s="122"/>
      <c r="E326" s="121"/>
      <c r="F326" s="124"/>
      <c r="G326" s="122"/>
      <c r="H326" s="122"/>
      <c r="I326" s="122"/>
      <c r="J326" s="123"/>
      <c r="K326" s="123"/>
      <c r="L326" s="125"/>
      <c r="M326" s="125"/>
      <c r="N326" s="125"/>
      <c r="O326" s="125"/>
      <c r="P326" s="127"/>
    </row>
    <row r="327" spans="1:16" ht="18" customHeight="1">
      <c r="A327" s="120"/>
      <c r="B327" s="121"/>
      <c r="C327" s="121"/>
      <c r="D327" s="122"/>
      <c r="E327" s="121"/>
      <c r="F327" s="124"/>
      <c r="G327" s="122"/>
      <c r="H327" s="122"/>
      <c r="I327" s="122"/>
      <c r="J327" s="123"/>
      <c r="K327" s="123"/>
      <c r="L327" s="125"/>
      <c r="M327" s="125"/>
      <c r="N327" s="125"/>
      <c r="O327" s="125"/>
      <c r="P327" s="127"/>
    </row>
    <row r="328" spans="1:16" ht="18" customHeight="1">
      <c r="A328" s="120"/>
      <c r="B328" s="121"/>
      <c r="C328" s="121"/>
      <c r="D328" s="122"/>
      <c r="E328" s="121"/>
      <c r="F328" s="124"/>
      <c r="G328" s="122"/>
      <c r="H328" s="122"/>
      <c r="I328" s="122"/>
      <c r="J328" s="123"/>
      <c r="K328" s="123"/>
      <c r="L328" s="125"/>
      <c r="M328" s="125"/>
      <c r="N328" s="125"/>
      <c r="O328" s="125"/>
      <c r="P328" s="127"/>
    </row>
    <row r="329" spans="1:16" ht="18" customHeight="1">
      <c r="A329" s="120"/>
      <c r="B329" s="121"/>
      <c r="C329" s="121"/>
      <c r="D329" s="122"/>
      <c r="E329" s="121"/>
      <c r="F329" s="124"/>
      <c r="G329" s="122"/>
      <c r="H329" s="122"/>
      <c r="I329" s="122"/>
      <c r="J329" s="123"/>
      <c r="K329" s="123"/>
      <c r="L329" s="125"/>
      <c r="M329" s="125"/>
      <c r="N329" s="125"/>
      <c r="O329" s="125"/>
      <c r="P329" s="127"/>
    </row>
    <row r="330" spans="1:16" ht="18" customHeight="1">
      <c r="A330" s="120"/>
      <c r="B330" s="121"/>
      <c r="C330" s="121"/>
      <c r="D330" s="122"/>
      <c r="E330" s="121"/>
      <c r="F330" s="124"/>
      <c r="G330" s="122"/>
      <c r="H330" s="122"/>
      <c r="I330" s="122"/>
      <c r="J330" s="123"/>
      <c r="K330" s="123"/>
      <c r="L330" s="125"/>
      <c r="M330" s="125"/>
      <c r="N330" s="125"/>
      <c r="O330" s="125"/>
      <c r="P330" s="127"/>
    </row>
    <row r="331" spans="1:16" ht="18" customHeight="1">
      <c r="A331" s="120"/>
      <c r="B331" s="121"/>
      <c r="C331" s="121"/>
      <c r="D331" s="122"/>
      <c r="E331" s="121"/>
      <c r="F331" s="124"/>
      <c r="G331" s="122"/>
      <c r="H331" s="122"/>
      <c r="I331" s="122"/>
      <c r="J331" s="123"/>
      <c r="K331" s="123"/>
      <c r="L331" s="125"/>
      <c r="M331" s="125"/>
      <c r="N331" s="125"/>
      <c r="O331" s="125"/>
      <c r="P331" s="127"/>
    </row>
    <row r="332" spans="1:16" ht="18" customHeight="1">
      <c r="A332" s="120"/>
      <c r="B332" s="121"/>
      <c r="C332" s="121"/>
      <c r="D332" s="122"/>
      <c r="E332" s="121"/>
      <c r="F332" s="124"/>
      <c r="G332" s="122"/>
      <c r="H332" s="122"/>
      <c r="I332" s="122"/>
      <c r="J332" s="123"/>
      <c r="K332" s="123"/>
      <c r="L332" s="125"/>
      <c r="M332" s="125"/>
      <c r="N332" s="125"/>
      <c r="O332" s="125"/>
      <c r="P332" s="127"/>
    </row>
    <row r="333" spans="1:16" ht="18" customHeight="1">
      <c r="A333" s="120"/>
      <c r="B333" s="121"/>
      <c r="C333" s="121"/>
      <c r="D333" s="122"/>
      <c r="E333" s="121"/>
      <c r="F333" s="124"/>
      <c r="G333" s="122"/>
      <c r="H333" s="122"/>
      <c r="I333" s="122"/>
      <c r="J333" s="123"/>
      <c r="K333" s="123"/>
      <c r="L333" s="125"/>
      <c r="M333" s="125"/>
      <c r="N333" s="125"/>
      <c r="O333" s="125"/>
      <c r="P333" s="127"/>
    </row>
    <row r="334" spans="1:16" ht="18" customHeight="1">
      <c r="A334" s="120"/>
      <c r="B334" s="121"/>
      <c r="C334" s="121"/>
      <c r="D334" s="122"/>
      <c r="E334" s="121"/>
      <c r="F334" s="124"/>
      <c r="G334" s="122"/>
      <c r="H334" s="122"/>
      <c r="I334" s="122"/>
      <c r="J334" s="123"/>
      <c r="K334" s="123"/>
      <c r="L334" s="125"/>
      <c r="M334" s="125"/>
      <c r="N334" s="125"/>
      <c r="O334" s="125"/>
      <c r="P334" s="127"/>
    </row>
    <row r="335" spans="1:16" ht="18" customHeight="1">
      <c r="A335" s="120"/>
      <c r="B335" s="121"/>
      <c r="C335" s="121"/>
      <c r="D335" s="122"/>
      <c r="E335" s="121"/>
      <c r="F335" s="124"/>
      <c r="G335" s="122"/>
      <c r="H335" s="122"/>
      <c r="I335" s="122"/>
      <c r="J335" s="123"/>
      <c r="K335" s="123"/>
      <c r="L335" s="125"/>
      <c r="M335" s="125"/>
      <c r="N335" s="125"/>
      <c r="O335" s="125"/>
      <c r="P335" s="127"/>
    </row>
    <row r="336" spans="1:16" ht="18" customHeight="1">
      <c r="A336" s="120"/>
      <c r="B336" s="121"/>
      <c r="C336" s="121"/>
      <c r="D336" s="122"/>
      <c r="E336" s="121"/>
      <c r="F336" s="124"/>
      <c r="G336" s="122"/>
      <c r="H336" s="122"/>
      <c r="I336" s="122"/>
      <c r="J336" s="123"/>
      <c r="K336" s="123"/>
      <c r="L336" s="125"/>
      <c r="M336" s="125"/>
      <c r="N336" s="125"/>
      <c r="O336" s="125"/>
      <c r="P336" s="127"/>
    </row>
    <row r="337" spans="1:16" ht="18" customHeight="1">
      <c r="A337" s="120"/>
      <c r="B337" s="121"/>
      <c r="C337" s="121"/>
      <c r="D337" s="122"/>
      <c r="E337" s="121"/>
      <c r="F337" s="124"/>
      <c r="G337" s="122"/>
      <c r="H337" s="122"/>
      <c r="I337" s="122"/>
      <c r="J337" s="123"/>
      <c r="K337" s="123"/>
      <c r="L337" s="125"/>
      <c r="M337" s="125"/>
      <c r="N337" s="125"/>
      <c r="O337" s="125"/>
      <c r="P337" s="127"/>
    </row>
    <row r="338" spans="1:16" ht="18" customHeight="1">
      <c r="A338" s="120"/>
      <c r="B338" s="121"/>
      <c r="C338" s="121"/>
      <c r="D338" s="122"/>
      <c r="E338" s="121"/>
      <c r="F338" s="124"/>
      <c r="G338" s="122"/>
      <c r="H338" s="122"/>
      <c r="I338" s="122"/>
      <c r="J338" s="123"/>
      <c r="K338" s="123"/>
      <c r="L338" s="125"/>
      <c r="M338" s="125"/>
      <c r="N338" s="125"/>
      <c r="O338" s="125"/>
      <c r="P338" s="127"/>
    </row>
    <row r="339" spans="1:16" ht="18" customHeight="1">
      <c r="A339" s="120"/>
      <c r="B339" s="121"/>
      <c r="C339" s="121"/>
      <c r="D339" s="122"/>
      <c r="E339" s="121"/>
      <c r="F339" s="124"/>
      <c r="G339" s="122"/>
      <c r="H339" s="122"/>
      <c r="I339" s="122"/>
      <c r="J339" s="123"/>
      <c r="K339" s="123"/>
      <c r="L339" s="125"/>
      <c r="M339" s="125"/>
      <c r="N339" s="125"/>
      <c r="O339" s="125"/>
      <c r="P339" s="127"/>
    </row>
    <row r="340" spans="1:16" ht="18" customHeight="1">
      <c r="A340" s="120"/>
      <c r="B340" s="121"/>
      <c r="C340" s="121"/>
      <c r="D340" s="122"/>
      <c r="E340" s="121"/>
      <c r="F340" s="124"/>
      <c r="G340" s="122"/>
      <c r="H340" s="122"/>
      <c r="I340" s="122"/>
      <c r="J340" s="123"/>
      <c r="K340" s="123"/>
      <c r="L340" s="125"/>
      <c r="M340" s="125"/>
      <c r="N340" s="125"/>
      <c r="O340" s="125"/>
      <c r="P340" s="127"/>
    </row>
    <row r="341" spans="1:16" ht="18" customHeight="1">
      <c r="A341" s="120"/>
      <c r="B341" s="121"/>
      <c r="C341" s="121"/>
      <c r="D341" s="122"/>
      <c r="E341" s="121"/>
      <c r="F341" s="124"/>
      <c r="G341" s="122"/>
      <c r="H341" s="122"/>
      <c r="I341" s="122"/>
      <c r="J341" s="123"/>
      <c r="K341" s="123"/>
      <c r="L341" s="125"/>
      <c r="M341" s="125"/>
      <c r="N341" s="125"/>
      <c r="O341" s="125"/>
      <c r="P341" s="127"/>
    </row>
    <row r="342" spans="1:16" ht="18" customHeight="1">
      <c r="A342" s="120"/>
      <c r="B342" s="121"/>
      <c r="C342" s="121"/>
      <c r="D342" s="122"/>
      <c r="E342" s="121"/>
      <c r="F342" s="124"/>
      <c r="G342" s="122"/>
      <c r="H342" s="122"/>
      <c r="I342" s="122"/>
      <c r="J342" s="123"/>
      <c r="K342" s="123"/>
      <c r="L342" s="125"/>
      <c r="M342" s="125"/>
      <c r="N342" s="125"/>
      <c r="O342" s="125"/>
      <c r="P342" s="127"/>
    </row>
    <row r="343" spans="1:16" ht="18" customHeight="1">
      <c r="A343" s="120"/>
      <c r="B343" s="121"/>
      <c r="C343" s="121"/>
      <c r="D343" s="122"/>
      <c r="E343" s="121"/>
      <c r="F343" s="124"/>
      <c r="G343" s="122"/>
      <c r="H343" s="122"/>
      <c r="I343" s="122"/>
      <c r="J343" s="123"/>
      <c r="K343" s="123"/>
      <c r="L343" s="125"/>
      <c r="M343" s="125"/>
      <c r="N343" s="125"/>
      <c r="O343" s="125"/>
      <c r="P343" s="127"/>
    </row>
    <row r="344" spans="1:16" ht="18" customHeight="1">
      <c r="A344" s="120"/>
      <c r="B344" s="138"/>
      <c r="C344" s="138"/>
      <c r="D344" s="122"/>
      <c r="E344" s="138"/>
      <c r="F344" s="120"/>
      <c r="G344" s="128"/>
      <c r="H344" s="129"/>
      <c r="I344" s="130"/>
      <c r="J344" s="131"/>
      <c r="K344" s="131"/>
      <c r="L344" s="125"/>
      <c r="M344" s="125"/>
      <c r="N344" s="125"/>
      <c r="O344" s="125"/>
      <c r="P344" s="127"/>
    </row>
    <row r="345" spans="1:16" ht="18" customHeight="1">
      <c r="A345" s="120"/>
      <c r="B345" s="138"/>
      <c r="C345" s="138"/>
      <c r="D345" s="122"/>
      <c r="E345" s="138"/>
      <c r="F345" s="120"/>
      <c r="G345" s="128"/>
      <c r="H345" s="129"/>
      <c r="I345" s="130"/>
      <c r="J345" s="131"/>
      <c r="K345" s="131"/>
      <c r="L345" s="125"/>
      <c r="M345" s="125"/>
      <c r="N345" s="125"/>
      <c r="O345" s="125"/>
      <c r="P345" s="127"/>
    </row>
    <row r="346" spans="1:16" ht="18" customHeight="1">
      <c r="A346" s="120"/>
      <c r="B346" s="138"/>
      <c r="C346" s="138"/>
      <c r="D346" s="122"/>
      <c r="E346" s="138"/>
      <c r="F346" s="120"/>
      <c r="G346" s="128"/>
      <c r="H346" s="129"/>
      <c r="I346" s="130"/>
      <c r="J346" s="131"/>
      <c r="K346" s="131"/>
      <c r="L346" s="125"/>
      <c r="M346" s="125"/>
      <c r="N346" s="125"/>
      <c r="O346" s="125"/>
      <c r="P346" s="127"/>
    </row>
    <row r="347" spans="1:16" ht="18" customHeight="1">
      <c r="A347" s="120"/>
      <c r="B347" s="138"/>
      <c r="C347" s="138"/>
      <c r="D347" s="122"/>
      <c r="E347" s="138"/>
      <c r="F347" s="120"/>
      <c r="G347" s="128"/>
      <c r="H347" s="129"/>
      <c r="I347" s="130"/>
      <c r="J347" s="131"/>
      <c r="K347" s="131"/>
      <c r="L347" s="125"/>
      <c r="M347" s="125"/>
      <c r="N347" s="125"/>
      <c r="O347" s="125"/>
      <c r="P347" s="127"/>
    </row>
    <row r="348" spans="1:16" ht="18" customHeight="1">
      <c r="A348" s="120"/>
      <c r="B348" s="138"/>
      <c r="C348" s="138"/>
      <c r="D348" s="122"/>
      <c r="E348" s="138"/>
      <c r="F348" s="120"/>
      <c r="G348" s="128"/>
      <c r="H348" s="129"/>
      <c r="I348" s="130"/>
      <c r="J348" s="131"/>
      <c r="K348" s="131"/>
      <c r="L348" s="125"/>
      <c r="M348" s="125"/>
      <c r="N348" s="125"/>
      <c r="O348" s="125"/>
      <c r="P348" s="127"/>
    </row>
    <row r="349" spans="1:16" ht="18" customHeight="1">
      <c r="A349" s="120"/>
      <c r="B349" s="138"/>
      <c r="C349" s="138"/>
      <c r="D349" s="122"/>
      <c r="E349" s="138"/>
      <c r="F349" s="120"/>
      <c r="G349" s="128"/>
      <c r="H349" s="129"/>
      <c r="I349" s="130"/>
      <c r="J349" s="131"/>
      <c r="K349" s="131"/>
      <c r="L349" s="125"/>
      <c r="M349" s="125"/>
      <c r="N349" s="125"/>
      <c r="O349" s="125"/>
      <c r="P349" s="127"/>
    </row>
    <row r="350" spans="1:16" ht="18" customHeight="1">
      <c r="A350" s="120"/>
      <c r="B350" s="138"/>
      <c r="C350" s="138"/>
      <c r="D350" s="122"/>
      <c r="E350" s="138"/>
      <c r="F350" s="120"/>
      <c r="G350" s="128"/>
      <c r="H350" s="129"/>
      <c r="I350" s="130"/>
      <c r="J350" s="131"/>
      <c r="K350" s="131"/>
      <c r="L350" s="125"/>
      <c r="M350" s="125"/>
      <c r="N350" s="125"/>
      <c r="O350" s="125"/>
      <c r="P350" s="127"/>
    </row>
    <row r="351" spans="1:16" ht="18" customHeight="1">
      <c r="A351" s="120"/>
      <c r="B351" s="138"/>
      <c r="C351" s="138"/>
      <c r="D351" s="122"/>
      <c r="E351" s="138"/>
      <c r="F351" s="120"/>
      <c r="G351" s="128"/>
      <c r="H351" s="129"/>
      <c r="I351" s="130"/>
      <c r="J351" s="131"/>
      <c r="K351" s="131"/>
      <c r="L351" s="125"/>
      <c r="M351" s="125"/>
      <c r="N351" s="125"/>
      <c r="O351" s="125"/>
      <c r="P351" s="127"/>
    </row>
    <row r="352" spans="1:16" ht="18" customHeight="1">
      <c r="A352" s="120"/>
      <c r="B352" s="138"/>
      <c r="C352" s="138"/>
      <c r="D352" s="122"/>
      <c r="E352" s="138"/>
      <c r="F352" s="120"/>
      <c r="G352" s="128"/>
      <c r="H352" s="129"/>
      <c r="I352" s="130"/>
      <c r="J352" s="131"/>
      <c r="K352" s="131"/>
      <c r="L352" s="125"/>
      <c r="M352" s="125"/>
      <c r="N352" s="125"/>
      <c r="O352" s="125"/>
      <c r="P352" s="127"/>
    </row>
    <row r="353" spans="1:16" ht="18" customHeight="1">
      <c r="A353" s="120"/>
      <c r="B353" s="138"/>
      <c r="C353" s="138"/>
      <c r="D353" s="122"/>
      <c r="E353" s="138"/>
      <c r="F353" s="120"/>
      <c r="G353" s="128"/>
      <c r="H353" s="129"/>
      <c r="I353" s="130"/>
      <c r="J353" s="131"/>
      <c r="K353" s="131"/>
      <c r="L353" s="125"/>
      <c r="M353" s="125"/>
      <c r="N353" s="125"/>
      <c r="O353" s="125"/>
      <c r="P353" s="127"/>
    </row>
    <row r="354" spans="1:16" ht="18" customHeight="1">
      <c r="A354" s="120"/>
      <c r="B354" s="138"/>
      <c r="C354" s="138"/>
      <c r="D354" s="122"/>
      <c r="E354" s="138"/>
      <c r="F354" s="120"/>
      <c r="G354" s="128"/>
      <c r="H354" s="129"/>
      <c r="I354" s="130"/>
      <c r="J354" s="131"/>
      <c r="K354" s="131"/>
      <c r="L354" s="125"/>
      <c r="M354" s="125"/>
      <c r="N354" s="125"/>
      <c r="O354" s="125"/>
      <c r="P354" s="127"/>
    </row>
    <row r="355" spans="1:16" ht="18" customHeight="1">
      <c r="A355" s="120"/>
      <c r="B355" s="138"/>
      <c r="C355" s="138"/>
      <c r="D355" s="122"/>
      <c r="E355" s="138"/>
      <c r="F355" s="120"/>
      <c r="G355" s="128"/>
      <c r="H355" s="129"/>
      <c r="I355" s="130"/>
      <c r="J355" s="131"/>
      <c r="K355" s="131"/>
      <c r="L355" s="125"/>
      <c r="M355" s="125"/>
      <c r="N355" s="125"/>
      <c r="O355" s="125"/>
      <c r="P355" s="127"/>
    </row>
    <row r="356" spans="1:16" ht="18" customHeight="1">
      <c r="A356" s="120"/>
      <c r="B356" s="138"/>
      <c r="C356" s="138"/>
      <c r="D356" s="122"/>
      <c r="E356" s="138"/>
      <c r="F356" s="120"/>
      <c r="G356" s="128"/>
      <c r="H356" s="129"/>
      <c r="I356" s="130"/>
      <c r="J356" s="131"/>
      <c r="K356" s="131"/>
      <c r="L356" s="125"/>
      <c r="M356" s="125"/>
      <c r="N356" s="125"/>
      <c r="O356" s="125"/>
      <c r="P356" s="127"/>
    </row>
    <row r="357" spans="1:16" ht="18" customHeight="1">
      <c r="A357" s="120"/>
      <c r="B357" s="121"/>
      <c r="C357" s="121"/>
      <c r="D357" s="122"/>
      <c r="E357" s="121"/>
      <c r="F357" s="124"/>
      <c r="G357" s="122"/>
      <c r="H357" s="122"/>
      <c r="I357" s="122"/>
      <c r="J357" s="123"/>
      <c r="K357" s="123"/>
      <c r="L357" s="125"/>
      <c r="M357" s="125"/>
      <c r="N357" s="125"/>
      <c r="O357" s="125"/>
      <c r="P357" s="127"/>
    </row>
    <row r="358" spans="1:16" ht="18" customHeight="1">
      <c r="A358" s="120"/>
      <c r="B358" s="121"/>
      <c r="C358" s="121"/>
      <c r="D358" s="122"/>
      <c r="E358" s="121"/>
      <c r="F358" s="124"/>
      <c r="G358" s="122"/>
      <c r="H358" s="122"/>
      <c r="I358" s="122"/>
      <c r="J358" s="123"/>
      <c r="K358" s="123"/>
      <c r="L358" s="125"/>
      <c r="M358" s="125"/>
      <c r="N358" s="125"/>
      <c r="O358" s="125"/>
      <c r="P358" s="127"/>
    </row>
    <row r="359" spans="1:16" ht="18" customHeight="1">
      <c r="A359" s="120"/>
      <c r="B359" s="121"/>
      <c r="C359" s="121"/>
      <c r="D359" s="122"/>
      <c r="E359" s="121"/>
      <c r="F359" s="124"/>
      <c r="G359" s="122"/>
      <c r="H359" s="122"/>
      <c r="I359" s="122"/>
      <c r="J359" s="123"/>
      <c r="K359" s="123"/>
      <c r="L359" s="125"/>
      <c r="M359" s="125"/>
      <c r="N359" s="125"/>
      <c r="O359" s="125"/>
      <c r="P359" s="127"/>
    </row>
    <row r="360" spans="1:16" ht="18" customHeight="1">
      <c r="A360" s="120"/>
      <c r="B360" s="121"/>
      <c r="C360" s="121"/>
      <c r="D360" s="122"/>
      <c r="E360" s="121"/>
      <c r="F360" s="124"/>
      <c r="G360" s="122"/>
      <c r="H360" s="122"/>
      <c r="I360" s="122"/>
      <c r="J360" s="123"/>
      <c r="K360" s="123"/>
      <c r="L360" s="125"/>
      <c r="M360" s="125"/>
      <c r="N360" s="125"/>
      <c r="O360" s="125"/>
      <c r="P360" s="127"/>
    </row>
    <row r="361" spans="1:16" ht="18" customHeight="1">
      <c r="A361" s="120"/>
      <c r="B361" s="121"/>
      <c r="C361" s="121"/>
      <c r="D361" s="122"/>
      <c r="E361" s="121"/>
      <c r="F361" s="124"/>
      <c r="G361" s="122"/>
      <c r="H361" s="122"/>
      <c r="I361" s="122"/>
      <c r="J361" s="123"/>
      <c r="K361" s="123"/>
      <c r="L361" s="125"/>
      <c r="M361" s="125"/>
      <c r="N361" s="125"/>
      <c r="O361" s="125"/>
      <c r="P361" s="127"/>
    </row>
    <row r="362" spans="1:16" ht="18" customHeight="1">
      <c r="A362" s="120"/>
      <c r="B362" s="121"/>
      <c r="C362" s="121"/>
      <c r="D362" s="122"/>
      <c r="E362" s="121"/>
      <c r="F362" s="124"/>
      <c r="G362" s="122"/>
      <c r="H362" s="122"/>
      <c r="I362" s="122"/>
      <c r="J362" s="123"/>
      <c r="K362" s="123"/>
      <c r="L362" s="125"/>
      <c r="M362" s="125"/>
      <c r="N362" s="125"/>
      <c r="O362" s="125"/>
      <c r="P362" s="127"/>
    </row>
    <row r="363" spans="1:16" ht="18" customHeight="1">
      <c r="A363" s="120"/>
      <c r="B363" s="121"/>
      <c r="C363" s="121"/>
      <c r="D363" s="122"/>
      <c r="E363" s="121"/>
      <c r="F363" s="124"/>
      <c r="G363" s="122"/>
      <c r="H363" s="122"/>
      <c r="I363" s="122"/>
      <c r="J363" s="123"/>
      <c r="K363" s="123"/>
      <c r="L363" s="125"/>
      <c r="M363" s="125"/>
      <c r="N363" s="125"/>
      <c r="O363" s="125"/>
      <c r="P363" s="127"/>
    </row>
    <row r="364" spans="1:16" ht="18" customHeight="1">
      <c r="A364" s="120"/>
      <c r="B364" s="121"/>
      <c r="C364" s="121"/>
      <c r="D364" s="122"/>
      <c r="E364" s="121"/>
      <c r="F364" s="124"/>
      <c r="G364" s="122"/>
      <c r="H364" s="122"/>
      <c r="I364" s="122"/>
      <c r="J364" s="123"/>
      <c r="K364" s="123"/>
      <c r="L364" s="125"/>
      <c r="M364" s="125"/>
      <c r="N364" s="125"/>
      <c r="O364" s="125"/>
      <c r="P364" s="127"/>
    </row>
    <row r="365" spans="1:16" ht="18" customHeight="1">
      <c r="A365" s="120"/>
      <c r="B365" s="121"/>
      <c r="C365" s="121"/>
      <c r="D365" s="122"/>
      <c r="E365" s="121"/>
      <c r="F365" s="124"/>
      <c r="G365" s="122"/>
      <c r="H365" s="122"/>
      <c r="I365" s="122"/>
      <c r="J365" s="123"/>
      <c r="K365" s="123"/>
      <c r="L365" s="125"/>
      <c r="M365" s="125"/>
      <c r="N365" s="125"/>
      <c r="O365" s="125"/>
      <c r="P365" s="127"/>
    </row>
    <row r="366" spans="1:16" ht="18" customHeight="1">
      <c r="A366" s="120"/>
      <c r="B366" s="121"/>
      <c r="C366" s="121"/>
      <c r="D366" s="122"/>
      <c r="E366" s="121"/>
      <c r="F366" s="124"/>
      <c r="G366" s="122"/>
      <c r="H366" s="122"/>
      <c r="I366" s="122"/>
      <c r="J366" s="123"/>
      <c r="K366" s="123"/>
      <c r="L366" s="125"/>
      <c r="M366" s="125"/>
      <c r="N366" s="125"/>
      <c r="O366" s="125"/>
      <c r="P366" s="127"/>
    </row>
    <row r="367" spans="1:16" ht="18" customHeight="1">
      <c r="A367" s="120"/>
      <c r="B367" s="121"/>
      <c r="C367" s="121"/>
      <c r="D367" s="122"/>
      <c r="E367" s="121"/>
      <c r="F367" s="124"/>
      <c r="G367" s="122"/>
      <c r="H367" s="122"/>
      <c r="I367" s="122"/>
      <c r="J367" s="123"/>
      <c r="K367" s="123"/>
      <c r="L367" s="125"/>
      <c r="M367" s="125"/>
      <c r="N367" s="125"/>
      <c r="O367" s="125"/>
      <c r="P367" s="127"/>
    </row>
    <row r="368" spans="1:16" ht="18" customHeight="1">
      <c r="A368" s="120"/>
      <c r="B368" s="121"/>
      <c r="C368" s="121"/>
      <c r="D368" s="122"/>
      <c r="E368" s="121"/>
      <c r="F368" s="124"/>
      <c r="G368" s="122"/>
      <c r="H368" s="122"/>
      <c r="I368" s="122"/>
      <c r="J368" s="123"/>
      <c r="K368" s="123"/>
      <c r="L368" s="125"/>
      <c r="M368" s="125"/>
      <c r="N368" s="125"/>
      <c r="O368" s="125"/>
      <c r="P368" s="127"/>
    </row>
    <row r="369" spans="1:16" ht="18" customHeight="1">
      <c r="A369" s="120"/>
      <c r="B369" s="121"/>
      <c r="C369" s="121"/>
      <c r="D369" s="122"/>
      <c r="E369" s="121"/>
      <c r="F369" s="124"/>
      <c r="G369" s="122"/>
      <c r="H369" s="122"/>
      <c r="I369" s="122"/>
      <c r="J369" s="123"/>
      <c r="K369" s="123"/>
      <c r="L369" s="125"/>
      <c r="M369" s="125"/>
      <c r="N369" s="125"/>
      <c r="O369" s="125"/>
      <c r="P369" s="127"/>
    </row>
    <row r="370" spans="1:16" ht="18" customHeight="1">
      <c r="A370" s="120"/>
      <c r="B370" s="121"/>
      <c r="C370" s="121"/>
      <c r="D370" s="122"/>
      <c r="E370" s="121"/>
      <c r="F370" s="124"/>
      <c r="G370" s="122"/>
      <c r="H370" s="122"/>
      <c r="I370" s="122"/>
      <c r="J370" s="123"/>
      <c r="K370" s="123"/>
      <c r="L370" s="125"/>
      <c r="M370" s="125"/>
      <c r="N370" s="125"/>
      <c r="O370" s="125"/>
      <c r="P370" s="127"/>
    </row>
    <row r="371" spans="1:16" ht="18" customHeight="1">
      <c r="A371" s="120"/>
      <c r="B371" s="121"/>
      <c r="C371" s="121"/>
      <c r="D371" s="122"/>
      <c r="E371" s="121"/>
      <c r="F371" s="124"/>
      <c r="G371" s="122"/>
      <c r="H371" s="122"/>
      <c r="I371" s="122"/>
      <c r="J371" s="123"/>
      <c r="K371" s="123"/>
      <c r="L371" s="125"/>
      <c r="M371" s="125"/>
      <c r="N371" s="125"/>
      <c r="O371" s="125"/>
      <c r="P371" s="127"/>
    </row>
    <row r="372" spans="1:16" ht="18" customHeight="1">
      <c r="A372" s="120"/>
      <c r="B372" s="121"/>
      <c r="C372" s="121"/>
      <c r="D372" s="122"/>
      <c r="E372" s="121"/>
      <c r="F372" s="124"/>
      <c r="G372" s="122"/>
      <c r="H372" s="122"/>
      <c r="I372" s="122"/>
      <c r="J372" s="123"/>
      <c r="K372" s="123"/>
      <c r="L372" s="125"/>
      <c r="M372" s="125"/>
      <c r="N372" s="125"/>
      <c r="O372" s="125"/>
      <c r="P372" s="127"/>
    </row>
    <row r="373" spans="1:16" ht="18" customHeight="1">
      <c r="A373" s="120"/>
      <c r="B373" s="121"/>
      <c r="C373" s="121"/>
      <c r="D373" s="122"/>
      <c r="E373" s="121"/>
      <c r="F373" s="124"/>
      <c r="G373" s="122"/>
      <c r="H373" s="122"/>
      <c r="I373" s="122"/>
      <c r="J373" s="123"/>
      <c r="K373" s="123"/>
      <c r="L373" s="125"/>
      <c r="M373" s="125"/>
      <c r="N373" s="125"/>
      <c r="O373" s="125"/>
      <c r="P373" s="127"/>
    </row>
    <row r="374" spans="1:16" ht="18" customHeight="1">
      <c r="A374" s="120"/>
      <c r="B374" s="121"/>
      <c r="C374" s="121"/>
      <c r="D374" s="122"/>
      <c r="E374" s="121"/>
      <c r="F374" s="124"/>
      <c r="G374" s="122"/>
      <c r="H374" s="122"/>
      <c r="I374" s="122"/>
      <c r="J374" s="123"/>
      <c r="K374" s="123"/>
      <c r="L374" s="125"/>
      <c r="M374" s="125"/>
      <c r="N374" s="125"/>
      <c r="O374" s="125"/>
      <c r="P374" s="127"/>
    </row>
    <row r="375" spans="1:16" ht="18" customHeight="1">
      <c r="A375" s="120"/>
      <c r="B375" s="121"/>
      <c r="C375" s="121"/>
      <c r="D375" s="122"/>
      <c r="E375" s="121"/>
      <c r="F375" s="124"/>
      <c r="G375" s="122"/>
      <c r="H375" s="122"/>
      <c r="I375" s="122"/>
      <c r="J375" s="123"/>
      <c r="K375" s="123"/>
      <c r="L375" s="125"/>
      <c r="M375" s="125"/>
      <c r="N375" s="125"/>
      <c r="O375" s="125"/>
      <c r="P375" s="127"/>
    </row>
    <row r="376" spans="1:16" ht="18" customHeight="1">
      <c r="A376" s="120"/>
      <c r="B376" s="121"/>
      <c r="C376" s="121"/>
      <c r="D376" s="122"/>
      <c r="E376" s="121"/>
      <c r="F376" s="124"/>
      <c r="G376" s="122"/>
      <c r="H376" s="122"/>
      <c r="I376" s="122"/>
      <c r="J376" s="123"/>
      <c r="K376" s="123"/>
      <c r="L376" s="125"/>
      <c r="M376" s="125"/>
      <c r="N376" s="125"/>
      <c r="O376" s="125"/>
      <c r="P376" s="127"/>
    </row>
    <row r="377" spans="1:16" ht="18" customHeight="1">
      <c r="A377" s="120"/>
      <c r="B377" s="121"/>
      <c r="C377" s="121"/>
      <c r="D377" s="122"/>
      <c r="E377" s="121"/>
      <c r="F377" s="124"/>
      <c r="G377" s="122"/>
      <c r="H377" s="122"/>
      <c r="I377" s="122"/>
      <c r="J377" s="123"/>
      <c r="K377" s="123"/>
      <c r="L377" s="125"/>
      <c r="M377" s="125"/>
      <c r="N377" s="125"/>
      <c r="O377" s="125"/>
      <c r="P377" s="127"/>
    </row>
    <row r="378" spans="1:16" ht="18" customHeight="1">
      <c r="A378" s="120"/>
      <c r="B378" s="121"/>
      <c r="C378" s="121"/>
      <c r="D378" s="122"/>
      <c r="E378" s="121"/>
      <c r="F378" s="124"/>
      <c r="G378" s="122"/>
      <c r="H378" s="122"/>
      <c r="I378" s="122"/>
      <c r="J378" s="123"/>
      <c r="K378" s="123"/>
      <c r="L378" s="125"/>
      <c r="M378" s="125"/>
      <c r="N378" s="125"/>
      <c r="O378" s="125"/>
      <c r="P378" s="127"/>
    </row>
    <row r="379" spans="1:16" ht="18" customHeight="1">
      <c r="A379" s="120"/>
      <c r="B379" s="121"/>
      <c r="C379" s="121"/>
      <c r="D379" s="122"/>
      <c r="E379" s="121"/>
      <c r="F379" s="124"/>
      <c r="G379" s="122"/>
      <c r="H379" s="122"/>
      <c r="I379" s="122"/>
      <c r="J379" s="123"/>
      <c r="K379" s="123"/>
      <c r="L379" s="125"/>
      <c r="M379" s="125"/>
      <c r="N379" s="125"/>
      <c r="O379" s="125"/>
      <c r="P379" s="127"/>
    </row>
    <row r="380" spans="1:16" ht="18" customHeight="1">
      <c r="A380" s="120"/>
      <c r="B380" s="121"/>
      <c r="C380" s="121"/>
      <c r="D380" s="122"/>
      <c r="E380" s="121"/>
      <c r="F380" s="124"/>
      <c r="G380" s="122"/>
      <c r="H380" s="122"/>
      <c r="I380" s="122"/>
      <c r="J380" s="123"/>
      <c r="K380" s="123"/>
      <c r="L380" s="125"/>
      <c r="M380" s="125"/>
      <c r="N380" s="125"/>
      <c r="O380" s="125"/>
      <c r="P380" s="127"/>
    </row>
    <row r="381" spans="1:16" ht="18" customHeight="1">
      <c r="A381" s="120"/>
      <c r="B381" s="121"/>
      <c r="C381" s="121"/>
      <c r="D381" s="122"/>
      <c r="E381" s="121"/>
      <c r="F381" s="124"/>
      <c r="G381" s="122"/>
      <c r="H381" s="122"/>
      <c r="I381" s="122"/>
      <c r="J381" s="123"/>
      <c r="K381" s="123"/>
      <c r="L381" s="125"/>
      <c r="M381" s="125"/>
      <c r="N381" s="125"/>
      <c r="O381" s="125"/>
      <c r="P381" s="127"/>
    </row>
    <row r="382" spans="1:16" ht="18" customHeight="1">
      <c r="A382" s="120"/>
      <c r="B382" s="121"/>
      <c r="C382" s="121"/>
      <c r="D382" s="122"/>
      <c r="E382" s="121"/>
      <c r="F382" s="124"/>
      <c r="G382" s="122"/>
      <c r="H382" s="122"/>
      <c r="I382" s="122"/>
      <c r="J382" s="123"/>
      <c r="K382" s="123"/>
      <c r="L382" s="125"/>
      <c r="M382" s="125"/>
      <c r="N382" s="125"/>
      <c r="O382" s="125"/>
      <c r="P382" s="127"/>
    </row>
    <row r="383" spans="1:16" ht="18" customHeight="1">
      <c r="A383" s="120"/>
      <c r="B383" s="121"/>
      <c r="C383" s="121"/>
      <c r="D383" s="122"/>
      <c r="E383" s="121"/>
      <c r="F383" s="124"/>
      <c r="G383" s="122"/>
      <c r="H383" s="122"/>
      <c r="I383" s="122"/>
      <c r="J383" s="123"/>
      <c r="K383" s="123"/>
      <c r="L383" s="125"/>
      <c r="M383" s="125"/>
      <c r="N383" s="125"/>
      <c r="O383" s="125"/>
      <c r="P383" s="127"/>
    </row>
    <row r="384" spans="1:16" ht="18" customHeight="1">
      <c r="A384" s="120"/>
      <c r="B384" s="121"/>
      <c r="C384" s="121"/>
      <c r="D384" s="122"/>
      <c r="E384" s="121"/>
      <c r="F384" s="124"/>
      <c r="G384" s="122"/>
      <c r="H384" s="122"/>
      <c r="I384" s="122"/>
      <c r="J384" s="123"/>
      <c r="K384" s="123"/>
      <c r="L384" s="125"/>
      <c r="M384" s="125"/>
      <c r="N384" s="125"/>
      <c r="O384" s="125"/>
      <c r="P384" s="127"/>
    </row>
    <row r="385" spans="1:16" ht="18" customHeight="1">
      <c r="A385" s="120"/>
      <c r="B385" s="121"/>
      <c r="C385" s="121"/>
      <c r="D385" s="122"/>
      <c r="E385" s="121"/>
      <c r="F385" s="124"/>
      <c r="G385" s="122"/>
      <c r="H385" s="122"/>
      <c r="I385" s="122"/>
      <c r="J385" s="123"/>
      <c r="K385" s="123"/>
      <c r="L385" s="125"/>
      <c r="M385" s="125"/>
      <c r="N385" s="125"/>
      <c r="O385" s="125"/>
      <c r="P385" s="127"/>
    </row>
    <row r="386" spans="1:16" ht="18" customHeight="1">
      <c r="A386" s="120"/>
      <c r="B386" s="121"/>
      <c r="C386" s="121"/>
      <c r="D386" s="122"/>
      <c r="E386" s="121"/>
      <c r="F386" s="124"/>
      <c r="G386" s="122"/>
      <c r="H386" s="122"/>
      <c r="I386" s="122"/>
      <c r="J386" s="123"/>
      <c r="K386" s="123"/>
      <c r="L386" s="125"/>
      <c r="M386" s="125"/>
      <c r="N386" s="125"/>
      <c r="O386" s="125"/>
      <c r="P386" s="127"/>
    </row>
    <row r="387" spans="1:16" ht="18" customHeight="1">
      <c r="A387" s="120"/>
      <c r="B387" s="121"/>
      <c r="C387" s="121"/>
      <c r="D387" s="122"/>
      <c r="E387" s="121"/>
      <c r="F387" s="124"/>
      <c r="G387" s="122"/>
      <c r="H387" s="122"/>
      <c r="I387" s="122"/>
      <c r="J387" s="123"/>
      <c r="K387" s="123"/>
      <c r="L387" s="125"/>
      <c r="M387" s="125"/>
      <c r="N387" s="125"/>
      <c r="O387" s="125"/>
      <c r="P387" s="127"/>
    </row>
    <row r="388" spans="1:16" ht="18" customHeight="1">
      <c r="A388" s="120"/>
      <c r="B388" s="121"/>
      <c r="C388" s="121"/>
      <c r="D388" s="122"/>
      <c r="E388" s="121"/>
      <c r="F388" s="124"/>
      <c r="G388" s="122"/>
      <c r="H388" s="122"/>
      <c r="I388" s="122"/>
      <c r="J388" s="123"/>
      <c r="K388" s="123"/>
      <c r="L388" s="125"/>
      <c r="M388" s="125"/>
      <c r="N388" s="125"/>
      <c r="O388" s="125"/>
      <c r="P388" s="127"/>
    </row>
    <row r="389" spans="1:16" ht="18" customHeight="1">
      <c r="A389" s="120"/>
      <c r="B389" s="121"/>
      <c r="C389" s="121"/>
      <c r="D389" s="122"/>
      <c r="E389" s="121"/>
      <c r="F389" s="124"/>
      <c r="G389" s="122"/>
      <c r="H389" s="122"/>
      <c r="I389" s="122"/>
      <c r="J389" s="123"/>
      <c r="K389" s="123"/>
      <c r="L389" s="125"/>
      <c r="M389" s="125"/>
      <c r="N389" s="125"/>
      <c r="O389" s="125"/>
      <c r="P389" s="127"/>
    </row>
    <row r="390" spans="1:16" ht="18" customHeight="1">
      <c r="A390" s="120"/>
      <c r="B390" s="121"/>
      <c r="C390" s="121"/>
      <c r="D390" s="122"/>
      <c r="E390" s="121"/>
      <c r="F390" s="124"/>
      <c r="G390" s="122"/>
      <c r="H390" s="122"/>
      <c r="I390" s="122"/>
      <c r="J390" s="123"/>
      <c r="K390" s="123"/>
      <c r="L390" s="125"/>
      <c r="M390" s="125"/>
      <c r="N390" s="125"/>
      <c r="O390" s="125"/>
      <c r="P390" s="127"/>
    </row>
    <row r="391" spans="1:16" ht="18" customHeight="1">
      <c r="A391" s="120"/>
      <c r="B391" s="121"/>
      <c r="C391" s="121"/>
      <c r="D391" s="122"/>
      <c r="E391" s="121"/>
      <c r="F391" s="124"/>
      <c r="G391" s="122"/>
      <c r="H391" s="122"/>
      <c r="I391" s="122"/>
      <c r="J391" s="123"/>
      <c r="K391" s="123"/>
      <c r="L391" s="125"/>
      <c r="M391" s="125"/>
      <c r="N391" s="125"/>
      <c r="O391" s="125"/>
      <c r="P391" s="127"/>
    </row>
    <row r="392" spans="1:16" ht="18" customHeight="1">
      <c r="A392" s="120"/>
      <c r="B392" s="121"/>
      <c r="C392" s="121"/>
      <c r="D392" s="122"/>
      <c r="E392" s="121"/>
      <c r="F392" s="124"/>
      <c r="G392" s="122"/>
      <c r="H392" s="122"/>
      <c r="I392" s="122"/>
      <c r="J392" s="123"/>
      <c r="K392" s="123"/>
      <c r="L392" s="125"/>
      <c r="M392" s="125"/>
      <c r="N392" s="125"/>
      <c r="O392" s="125"/>
      <c r="P392" s="127"/>
    </row>
    <row r="393" spans="1:16" ht="18" customHeight="1">
      <c r="A393" s="120"/>
      <c r="B393" s="121"/>
      <c r="C393" s="121"/>
      <c r="D393" s="122"/>
      <c r="E393" s="121"/>
      <c r="F393" s="124"/>
      <c r="G393" s="122"/>
      <c r="H393" s="122"/>
      <c r="I393" s="122"/>
      <c r="J393" s="123"/>
      <c r="K393" s="123"/>
      <c r="L393" s="125"/>
      <c r="M393" s="125"/>
      <c r="N393" s="125"/>
      <c r="O393" s="125"/>
      <c r="P393" s="127"/>
    </row>
    <row r="394" spans="1:16" ht="18" customHeight="1">
      <c r="A394" s="120"/>
      <c r="B394" s="121"/>
      <c r="C394" s="121"/>
      <c r="D394" s="122"/>
      <c r="E394" s="121"/>
      <c r="F394" s="124"/>
      <c r="G394" s="122"/>
      <c r="H394" s="122"/>
      <c r="I394" s="122"/>
      <c r="J394" s="123"/>
      <c r="K394" s="123"/>
      <c r="L394" s="125"/>
      <c r="M394" s="125"/>
      <c r="N394" s="125"/>
      <c r="O394" s="125"/>
      <c r="P394" s="127"/>
    </row>
    <row r="395" spans="1:16" ht="18" customHeight="1">
      <c r="A395" s="120"/>
      <c r="B395" s="121"/>
      <c r="C395" s="121"/>
      <c r="D395" s="122"/>
      <c r="E395" s="121"/>
      <c r="F395" s="124"/>
      <c r="G395" s="122"/>
      <c r="H395" s="122"/>
      <c r="I395" s="122"/>
      <c r="J395" s="123"/>
      <c r="K395" s="123"/>
      <c r="L395" s="125"/>
      <c r="M395" s="125"/>
      <c r="N395" s="125"/>
      <c r="O395" s="125"/>
      <c r="P395" s="127"/>
    </row>
    <row r="396" spans="1:16" ht="18" customHeight="1">
      <c r="A396" s="120"/>
      <c r="B396" s="121"/>
      <c r="C396" s="121"/>
      <c r="D396" s="122"/>
      <c r="E396" s="121"/>
      <c r="F396" s="124"/>
      <c r="G396" s="122"/>
      <c r="H396" s="122"/>
      <c r="I396" s="122"/>
      <c r="J396" s="123"/>
      <c r="K396" s="123"/>
      <c r="L396" s="125"/>
      <c r="M396" s="125"/>
      <c r="N396" s="125"/>
      <c r="O396" s="125"/>
      <c r="P396" s="127"/>
    </row>
    <row r="397" spans="1:16" ht="18" customHeight="1">
      <c r="A397" s="120"/>
      <c r="B397" s="121"/>
      <c r="C397" s="121"/>
      <c r="D397" s="122"/>
      <c r="E397" s="121"/>
      <c r="F397" s="124"/>
      <c r="G397" s="122"/>
      <c r="H397" s="122"/>
      <c r="I397" s="122"/>
      <c r="J397" s="123"/>
      <c r="K397" s="123"/>
      <c r="L397" s="125"/>
      <c r="M397" s="125"/>
      <c r="N397" s="125"/>
      <c r="O397" s="125"/>
      <c r="P397" s="127"/>
    </row>
    <row r="398" spans="1:16" ht="18" customHeight="1">
      <c r="A398" s="120"/>
      <c r="B398" s="121"/>
      <c r="C398" s="121"/>
      <c r="D398" s="122"/>
      <c r="E398" s="121"/>
      <c r="F398" s="124"/>
      <c r="G398" s="122"/>
      <c r="H398" s="122"/>
      <c r="I398" s="122"/>
      <c r="J398" s="123"/>
      <c r="K398" s="123"/>
      <c r="L398" s="125"/>
      <c r="M398" s="125"/>
      <c r="N398" s="125"/>
      <c r="O398" s="125"/>
      <c r="P398" s="127"/>
    </row>
    <row r="399" spans="1:16" ht="18" customHeight="1">
      <c r="A399" s="120"/>
      <c r="B399" s="121"/>
      <c r="C399" s="121"/>
      <c r="D399" s="122"/>
      <c r="E399" s="121"/>
      <c r="F399" s="124"/>
      <c r="G399" s="122"/>
      <c r="H399" s="122"/>
      <c r="I399" s="122"/>
      <c r="J399" s="123"/>
      <c r="K399" s="123"/>
      <c r="L399" s="125"/>
      <c r="M399" s="125"/>
      <c r="N399" s="125"/>
      <c r="O399" s="125"/>
      <c r="P399" s="127"/>
    </row>
    <row r="400" spans="1:16" ht="18" customHeight="1">
      <c r="A400" s="120"/>
      <c r="B400" s="121"/>
      <c r="C400" s="121"/>
      <c r="D400" s="122"/>
      <c r="E400" s="121"/>
      <c r="F400" s="124"/>
      <c r="G400" s="122"/>
      <c r="H400" s="122"/>
      <c r="I400" s="122"/>
      <c r="J400" s="123"/>
      <c r="K400" s="123"/>
      <c r="L400" s="125"/>
      <c r="M400" s="125"/>
      <c r="N400" s="125"/>
      <c r="O400" s="125"/>
      <c r="P400" s="127"/>
    </row>
    <row r="401" spans="1:16" ht="18" customHeight="1">
      <c r="A401" s="120"/>
      <c r="B401" s="121"/>
      <c r="C401" s="121"/>
      <c r="D401" s="122"/>
      <c r="E401" s="121"/>
      <c r="F401" s="124"/>
      <c r="G401" s="122"/>
      <c r="H401" s="122"/>
      <c r="I401" s="122"/>
      <c r="J401" s="123"/>
      <c r="K401" s="123"/>
      <c r="L401" s="125"/>
      <c r="M401" s="125"/>
      <c r="N401" s="125"/>
      <c r="O401" s="125"/>
      <c r="P401" s="127"/>
    </row>
    <row r="402" spans="1:16" ht="18" customHeight="1">
      <c r="A402" s="120"/>
      <c r="B402" s="121"/>
      <c r="C402" s="121"/>
      <c r="D402" s="122"/>
      <c r="E402" s="121"/>
      <c r="F402" s="124"/>
      <c r="G402" s="122"/>
      <c r="H402" s="122"/>
      <c r="I402" s="122"/>
      <c r="J402" s="123"/>
      <c r="K402" s="123"/>
      <c r="L402" s="125"/>
      <c r="M402" s="125"/>
      <c r="N402" s="125"/>
      <c r="O402" s="125"/>
      <c r="P402" s="127"/>
    </row>
    <row r="403" spans="1:16" ht="18" customHeight="1">
      <c r="A403" s="120"/>
      <c r="B403" s="121"/>
      <c r="C403" s="121"/>
      <c r="D403" s="122"/>
      <c r="E403" s="121"/>
      <c r="F403" s="124"/>
      <c r="G403" s="122"/>
      <c r="H403" s="122"/>
      <c r="I403" s="122"/>
      <c r="J403" s="123"/>
      <c r="K403" s="123"/>
      <c r="L403" s="125"/>
      <c r="M403" s="125"/>
      <c r="N403" s="125"/>
      <c r="O403" s="125"/>
      <c r="P403" s="127"/>
    </row>
    <row r="404" spans="1:16" ht="18" customHeight="1">
      <c r="A404" s="120"/>
      <c r="B404" s="121"/>
      <c r="C404" s="121"/>
      <c r="D404" s="122"/>
      <c r="E404" s="121"/>
      <c r="F404" s="124"/>
      <c r="G404" s="122"/>
      <c r="H404" s="122"/>
      <c r="I404" s="122"/>
      <c r="J404" s="123"/>
      <c r="K404" s="123"/>
      <c r="L404" s="125"/>
      <c r="M404" s="125"/>
      <c r="N404" s="125"/>
      <c r="O404" s="125"/>
      <c r="P404" s="127"/>
    </row>
    <row r="405" spans="1:16" ht="18" customHeight="1">
      <c r="A405" s="120"/>
      <c r="B405" s="121"/>
      <c r="C405" s="121"/>
      <c r="D405" s="122"/>
      <c r="E405" s="121"/>
      <c r="F405" s="124"/>
      <c r="G405" s="122"/>
      <c r="H405" s="122"/>
      <c r="I405" s="122"/>
      <c r="J405" s="123"/>
      <c r="K405" s="123"/>
      <c r="L405" s="125"/>
      <c r="M405" s="125"/>
      <c r="N405" s="125"/>
      <c r="O405" s="125"/>
      <c r="P405" s="127"/>
    </row>
    <row r="406" spans="1:16" ht="18" customHeight="1">
      <c r="A406" s="120"/>
      <c r="B406" s="121"/>
      <c r="C406" s="121"/>
      <c r="D406" s="122"/>
      <c r="E406" s="121"/>
      <c r="F406" s="124"/>
      <c r="G406" s="122"/>
      <c r="H406" s="122"/>
      <c r="I406" s="122"/>
      <c r="J406" s="123"/>
      <c r="K406" s="123"/>
      <c r="L406" s="125"/>
      <c r="M406" s="125"/>
      <c r="N406" s="125"/>
      <c r="O406" s="125"/>
      <c r="P406" s="127"/>
    </row>
    <row r="407" spans="1:16" ht="18" customHeight="1">
      <c r="A407" s="120"/>
      <c r="B407" s="121"/>
      <c r="C407" s="121"/>
      <c r="D407" s="122"/>
      <c r="E407" s="121"/>
      <c r="F407" s="124"/>
      <c r="G407" s="122"/>
      <c r="H407" s="122"/>
      <c r="I407" s="122"/>
      <c r="J407" s="123"/>
      <c r="K407" s="123"/>
      <c r="L407" s="125"/>
      <c r="M407" s="125"/>
      <c r="N407" s="125"/>
      <c r="O407" s="125"/>
      <c r="P407" s="127"/>
    </row>
    <row r="408" spans="1:16" ht="18" customHeight="1">
      <c r="A408" s="120"/>
      <c r="B408" s="121"/>
      <c r="C408" s="121"/>
      <c r="D408" s="122"/>
      <c r="E408" s="121"/>
      <c r="F408" s="124"/>
      <c r="G408" s="122"/>
      <c r="H408" s="122"/>
      <c r="I408" s="122"/>
      <c r="J408" s="123"/>
      <c r="K408" s="123"/>
      <c r="L408" s="125"/>
      <c r="M408" s="125"/>
      <c r="N408" s="125"/>
      <c r="O408" s="125"/>
      <c r="P408" s="127"/>
    </row>
    <row r="409" spans="1:16" ht="18" customHeight="1">
      <c r="A409" s="120"/>
      <c r="B409" s="121"/>
      <c r="C409" s="121"/>
      <c r="D409" s="122"/>
      <c r="E409" s="121"/>
      <c r="F409" s="124"/>
      <c r="G409" s="122"/>
      <c r="H409" s="122"/>
      <c r="I409" s="122"/>
      <c r="J409" s="123"/>
      <c r="K409" s="123"/>
      <c r="L409" s="125"/>
      <c r="M409" s="125"/>
      <c r="N409" s="125"/>
      <c r="O409" s="125"/>
      <c r="P409" s="127"/>
    </row>
    <row r="410" spans="1:16" ht="18" customHeight="1">
      <c r="A410" s="120"/>
      <c r="B410" s="121"/>
      <c r="C410" s="121"/>
      <c r="D410" s="122"/>
      <c r="E410" s="121"/>
      <c r="F410" s="124"/>
      <c r="G410" s="122"/>
      <c r="H410" s="122"/>
      <c r="I410" s="122"/>
      <c r="J410" s="123"/>
      <c r="K410" s="123"/>
      <c r="L410" s="125"/>
      <c r="M410" s="125"/>
      <c r="N410" s="125"/>
      <c r="O410" s="125"/>
      <c r="P410" s="127"/>
    </row>
    <row r="411" spans="1:16" ht="18" customHeight="1">
      <c r="A411" s="120"/>
      <c r="B411" s="121"/>
      <c r="C411" s="121"/>
      <c r="D411" s="122"/>
      <c r="E411" s="121"/>
      <c r="F411" s="124"/>
      <c r="G411" s="122"/>
      <c r="H411" s="122"/>
      <c r="I411" s="122"/>
      <c r="J411" s="123"/>
      <c r="K411" s="123"/>
      <c r="L411" s="125"/>
      <c r="M411" s="125"/>
      <c r="N411" s="125"/>
      <c r="O411" s="125"/>
      <c r="P411" s="127"/>
    </row>
    <row r="412" spans="1:16" ht="18" customHeight="1">
      <c r="A412" s="120"/>
      <c r="B412" s="121"/>
      <c r="C412" s="121"/>
      <c r="D412" s="122"/>
      <c r="E412" s="121"/>
      <c r="F412" s="124"/>
      <c r="G412" s="122"/>
      <c r="H412" s="122"/>
      <c r="I412" s="122"/>
      <c r="J412" s="123"/>
      <c r="K412" s="123"/>
      <c r="L412" s="125"/>
      <c r="M412" s="125"/>
      <c r="N412" s="125"/>
      <c r="O412" s="125"/>
      <c r="P412" s="127"/>
    </row>
    <row r="413" spans="1:16" ht="18" customHeight="1">
      <c r="A413" s="120"/>
      <c r="B413" s="121"/>
      <c r="C413" s="121"/>
      <c r="D413" s="122"/>
      <c r="E413" s="121"/>
      <c r="F413" s="124"/>
      <c r="G413" s="122"/>
      <c r="H413" s="122"/>
      <c r="I413" s="122"/>
      <c r="J413" s="123"/>
      <c r="K413" s="123"/>
      <c r="L413" s="125"/>
      <c r="M413" s="125"/>
      <c r="N413" s="125"/>
      <c r="O413" s="125"/>
      <c r="P413" s="127"/>
    </row>
    <row r="414" spans="1:16" ht="18" customHeight="1">
      <c r="A414" s="120"/>
      <c r="B414" s="121"/>
      <c r="C414" s="121"/>
      <c r="D414" s="122"/>
      <c r="E414" s="121"/>
      <c r="F414" s="124"/>
      <c r="G414" s="122"/>
      <c r="H414" s="122"/>
      <c r="I414" s="122"/>
      <c r="J414" s="123"/>
      <c r="K414" s="123"/>
      <c r="L414" s="125"/>
      <c r="M414" s="125"/>
      <c r="N414" s="125"/>
      <c r="O414" s="125"/>
      <c r="P414" s="127"/>
    </row>
    <row r="415" spans="1:16" ht="18" customHeight="1">
      <c r="A415" s="120"/>
      <c r="B415" s="121"/>
      <c r="C415" s="121"/>
      <c r="D415" s="122"/>
      <c r="E415" s="121"/>
      <c r="F415" s="124"/>
      <c r="G415" s="122"/>
      <c r="H415" s="122"/>
      <c r="I415" s="122"/>
      <c r="J415" s="123"/>
      <c r="K415" s="123"/>
      <c r="L415" s="125"/>
      <c r="M415" s="125"/>
      <c r="N415" s="125"/>
      <c r="O415" s="125"/>
      <c r="P415" s="127"/>
    </row>
    <row r="416" spans="1:16" ht="18" customHeight="1">
      <c r="A416" s="120"/>
      <c r="B416" s="121"/>
      <c r="C416" s="121"/>
      <c r="D416" s="122"/>
      <c r="E416" s="121"/>
      <c r="F416" s="124"/>
      <c r="G416" s="122"/>
      <c r="H416" s="122"/>
      <c r="I416" s="122"/>
      <c r="J416" s="123"/>
      <c r="K416" s="123"/>
      <c r="L416" s="125"/>
      <c r="M416" s="125"/>
      <c r="N416" s="125"/>
      <c r="O416" s="125"/>
      <c r="P416" s="127"/>
    </row>
    <row r="417" spans="1:16" ht="18" customHeight="1">
      <c r="A417" s="120"/>
      <c r="B417" s="121"/>
      <c r="C417" s="121"/>
      <c r="D417" s="122"/>
      <c r="E417" s="121"/>
      <c r="F417" s="124"/>
      <c r="G417" s="122"/>
      <c r="H417" s="122"/>
      <c r="I417" s="122"/>
      <c r="J417" s="123"/>
      <c r="K417" s="123"/>
      <c r="L417" s="125"/>
      <c r="M417" s="125"/>
      <c r="N417" s="125"/>
      <c r="O417" s="125"/>
      <c r="P417" s="127"/>
    </row>
    <row r="418" spans="1:16" ht="18" customHeight="1">
      <c r="A418" s="120"/>
      <c r="B418" s="121"/>
      <c r="C418" s="121"/>
      <c r="D418" s="122"/>
      <c r="E418" s="121"/>
      <c r="F418" s="124"/>
      <c r="G418" s="122"/>
      <c r="H418" s="122"/>
      <c r="I418" s="122"/>
      <c r="J418" s="123"/>
      <c r="K418" s="123"/>
      <c r="L418" s="125"/>
      <c r="M418" s="125"/>
      <c r="N418" s="125"/>
      <c r="O418" s="125"/>
      <c r="P418" s="127"/>
    </row>
    <row r="419" spans="1:16" ht="18" customHeight="1">
      <c r="A419" s="120"/>
      <c r="B419" s="121"/>
      <c r="C419" s="121"/>
      <c r="D419" s="122"/>
      <c r="E419" s="121"/>
      <c r="F419" s="124"/>
      <c r="G419" s="122"/>
      <c r="H419" s="122"/>
      <c r="I419" s="122"/>
      <c r="J419" s="123"/>
      <c r="K419" s="123"/>
      <c r="L419" s="125"/>
      <c r="M419" s="125"/>
      <c r="N419" s="125"/>
      <c r="O419" s="125"/>
      <c r="P419" s="127"/>
    </row>
    <row r="420" spans="1:16" ht="18" customHeight="1">
      <c r="A420" s="120"/>
      <c r="B420" s="121"/>
      <c r="C420" s="121"/>
      <c r="D420" s="122"/>
      <c r="E420" s="121"/>
      <c r="F420" s="124"/>
      <c r="G420" s="122"/>
      <c r="H420" s="122"/>
      <c r="I420" s="122"/>
      <c r="J420" s="123"/>
      <c r="K420" s="123"/>
      <c r="L420" s="125"/>
      <c r="M420" s="125"/>
      <c r="N420" s="125"/>
      <c r="O420" s="125"/>
      <c r="P420" s="127"/>
    </row>
    <row r="421" spans="1:16" ht="18" customHeight="1">
      <c r="A421" s="120"/>
      <c r="B421" s="121"/>
      <c r="C421" s="121"/>
      <c r="D421" s="122"/>
      <c r="E421" s="121"/>
      <c r="F421" s="124"/>
      <c r="G421" s="122"/>
      <c r="H421" s="122"/>
      <c r="I421" s="122"/>
      <c r="J421" s="123"/>
      <c r="K421" s="123"/>
      <c r="L421" s="125"/>
      <c r="M421" s="125"/>
      <c r="N421" s="125"/>
      <c r="O421" s="125"/>
      <c r="P421" s="127"/>
    </row>
    <row r="422" spans="1:16" ht="18" customHeight="1">
      <c r="A422" s="120"/>
      <c r="B422" s="121"/>
      <c r="C422" s="121"/>
      <c r="D422" s="122"/>
      <c r="E422" s="121"/>
      <c r="F422" s="124"/>
      <c r="G422" s="122"/>
      <c r="H422" s="122"/>
      <c r="I422" s="122"/>
      <c r="J422" s="123"/>
      <c r="K422" s="123"/>
      <c r="L422" s="125"/>
      <c r="M422" s="125"/>
      <c r="N422" s="125"/>
      <c r="O422" s="125"/>
      <c r="P422" s="127"/>
    </row>
    <row r="423" spans="1:16" ht="18" customHeight="1">
      <c r="A423" s="120"/>
      <c r="B423" s="121"/>
      <c r="C423" s="121"/>
      <c r="D423" s="122"/>
      <c r="E423" s="121"/>
      <c r="F423" s="124"/>
      <c r="G423" s="122"/>
      <c r="H423" s="122"/>
      <c r="I423" s="122"/>
      <c r="J423" s="123"/>
      <c r="K423" s="123"/>
      <c r="L423" s="125"/>
      <c r="M423" s="125"/>
      <c r="N423" s="125"/>
      <c r="O423" s="125"/>
      <c r="P423" s="127"/>
    </row>
    <row r="424" spans="1:16" ht="18" customHeight="1">
      <c r="A424" s="120"/>
      <c r="B424" s="121"/>
      <c r="C424" s="121"/>
      <c r="D424" s="122"/>
      <c r="E424" s="121"/>
      <c r="F424" s="124"/>
      <c r="G424" s="122"/>
      <c r="H424" s="122"/>
      <c r="I424" s="122"/>
      <c r="J424" s="123"/>
      <c r="K424" s="123"/>
      <c r="L424" s="125"/>
      <c r="M424" s="125"/>
      <c r="N424" s="125"/>
      <c r="O424" s="125"/>
      <c r="P424" s="127"/>
    </row>
    <row r="425" spans="1:16" ht="18" customHeight="1">
      <c r="A425" s="120"/>
      <c r="B425" s="121"/>
      <c r="C425" s="121"/>
      <c r="D425" s="122"/>
      <c r="E425" s="121"/>
      <c r="F425" s="124"/>
      <c r="G425" s="122"/>
      <c r="H425" s="122"/>
      <c r="I425" s="122"/>
      <c r="J425" s="123"/>
      <c r="K425" s="123"/>
      <c r="L425" s="125"/>
      <c r="M425" s="125"/>
      <c r="N425" s="125"/>
      <c r="O425" s="125"/>
      <c r="P425" s="127"/>
    </row>
    <row r="426" spans="1:16" ht="18" customHeight="1">
      <c r="A426" s="120"/>
      <c r="B426" s="121"/>
      <c r="C426" s="121"/>
      <c r="D426" s="122"/>
      <c r="E426" s="121"/>
      <c r="F426" s="124"/>
      <c r="G426" s="122"/>
      <c r="H426" s="122"/>
      <c r="I426" s="122"/>
      <c r="J426" s="123"/>
      <c r="K426" s="123"/>
      <c r="L426" s="125"/>
      <c r="M426" s="125"/>
      <c r="N426" s="125"/>
      <c r="O426" s="125"/>
      <c r="P426" s="127"/>
    </row>
    <row r="427" spans="1:16" ht="18" customHeight="1">
      <c r="A427" s="120"/>
      <c r="B427" s="121"/>
      <c r="C427" s="121"/>
      <c r="D427" s="122"/>
      <c r="E427" s="121"/>
      <c r="F427" s="124"/>
      <c r="G427" s="122"/>
      <c r="H427" s="122"/>
      <c r="I427" s="122"/>
      <c r="J427" s="123"/>
      <c r="K427" s="123"/>
      <c r="L427" s="125"/>
      <c r="M427" s="125"/>
      <c r="N427" s="125"/>
      <c r="O427" s="125"/>
      <c r="P427" s="127"/>
    </row>
    <row r="428" spans="1:16" ht="18" customHeight="1">
      <c r="A428" s="120"/>
      <c r="B428" s="121"/>
      <c r="C428" s="121"/>
      <c r="D428" s="122"/>
      <c r="E428" s="121"/>
      <c r="F428" s="124"/>
      <c r="G428" s="122"/>
      <c r="H428" s="122"/>
      <c r="I428" s="122"/>
      <c r="J428" s="123"/>
      <c r="K428" s="123"/>
      <c r="L428" s="125"/>
      <c r="M428" s="125"/>
      <c r="N428" s="125"/>
      <c r="O428" s="125"/>
      <c r="P428" s="127"/>
    </row>
    <row r="429" spans="1:16" ht="18" customHeight="1">
      <c r="A429" s="120"/>
      <c r="B429" s="121"/>
      <c r="C429" s="121"/>
      <c r="D429" s="122"/>
      <c r="E429" s="121"/>
      <c r="F429" s="124"/>
      <c r="G429" s="122"/>
      <c r="H429" s="122"/>
      <c r="I429" s="122"/>
      <c r="J429" s="123"/>
      <c r="K429" s="123"/>
      <c r="L429" s="125"/>
      <c r="M429" s="125"/>
      <c r="N429" s="125"/>
      <c r="O429" s="125"/>
      <c r="P429" s="127"/>
    </row>
    <row r="430" spans="1:16" ht="18" customHeight="1">
      <c r="A430" s="120"/>
      <c r="B430" s="121"/>
      <c r="C430" s="121"/>
      <c r="D430" s="122"/>
      <c r="E430" s="121"/>
      <c r="F430" s="124"/>
      <c r="G430" s="122"/>
      <c r="H430" s="122"/>
      <c r="I430" s="122"/>
      <c r="J430" s="123"/>
      <c r="K430" s="123"/>
      <c r="L430" s="125"/>
      <c r="M430" s="125"/>
      <c r="N430" s="125"/>
      <c r="O430" s="125"/>
      <c r="P430" s="127"/>
    </row>
    <row r="431" spans="1:16" ht="18" customHeight="1">
      <c r="A431" s="120"/>
      <c r="B431" s="121"/>
      <c r="C431" s="121"/>
      <c r="D431" s="122"/>
      <c r="E431" s="121"/>
      <c r="F431" s="124"/>
      <c r="G431" s="122"/>
      <c r="H431" s="122"/>
      <c r="I431" s="122"/>
      <c r="J431" s="123"/>
      <c r="K431" s="123"/>
      <c r="L431" s="125"/>
      <c r="M431" s="125"/>
      <c r="N431" s="125"/>
      <c r="O431" s="125"/>
      <c r="P431" s="127"/>
    </row>
    <row r="432" spans="1:16" ht="18" customHeight="1">
      <c r="A432" s="120"/>
      <c r="B432" s="121"/>
      <c r="C432" s="121"/>
      <c r="D432" s="122"/>
      <c r="E432" s="121"/>
      <c r="F432" s="124"/>
      <c r="G432" s="122"/>
      <c r="H432" s="122"/>
      <c r="I432" s="122"/>
      <c r="J432" s="123"/>
      <c r="K432" s="123"/>
      <c r="L432" s="125"/>
      <c r="M432" s="125"/>
      <c r="N432" s="125"/>
      <c r="O432" s="125"/>
      <c r="P432" s="127"/>
    </row>
    <row r="433" spans="1:16" ht="18" customHeight="1">
      <c r="A433" s="120"/>
      <c r="B433" s="132"/>
      <c r="C433" s="132"/>
      <c r="D433" s="122"/>
      <c r="E433" s="132"/>
      <c r="F433" s="120"/>
      <c r="G433" s="122"/>
      <c r="H433" s="122"/>
      <c r="I433" s="133"/>
      <c r="J433" s="131"/>
      <c r="K433" s="131"/>
      <c r="L433" s="125"/>
      <c r="M433" s="125"/>
      <c r="N433" s="125"/>
      <c r="O433" s="125"/>
      <c r="P433" s="127"/>
    </row>
    <row r="434" spans="1:16" ht="18" customHeight="1">
      <c r="A434" s="120"/>
      <c r="B434" s="121"/>
      <c r="C434" s="121"/>
      <c r="D434" s="122"/>
      <c r="E434" s="121"/>
      <c r="F434" s="124"/>
      <c r="G434" s="122"/>
      <c r="H434" s="122"/>
      <c r="I434" s="122"/>
      <c r="J434" s="123"/>
      <c r="K434" s="123"/>
      <c r="L434" s="125"/>
      <c r="M434" s="125"/>
      <c r="N434" s="125"/>
      <c r="O434" s="125"/>
      <c r="P434" s="127"/>
    </row>
    <row r="435" spans="1:16" ht="18" customHeight="1">
      <c r="A435" s="120"/>
      <c r="B435" s="121"/>
      <c r="C435" s="121"/>
      <c r="D435" s="122"/>
      <c r="E435" s="121"/>
      <c r="F435" s="124"/>
      <c r="G435" s="122"/>
      <c r="H435" s="122"/>
      <c r="I435" s="122"/>
      <c r="J435" s="123"/>
      <c r="K435" s="123"/>
      <c r="L435" s="125"/>
      <c r="M435" s="125"/>
      <c r="N435" s="125"/>
      <c r="O435" s="125"/>
      <c r="P435" s="127"/>
    </row>
    <row r="436" spans="1:16" ht="18" customHeight="1">
      <c r="A436" s="120"/>
      <c r="B436" s="121"/>
      <c r="C436" s="121"/>
      <c r="D436" s="122"/>
      <c r="E436" s="121"/>
      <c r="F436" s="124"/>
      <c r="G436" s="122"/>
      <c r="H436" s="122"/>
      <c r="I436" s="122"/>
      <c r="J436" s="123"/>
      <c r="K436" s="123"/>
      <c r="L436" s="125"/>
      <c r="M436" s="125"/>
      <c r="N436" s="125"/>
      <c r="O436" s="125"/>
      <c r="P436" s="127"/>
    </row>
    <row r="437" spans="1:16" ht="18" customHeight="1">
      <c r="A437" s="120"/>
      <c r="B437" s="121"/>
      <c r="C437" s="121"/>
      <c r="D437" s="122"/>
      <c r="E437" s="121"/>
      <c r="F437" s="124"/>
      <c r="G437" s="122"/>
      <c r="H437" s="122"/>
      <c r="I437" s="122"/>
      <c r="J437" s="123"/>
      <c r="K437" s="123"/>
      <c r="L437" s="125"/>
      <c r="M437" s="125"/>
      <c r="N437" s="125"/>
      <c r="O437" s="125"/>
      <c r="P437" s="127"/>
    </row>
    <row r="438" spans="1:16" ht="18" customHeight="1">
      <c r="A438" s="120"/>
      <c r="B438" s="121"/>
      <c r="C438" s="121"/>
      <c r="D438" s="122"/>
      <c r="E438" s="121"/>
      <c r="F438" s="124"/>
      <c r="G438" s="122"/>
      <c r="H438" s="122"/>
      <c r="I438" s="122"/>
      <c r="J438" s="123"/>
      <c r="K438" s="123"/>
      <c r="L438" s="125"/>
      <c r="M438" s="125"/>
      <c r="N438" s="125"/>
      <c r="O438" s="125"/>
      <c r="P438" s="127"/>
    </row>
    <row r="439" spans="1:16" ht="18" customHeight="1">
      <c r="A439" s="120"/>
      <c r="B439" s="121"/>
      <c r="C439" s="121"/>
      <c r="D439" s="122"/>
      <c r="E439" s="121"/>
      <c r="F439" s="124"/>
      <c r="G439" s="122"/>
      <c r="H439" s="122"/>
      <c r="I439" s="122"/>
      <c r="J439" s="123"/>
      <c r="K439" s="123"/>
      <c r="L439" s="125"/>
      <c r="M439" s="125"/>
      <c r="N439" s="125"/>
      <c r="O439" s="125"/>
      <c r="P439" s="127"/>
    </row>
    <row r="440" spans="1:16" ht="18" customHeight="1">
      <c r="A440" s="120"/>
      <c r="B440" s="121"/>
      <c r="C440" s="121"/>
      <c r="D440" s="122"/>
      <c r="E440" s="121"/>
      <c r="F440" s="124"/>
      <c r="G440" s="122"/>
      <c r="H440" s="122"/>
      <c r="I440" s="122"/>
      <c r="J440" s="123"/>
      <c r="K440" s="123"/>
      <c r="L440" s="125"/>
      <c r="M440" s="125"/>
      <c r="N440" s="125"/>
      <c r="O440" s="125"/>
      <c r="P440" s="127"/>
    </row>
    <row r="441" spans="1:16" ht="18" customHeight="1">
      <c r="A441" s="120"/>
      <c r="B441" s="121"/>
      <c r="C441" s="121"/>
      <c r="D441" s="122"/>
      <c r="E441" s="121"/>
      <c r="F441" s="124"/>
      <c r="G441" s="122"/>
      <c r="H441" s="122"/>
      <c r="I441" s="122"/>
      <c r="J441" s="123"/>
      <c r="K441" s="123"/>
      <c r="L441" s="125"/>
      <c r="M441" s="125"/>
      <c r="N441" s="125"/>
      <c r="O441" s="125"/>
      <c r="P441" s="127"/>
    </row>
    <row r="442" spans="1:16" ht="18" customHeight="1">
      <c r="A442" s="120"/>
      <c r="B442" s="121"/>
      <c r="C442" s="121"/>
      <c r="D442" s="122"/>
      <c r="E442" s="121"/>
      <c r="F442" s="124"/>
      <c r="G442" s="122"/>
      <c r="H442" s="122"/>
      <c r="I442" s="122"/>
      <c r="J442" s="123"/>
      <c r="K442" s="123"/>
      <c r="L442" s="125"/>
      <c r="M442" s="125"/>
      <c r="N442" s="125"/>
      <c r="O442" s="125"/>
      <c r="P442" s="127"/>
    </row>
    <row r="443" spans="1:16" ht="18" customHeight="1">
      <c r="A443" s="120"/>
      <c r="B443" s="121"/>
      <c r="C443" s="121"/>
      <c r="D443" s="122"/>
      <c r="E443" s="121"/>
      <c r="F443" s="124"/>
      <c r="G443" s="122"/>
      <c r="H443" s="122"/>
      <c r="I443" s="122"/>
      <c r="J443" s="123"/>
      <c r="K443" s="123"/>
      <c r="L443" s="125"/>
      <c r="M443" s="125"/>
      <c r="N443" s="125"/>
      <c r="O443" s="125"/>
      <c r="P443" s="127"/>
    </row>
    <row r="444" spans="1:16" ht="18" customHeight="1">
      <c r="A444" s="120"/>
      <c r="B444" s="121"/>
      <c r="C444" s="121"/>
      <c r="D444" s="122"/>
      <c r="E444" s="121"/>
      <c r="F444" s="124"/>
      <c r="G444" s="122"/>
      <c r="H444" s="122"/>
      <c r="I444" s="122"/>
      <c r="J444" s="123"/>
      <c r="K444" s="123"/>
      <c r="L444" s="125"/>
      <c r="M444" s="125"/>
      <c r="N444" s="125"/>
      <c r="O444" s="125"/>
      <c r="P444" s="127"/>
    </row>
    <row r="445" spans="1:16" ht="18" customHeight="1">
      <c r="A445" s="120"/>
      <c r="B445" s="121"/>
      <c r="C445" s="121"/>
      <c r="D445" s="122"/>
      <c r="E445" s="121"/>
      <c r="F445" s="124"/>
      <c r="G445" s="122"/>
      <c r="H445" s="122"/>
      <c r="I445" s="122"/>
      <c r="J445" s="123"/>
      <c r="K445" s="123"/>
      <c r="L445" s="125"/>
      <c r="M445" s="125"/>
      <c r="N445" s="125"/>
      <c r="O445" s="125"/>
      <c r="P445" s="127"/>
    </row>
    <row r="446" spans="1:16" ht="18" customHeight="1">
      <c r="A446" s="120"/>
      <c r="B446" s="121"/>
      <c r="C446" s="121"/>
      <c r="D446" s="122"/>
      <c r="E446" s="121"/>
      <c r="F446" s="124"/>
      <c r="G446" s="122"/>
      <c r="H446" s="122"/>
      <c r="I446" s="122"/>
      <c r="J446" s="123"/>
      <c r="K446" s="123"/>
      <c r="L446" s="125"/>
      <c r="M446" s="125"/>
      <c r="N446" s="125"/>
      <c r="O446" s="125"/>
      <c r="P446" s="127"/>
    </row>
    <row r="447" spans="1:16" ht="18" customHeight="1">
      <c r="A447" s="120"/>
      <c r="B447" s="121"/>
      <c r="C447" s="121"/>
      <c r="D447" s="122"/>
      <c r="E447" s="121"/>
      <c r="F447" s="124"/>
      <c r="G447" s="122"/>
      <c r="H447" s="122"/>
      <c r="I447" s="122"/>
      <c r="J447" s="123"/>
      <c r="K447" s="123"/>
      <c r="L447" s="125"/>
      <c r="M447" s="125"/>
      <c r="N447" s="125"/>
      <c r="O447" s="125"/>
      <c r="P447" s="127"/>
    </row>
    <row r="448" spans="1:16" ht="18" customHeight="1">
      <c r="A448" s="120"/>
      <c r="B448" s="121"/>
      <c r="C448" s="121"/>
      <c r="D448" s="122"/>
      <c r="E448" s="121"/>
      <c r="F448" s="124"/>
      <c r="G448" s="122"/>
      <c r="H448" s="122"/>
      <c r="I448" s="122"/>
      <c r="J448" s="123"/>
      <c r="K448" s="123"/>
      <c r="L448" s="125"/>
      <c r="M448" s="125"/>
      <c r="N448" s="125"/>
      <c r="O448" s="125"/>
      <c r="P448" s="127"/>
    </row>
    <row r="449" spans="1:16" ht="18" customHeight="1">
      <c r="A449" s="120"/>
      <c r="B449" s="121"/>
      <c r="C449" s="121"/>
      <c r="D449" s="122"/>
      <c r="E449" s="121"/>
      <c r="F449" s="124"/>
      <c r="G449" s="122"/>
      <c r="H449" s="122"/>
      <c r="I449" s="122"/>
      <c r="J449" s="123"/>
      <c r="K449" s="123"/>
      <c r="L449" s="125"/>
      <c r="M449" s="125"/>
      <c r="N449" s="125"/>
      <c r="O449" s="125"/>
      <c r="P449" s="127"/>
    </row>
    <row r="450" spans="1:16" ht="18" customHeight="1">
      <c r="A450" s="120"/>
      <c r="B450" s="121"/>
      <c r="C450" s="121"/>
      <c r="D450" s="122"/>
      <c r="E450" s="121"/>
      <c r="F450" s="124"/>
      <c r="G450" s="122"/>
      <c r="H450" s="122"/>
      <c r="I450" s="122"/>
      <c r="J450" s="123"/>
      <c r="K450" s="123"/>
      <c r="L450" s="125"/>
      <c r="M450" s="125"/>
      <c r="N450" s="125"/>
      <c r="O450" s="125"/>
      <c r="P450" s="127"/>
    </row>
    <row r="451" spans="1:16" ht="18" customHeight="1">
      <c r="A451" s="120"/>
      <c r="B451" s="121"/>
      <c r="C451" s="121"/>
      <c r="D451" s="122"/>
      <c r="E451" s="121"/>
      <c r="F451" s="124"/>
      <c r="G451" s="122"/>
      <c r="H451" s="122"/>
      <c r="I451" s="122"/>
      <c r="J451" s="123"/>
      <c r="K451" s="123"/>
      <c r="L451" s="125"/>
      <c r="M451" s="125"/>
      <c r="N451" s="125"/>
      <c r="O451" s="125"/>
      <c r="P451" s="127"/>
    </row>
    <row r="452" spans="1:16" ht="18" customHeight="1">
      <c r="A452" s="120"/>
      <c r="B452" s="121"/>
      <c r="C452" s="121"/>
      <c r="D452" s="122"/>
      <c r="E452" s="121"/>
      <c r="F452" s="124"/>
      <c r="G452" s="122"/>
      <c r="H452" s="122"/>
      <c r="I452" s="122"/>
      <c r="J452" s="123"/>
      <c r="K452" s="123"/>
      <c r="L452" s="125"/>
      <c r="M452" s="125"/>
      <c r="N452" s="125"/>
      <c r="O452" s="125"/>
      <c r="P452" s="127"/>
    </row>
    <row r="453" spans="1:16" ht="18" customHeight="1">
      <c r="A453" s="120"/>
      <c r="B453" s="121"/>
      <c r="C453" s="121"/>
      <c r="D453" s="122"/>
      <c r="E453" s="121"/>
      <c r="F453" s="124"/>
      <c r="G453" s="122"/>
      <c r="H453" s="122"/>
      <c r="I453" s="122"/>
      <c r="J453" s="123"/>
      <c r="K453" s="123"/>
      <c r="L453" s="125"/>
      <c r="M453" s="125"/>
      <c r="N453" s="125"/>
      <c r="O453" s="125"/>
      <c r="P453" s="127"/>
    </row>
    <row r="454" spans="1:16" ht="18" customHeight="1">
      <c r="A454" s="120"/>
      <c r="B454" s="121"/>
      <c r="C454" s="121"/>
      <c r="D454" s="122"/>
      <c r="E454" s="121"/>
      <c r="F454" s="124"/>
      <c r="G454" s="122"/>
      <c r="H454" s="122"/>
      <c r="I454" s="122"/>
      <c r="J454" s="123"/>
      <c r="K454" s="123"/>
      <c r="L454" s="125"/>
      <c r="M454" s="125"/>
      <c r="N454" s="125"/>
      <c r="O454" s="125"/>
      <c r="P454" s="127"/>
    </row>
    <row r="455" spans="1:16" ht="18" customHeight="1">
      <c r="A455" s="120"/>
      <c r="B455" s="121"/>
      <c r="C455" s="121"/>
      <c r="D455" s="122"/>
      <c r="E455" s="121"/>
      <c r="F455" s="124"/>
      <c r="G455" s="122"/>
      <c r="H455" s="122"/>
      <c r="I455" s="122"/>
      <c r="J455" s="123"/>
      <c r="K455" s="123"/>
      <c r="L455" s="125"/>
      <c r="M455" s="125"/>
      <c r="N455" s="125"/>
      <c r="O455" s="125"/>
      <c r="P455" s="127"/>
    </row>
    <row r="456" spans="1:16" ht="18" customHeight="1">
      <c r="A456" s="120"/>
      <c r="B456" s="121"/>
      <c r="C456" s="121"/>
      <c r="D456" s="122"/>
      <c r="E456" s="121"/>
      <c r="F456" s="124"/>
      <c r="G456" s="122"/>
      <c r="H456" s="122"/>
      <c r="I456" s="122"/>
      <c r="J456" s="123"/>
      <c r="K456" s="123"/>
      <c r="L456" s="125"/>
      <c r="M456" s="125"/>
      <c r="N456" s="125"/>
      <c r="O456" s="125"/>
      <c r="P456" s="127"/>
    </row>
    <row r="457" spans="1:16" ht="18" customHeight="1">
      <c r="A457" s="120"/>
      <c r="B457" s="121"/>
      <c r="C457" s="121"/>
      <c r="D457" s="122"/>
      <c r="E457" s="121"/>
      <c r="F457" s="124"/>
      <c r="G457" s="122"/>
      <c r="H457" s="122"/>
      <c r="I457" s="122"/>
      <c r="J457" s="123"/>
      <c r="K457" s="123"/>
      <c r="L457" s="125"/>
      <c r="M457" s="125"/>
      <c r="N457" s="125"/>
      <c r="O457" s="125"/>
      <c r="P457" s="127"/>
    </row>
    <row r="458" spans="1:16" ht="18" customHeight="1">
      <c r="A458" s="120"/>
      <c r="B458" s="121"/>
      <c r="C458" s="121"/>
      <c r="D458" s="122"/>
      <c r="E458" s="121"/>
      <c r="F458" s="124"/>
      <c r="G458" s="122"/>
      <c r="H458" s="122"/>
      <c r="I458" s="122"/>
      <c r="J458" s="123"/>
      <c r="K458" s="123"/>
      <c r="L458" s="125"/>
      <c r="M458" s="125"/>
      <c r="N458" s="125"/>
      <c r="O458" s="125"/>
      <c r="P458" s="127"/>
    </row>
    <row r="459" spans="1:16" ht="18" customHeight="1">
      <c r="A459" s="120"/>
      <c r="B459" s="121"/>
      <c r="C459" s="121"/>
      <c r="D459" s="122"/>
      <c r="E459" s="121"/>
      <c r="F459" s="124"/>
      <c r="G459" s="122"/>
      <c r="H459" s="122"/>
      <c r="I459" s="122"/>
      <c r="J459" s="123"/>
      <c r="K459" s="123"/>
      <c r="L459" s="123"/>
      <c r="M459" s="125"/>
      <c r="N459" s="125"/>
      <c r="O459" s="125"/>
      <c r="P459" s="127"/>
    </row>
    <row r="460" spans="1:16" ht="18" customHeight="1">
      <c r="A460" s="120"/>
      <c r="B460" s="132"/>
      <c r="C460" s="132"/>
      <c r="D460" s="122"/>
      <c r="E460" s="132"/>
      <c r="F460" s="120"/>
      <c r="G460" s="122"/>
      <c r="H460" s="122"/>
      <c r="I460" s="133"/>
      <c r="J460" s="131"/>
      <c r="K460" s="131"/>
      <c r="L460" s="131"/>
      <c r="M460" s="125"/>
      <c r="N460" s="125"/>
      <c r="O460" s="125"/>
      <c r="P460" s="127"/>
    </row>
    <row r="461" spans="1:16" ht="18" customHeight="1">
      <c r="A461" s="120"/>
      <c r="B461" s="121"/>
      <c r="C461" s="121"/>
      <c r="D461" s="122"/>
      <c r="E461" s="121"/>
      <c r="F461" s="124"/>
      <c r="G461" s="122"/>
      <c r="H461" s="122"/>
      <c r="I461" s="122"/>
      <c r="J461" s="123"/>
      <c r="K461" s="123"/>
      <c r="L461" s="125"/>
      <c r="M461" s="125"/>
      <c r="N461" s="125"/>
      <c r="O461" s="125"/>
      <c r="P461" s="127"/>
    </row>
    <row r="462" spans="1:16" ht="18" customHeight="1">
      <c r="A462" s="120"/>
      <c r="B462" s="121"/>
      <c r="C462" s="121"/>
      <c r="D462" s="122"/>
      <c r="E462" s="121"/>
      <c r="F462" s="124"/>
      <c r="G462" s="122"/>
      <c r="H462" s="122"/>
      <c r="I462" s="122"/>
      <c r="J462" s="123"/>
      <c r="K462" s="123"/>
      <c r="L462" s="125"/>
      <c r="M462" s="125"/>
      <c r="N462" s="125"/>
      <c r="O462" s="125"/>
      <c r="P462" s="127"/>
    </row>
    <row r="463" spans="1:16" ht="18" customHeight="1">
      <c r="A463" s="120"/>
      <c r="B463" s="121"/>
      <c r="C463" s="121"/>
      <c r="D463" s="122"/>
      <c r="E463" s="121"/>
      <c r="F463" s="124"/>
      <c r="G463" s="122"/>
      <c r="H463" s="122"/>
      <c r="I463" s="122"/>
      <c r="J463" s="123"/>
      <c r="K463" s="123"/>
      <c r="L463" s="125"/>
      <c r="M463" s="125"/>
      <c r="N463" s="125"/>
      <c r="O463" s="125"/>
      <c r="P463" s="127"/>
    </row>
    <row r="464" spans="1:16" ht="18" customHeight="1">
      <c r="A464" s="120"/>
      <c r="B464" s="121"/>
      <c r="C464" s="121"/>
      <c r="D464" s="122"/>
      <c r="E464" s="121"/>
      <c r="F464" s="124"/>
      <c r="G464" s="122"/>
      <c r="H464" s="122"/>
      <c r="I464" s="122"/>
      <c r="J464" s="123"/>
      <c r="K464" s="123"/>
      <c r="L464" s="125"/>
      <c r="M464" s="125"/>
      <c r="N464" s="125"/>
      <c r="O464" s="125"/>
      <c r="P464" s="127"/>
    </row>
    <row r="465" spans="1:16" ht="18" customHeight="1">
      <c r="A465" s="120"/>
      <c r="B465" s="121"/>
      <c r="C465" s="121"/>
      <c r="D465" s="122"/>
      <c r="E465" s="121"/>
      <c r="F465" s="124"/>
      <c r="G465" s="122"/>
      <c r="H465" s="122"/>
      <c r="I465" s="122"/>
      <c r="J465" s="123"/>
      <c r="K465" s="123"/>
      <c r="L465" s="125"/>
      <c r="M465" s="125"/>
      <c r="N465" s="125"/>
      <c r="O465" s="125"/>
      <c r="P465" s="127"/>
    </row>
    <row r="466" spans="1:16" ht="18" customHeight="1">
      <c r="A466" s="120"/>
      <c r="B466" s="121"/>
      <c r="C466" s="121"/>
      <c r="D466" s="122"/>
      <c r="E466" s="121"/>
      <c r="F466" s="124"/>
      <c r="G466" s="122"/>
      <c r="H466" s="122"/>
      <c r="I466" s="122"/>
      <c r="J466" s="123"/>
      <c r="K466" s="123"/>
      <c r="L466" s="125"/>
      <c r="M466" s="125"/>
      <c r="N466" s="125"/>
      <c r="O466" s="125"/>
      <c r="P466" s="127"/>
    </row>
    <row r="467" spans="1:16" ht="18" customHeight="1">
      <c r="A467" s="120"/>
      <c r="B467" s="121"/>
      <c r="C467" s="121"/>
      <c r="D467" s="122"/>
      <c r="E467" s="121"/>
      <c r="F467" s="124"/>
      <c r="G467" s="122"/>
      <c r="H467" s="122"/>
      <c r="I467" s="122"/>
      <c r="J467" s="123"/>
      <c r="K467" s="123"/>
      <c r="L467" s="125"/>
      <c r="M467" s="125"/>
      <c r="N467" s="125"/>
      <c r="O467" s="125"/>
      <c r="P467" s="127"/>
    </row>
    <row r="468" spans="1:16" ht="18" customHeight="1">
      <c r="A468" s="120"/>
      <c r="B468" s="121"/>
      <c r="C468" s="121"/>
      <c r="D468" s="122"/>
      <c r="E468" s="121"/>
      <c r="F468" s="124"/>
      <c r="G468" s="122"/>
      <c r="H468" s="122"/>
      <c r="I468" s="122"/>
      <c r="J468" s="123"/>
      <c r="K468" s="123"/>
      <c r="L468" s="125"/>
      <c r="M468" s="125"/>
      <c r="N468" s="125"/>
      <c r="O468" s="125"/>
      <c r="P468" s="127"/>
    </row>
    <row r="469" spans="1:16" ht="18" customHeight="1">
      <c r="A469" s="120"/>
      <c r="B469" s="121"/>
      <c r="C469" s="121"/>
      <c r="D469" s="122"/>
      <c r="E469" s="121"/>
      <c r="F469" s="124"/>
      <c r="G469" s="122"/>
      <c r="H469" s="122"/>
      <c r="I469" s="122"/>
      <c r="J469" s="123"/>
      <c r="K469" s="123"/>
      <c r="L469" s="125"/>
      <c r="M469" s="125"/>
      <c r="N469" s="125"/>
      <c r="O469" s="125"/>
      <c r="P469" s="127"/>
    </row>
    <row r="470" spans="1:16" ht="18" customHeight="1">
      <c r="A470" s="120"/>
      <c r="B470" s="121"/>
      <c r="C470" s="121"/>
      <c r="D470" s="122"/>
      <c r="E470" s="121"/>
      <c r="F470" s="124"/>
      <c r="G470" s="122"/>
      <c r="H470" s="122"/>
      <c r="I470" s="122"/>
      <c r="J470" s="123"/>
      <c r="K470" s="123"/>
      <c r="L470" s="125"/>
      <c r="M470" s="125"/>
      <c r="N470" s="125"/>
      <c r="O470" s="125"/>
      <c r="P470" s="127"/>
    </row>
    <row r="471" spans="1:16" ht="18" customHeight="1">
      <c r="A471" s="120"/>
      <c r="B471" s="121"/>
      <c r="C471" s="121"/>
      <c r="D471" s="122"/>
      <c r="E471" s="121"/>
      <c r="F471" s="124"/>
      <c r="G471" s="122"/>
      <c r="H471" s="122"/>
      <c r="I471" s="122"/>
      <c r="J471" s="123"/>
      <c r="K471" s="123"/>
      <c r="L471" s="125"/>
      <c r="M471" s="125"/>
      <c r="N471" s="125"/>
      <c r="O471" s="125"/>
      <c r="P471" s="127"/>
    </row>
    <row r="472" spans="1:16" ht="18" customHeight="1">
      <c r="A472" s="120"/>
      <c r="B472" s="132"/>
      <c r="C472" s="132"/>
      <c r="D472" s="122"/>
      <c r="E472" s="132"/>
      <c r="F472" s="120"/>
      <c r="G472" s="122"/>
      <c r="H472" s="122"/>
      <c r="I472" s="133"/>
      <c r="J472" s="131"/>
      <c r="K472" s="131"/>
      <c r="L472" s="125"/>
      <c r="M472" s="125"/>
      <c r="N472" s="125"/>
      <c r="O472" s="125"/>
      <c r="P472" s="127"/>
    </row>
    <row r="473" spans="1:16" ht="18" customHeight="1">
      <c r="A473" s="120"/>
      <c r="B473" s="121"/>
      <c r="C473" s="121"/>
      <c r="D473" s="122"/>
      <c r="E473" s="121"/>
      <c r="F473" s="124"/>
      <c r="G473" s="122"/>
      <c r="H473" s="122"/>
      <c r="I473" s="122"/>
      <c r="J473" s="123"/>
      <c r="K473" s="123"/>
      <c r="L473" s="125"/>
      <c r="M473" s="125"/>
      <c r="N473" s="125"/>
      <c r="O473" s="125"/>
      <c r="P473" s="127"/>
    </row>
    <row r="474" spans="1:16" ht="18" customHeight="1">
      <c r="A474" s="120"/>
      <c r="B474" s="121"/>
      <c r="C474" s="121"/>
      <c r="D474" s="122"/>
      <c r="E474" s="121"/>
      <c r="F474" s="124"/>
      <c r="G474" s="122"/>
      <c r="H474" s="122"/>
      <c r="I474" s="122"/>
      <c r="J474" s="123"/>
      <c r="K474" s="123"/>
      <c r="L474" s="125"/>
      <c r="M474" s="125"/>
      <c r="N474" s="125"/>
      <c r="O474" s="125"/>
      <c r="P474" s="127"/>
    </row>
    <row r="475" spans="1:16" ht="18" customHeight="1">
      <c r="A475" s="120"/>
      <c r="B475" s="121"/>
      <c r="C475" s="121"/>
      <c r="D475" s="122"/>
      <c r="E475" s="121"/>
      <c r="F475" s="124"/>
      <c r="G475" s="122"/>
      <c r="H475" s="122"/>
      <c r="I475" s="122"/>
      <c r="J475" s="123"/>
      <c r="K475" s="123"/>
      <c r="L475" s="125"/>
      <c r="M475" s="125"/>
      <c r="N475" s="125"/>
      <c r="O475" s="125"/>
      <c r="P475" s="127"/>
    </row>
    <row r="476" spans="1:16" ht="18" customHeight="1">
      <c r="A476" s="120"/>
      <c r="B476" s="121"/>
      <c r="C476" s="121"/>
      <c r="D476" s="122"/>
      <c r="E476" s="121"/>
      <c r="F476" s="124"/>
      <c r="G476" s="122"/>
      <c r="H476" s="122"/>
      <c r="I476" s="122"/>
      <c r="J476" s="123"/>
      <c r="K476" s="123"/>
      <c r="L476" s="125"/>
      <c r="M476" s="125"/>
      <c r="N476" s="125"/>
      <c r="O476" s="125"/>
      <c r="P476" s="127"/>
    </row>
    <row r="477" spans="1:16" ht="18" customHeight="1">
      <c r="A477" s="120"/>
      <c r="B477" s="125"/>
      <c r="C477" s="125"/>
      <c r="D477" s="122"/>
      <c r="E477" s="123"/>
      <c r="F477" s="124"/>
      <c r="G477" s="122"/>
      <c r="H477" s="122"/>
      <c r="I477" s="125"/>
      <c r="J477" s="123"/>
      <c r="K477" s="125"/>
      <c r="L477" s="125"/>
      <c r="M477" s="125"/>
      <c r="N477" s="125"/>
      <c r="O477" s="125"/>
      <c r="P477" s="127"/>
    </row>
    <row r="478" spans="1:16" ht="18" customHeight="1">
      <c r="A478" s="120"/>
      <c r="B478" s="125"/>
      <c r="C478" s="125"/>
      <c r="D478" s="122"/>
      <c r="E478" s="123"/>
      <c r="F478" s="124"/>
      <c r="G478" s="122"/>
      <c r="H478" s="122"/>
      <c r="I478" s="125"/>
      <c r="J478" s="123"/>
      <c r="K478" s="125"/>
      <c r="L478" s="125"/>
      <c r="M478" s="125"/>
      <c r="N478" s="125"/>
      <c r="O478" s="125"/>
      <c r="P478" s="127"/>
    </row>
    <row r="479" spans="1:16" ht="18" customHeight="1">
      <c r="A479" s="120"/>
      <c r="B479" s="125"/>
      <c r="C479" s="125"/>
      <c r="D479" s="122"/>
      <c r="E479" s="123"/>
      <c r="F479" s="124"/>
      <c r="G479" s="122"/>
      <c r="H479" s="122"/>
      <c r="I479" s="125"/>
      <c r="J479" s="123"/>
      <c r="K479" s="125"/>
      <c r="L479" s="125"/>
      <c r="M479" s="125"/>
      <c r="N479" s="125"/>
      <c r="O479" s="125"/>
      <c r="P479" s="127"/>
    </row>
    <row r="480" spans="1:16" ht="18" customHeight="1">
      <c r="A480" s="120"/>
      <c r="B480" s="125"/>
      <c r="C480" s="125"/>
      <c r="D480" s="122"/>
      <c r="E480" s="123"/>
      <c r="F480" s="124"/>
      <c r="G480" s="122"/>
      <c r="H480" s="122"/>
      <c r="I480" s="125"/>
      <c r="J480" s="123"/>
      <c r="K480" s="125"/>
      <c r="L480" s="125"/>
      <c r="M480" s="125"/>
      <c r="N480" s="125"/>
      <c r="O480" s="125"/>
      <c r="P480" s="127"/>
    </row>
    <row r="481" spans="1:16" ht="18" customHeight="1">
      <c r="A481" s="120"/>
      <c r="B481" s="125"/>
      <c r="C481" s="125"/>
      <c r="D481" s="122"/>
      <c r="E481" s="123"/>
      <c r="F481" s="124"/>
      <c r="G481" s="122"/>
      <c r="H481" s="122"/>
      <c r="I481" s="125"/>
      <c r="J481" s="123"/>
      <c r="K481" s="125"/>
      <c r="L481" s="125"/>
      <c r="M481" s="125"/>
      <c r="N481" s="125"/>
      <c r="O481" s="125"/>
      <c r="P481" s="127"/>
    </row>
    <row r="482" spans="1:16" ht="18" customHeight="1">
      <c r="A482" s="120"/>
      <c r="B482" s="125"/>
      <c r="C482" s="125"/>
      <c r="D482" s="122"/>
      <c r="E482" s="123"/>
      <c r="F482" s="124"/>
      <c r="G482" s="122"/>
      <c r="H482" s="122"/>
      <c r="I482" s="125"/>
      <c r="J482" s="123"/>
      <c r="K482" s="125"/>
      <c r="L482" s="125"/>
      <c r="M482" s="125"/>
      <c r="N482" s="125"/>
      <c r="O482" s="125"/>
      <c r="P482" s="127"/>
    </row>
    <row r="483" spans="1:16" ht="18" customHeight="1">
      <c r="A483" s="120"/>
      <c r="B483" s="125"/>
      <c r="C483" s="125"/>
      <c r="D483" s="122"/>
      <c r="E483" s="123"/>
      <c r="F483" s="124"/>
      <c r="G483" s="122"/>
      <c r="H483" s="122"/>
      <c r="I483" s="125"/>
      <c r="J483" s="123"/>
      <c r="K483" s="125"/>
      <c r="L483" s="125"/>
      <c r="M483" s="125"/>
      <c r="N483" s="125"/>
      <c r="O483" s="125"/>
      <c r="P483" s="127"/>
    </row>
    <row r="484" spans="1:16" ht="18" customHeight="1">
      <c r="A484" s="120"/>
      <c r="B484" s="125"/>
      <c r="C484" s="125"/>
      <c r="D484" s="122"/>
      <c r="E484" s="123"/>
      <c r="F484" s="124"/>
      <c r="G484" s="122"/>
      <c r="H484" s="122"/>
      <c r="I484" s="125"/>
      <c r="J484" s="123"/>
      <c r="K484" s="125"/>
      <c r="L484" s="125"/>
      <c r="M484" s="125"/>
      <c r="N484" s="125"/>
      <c r="O484" s="125"/>
      <c r="P484" s="127"/>
    </row>
    <row r="485" spans="1:16" ht="18" customHeight="1">
      <c r="A485" s="120"/>
      <c r="B485" s="125"/>
      <c r="C485" s="125"/>
      <c r="D485" s="122"/>
      <c r="E485" s="123"/>
      <c r="F485" s="124"/>
      <c r="G485" s="122"/>
      <c r="H485" s="122"/>
      <c r="I485" s="125"/>
      <c r="J485" s="123"/>
      <c r="K485" s="125"/>
      <c r="L485" s="125"/>
      <c r="M485" s="125"/>
      <c r="N485" s="125"/>
      <c r="O485" s="125"/>
      <c r="P485" s="127"/>
    </row>
    <row r="486" spans="1:16" ht="18" customHeight="1">
      <c r="A486" s="120"/>
      <c r="B486" s="125"/>
      <c r="C486" s="125"/>
      <c r="D486" s="122"/>
      <c r="E486" s="123"/>
      <c r="F486" s="124"/>
      <c r="G486" s="122"/>
      <c r="H486" s="122"/>
      <c r="I486" s="125"/>
      <c r="J486" s="123"/>
      <c r="K486" s="125"/>
      <c r="L486" s="125"/>
      <c r="M486" s="125"/>
      <c r="N486" s="125"/>
      <c r="O486" s="125"/>
      <c r="P486" s="127"/>
    </row>
    <row r="487" spans="1:16" ht="18" customHeight="1">
      <c r="A487" s="120"/>
      <c r="B487" s="125"/>
      <c r="C487" s="125"/>
      <c r="D487" s="122"/>
      <c r="E487" s="123"/>
      <c r="F487" s="124"/>
      <c r="G487" s="122"/>
      <c r="H487" s="122"/>
      <c r="I487" s="125"/>
      <c r="J487" s="123"/>
      <c r="K487" s="125"/>
      <c r="L487" s="125"/>
      <c r="M487" s="125"/>
      <c r="N487" s="125"/>
      <c r="O487" s="125"/>
      <c r="P487" s="127"/>
    </row>
    <row r="488" spans="1:16" ht="18" customHeight="1">
      <c r="A488" s="120"/>
      <c r="B488" s="125"/>
      <c r="C488" s="125"/>
      <c r="D488" s="122"/>
      <c r="E488" s="123"/>
      <c r="F488" s="124"/>
      <c r="G488" s="122"/>
      <c r="H488" s="122"/>
      <c r="I488" s="125"/>
      <c r="J488" s="123"/>
      <c r="K488" s="125"/>
      <c r="L488" s="125"/>
      <c r="M488" s="125"/>
      <c r="N488" s="125"/>
      <c r="O488" s="125"/>
      <c r="P488" s="127"/>
    </row>
    <row r="489" spans="1:16" ht="18" customHeight="1">
      <c r="A489" s="120"/>
      <c r="B489" s="125"/>
      <c r="C489" s="125"/>
      <c r="D489" s="122"/>
      <c r="E489" s="123"/>
      <c r="F489" s="124"/>
      <c r="G489" s="122"/>
      <c r="H489" s="122"/>
      <c r="I489" s="125"/>
      <c r="J489" s="123"/>
      <c r="K489" s="125"/>
      <c r="L489" s="125"/>
      <c r="M489" s="125"/>
      <c r="N489" s="125"/>
      <c r="O489" s="125"/>
      <c r="P489" s="127"/>
    </row>
    <row r="490" spans="1:16" ht="18" customHeight="1">
      <c r="A490" s="120"/>
      <c r="B490" s="125"/>
      <c r="C490" s="125"/>
      <c r="D490" s="122"/>
      <c r="E490" s="123"/>
      <c r="F490" s="124"/>
      <c r="G490" s="122"/>
      <c r="H490" s="122"/>
      <c r="I490" s="125"/>
      <c r="J490" s="123"/>
      <c r="K490" s="125"/>
      <c r="L490" s="125"/>
      <c r="M490" s="125"/>
      <c r="N490" s="125"/>
      <c r="O490" s="125"/>
      <c r="P490" s="127"/>
    </row>
    <row r="491" spans="1:16" ht="18" customHeight="1">
      <c r="A491" s="120"/>
      <c r="B491" s="125"/>
      <c r="C491" s="125"/>
      <c r="D491" s="122"/>
      <c r="E491" s="123"/>
      <c r="F491" s="124"/>
      <c r="G491" s="122"/>
      <c r="H491" s="122"/>
      <c r="I491" s="125"/>
      <c r="J491" s="123"/>
      <c r="K491" s="125"/>
      <c r="L491" s="125"/>
      <c r="M491" s="125"/>
      <c r="N491" s="125"/>
      <c r="O491" s="125"/>
      <c r="P491" s="127"/>
    </row>
    <row r="492" spans="1:16" ht="18" customHeight="1">
      <c r="A492" s="120"/>
      <c r="B492" s="125"/>
      <c r="C492" s="125"/>
      <c r="D492" s="122"/>
      <c r="E492" s="123"/>
      <c r="F492" s="124"/>
      <c r="G492" s="122"/>
      <c r="H492" s="122"/>
      <c r="I492" s="125"/>
      <c r="J492" s="123"/>
      <c r="K492" s="125"/>
      <c r="L492" s="125"/>
      <c r="M492" s="125"/>
      <c r="N492" s="125"/>
      <c r="O492" s="125"/>
      <c r="P492" s="127"/>
    </row>
    <row r="493" spans="1:16" ht="18" customHeight="1">
      <c r="A493" s="120"/>
      <c r="B493" s="125"/>
      <c r="C493" s="125"/>
      <c r="D493" s="122"/>
      <c r="E493" s="123"/>
      <c r="F493" s="124"/>
      <c r="G493" s="122"/>
      <c r="H493" s="122"/>
      <c r="I493" s="125"/>
      <c r="J493" s="123"/>
      <c r="K493" s="125"/>
      <c r="L493" s="125"/>
      <c r="M493" s="125"/>
      <c r="N493" s="125"/>
      <c r="O493" s="125"/>
      <c r="P493" s="127"/>
    </row>
    <row r="494" spans="1:16" ht="18" customHeight="1">
      <c r="A494" s="120"/>
      <c r="B494" s="125"/>
      <c r="C494" s="125"/>
      <c r="D494" s="122"/>
      <c r="E494" s="123"/>
      <c r="F494" s="124"/>
      <c r="G494" s="122"/>
      <c r="H494" s="122"/>
      <c r="I494" s="125"/>
      <c r="J494" s="123"/>
      <c r="K494" s="125"/>
      <c r="L494" s="125"/>
      <c r="M494" s="125"/>
      <c r="N494" s="125"/>
      <c r="O494" s="125"/>
      <c r="P494" s="127"/>
    </row>
    <row r="495" spans="1:16" ht="18" customHeight="1">
      <c r="A495" s="120"/>
      <c r="B495" s="125"/>
      <c r="C495" s="125"/>
      <c r="D495" s="122"/>
      <c r="E495" s="123"/>
      <c r="F495" s="124"/>
      <c r="G495" s="122"/>
      <c r="H495" s="122"/>
      <c r="I495" s="125"/>
      <c r="J495" s="123"/>
      <c r="K495" s="125"/>
      <c r="L495" s="125"/>
      <c r="M495" s="125"/>
      <c r="N495" s="125"/>
      <c r="O495" s="125"/>
      <c r="P495" s="127"/>
    </row>
    <row r="496" spans="1:16" ht="18" customHeight="1">
      <c r="A496" s="120"/>
      <c r="B496" s="125"/>
      <c r="C496" s="125"/>
      <c r="D496" s="122"/>
      <c r="E496" s="123"/>
      <c r="F496" s="124"/>
      <c r="G496" s="122"/>
      <c r="H496" s="122"/>
      <c r="I496" s="125"/>
      <c r="J496" s="123"/>
      <c r="K496" s="125"/>
      <c r="L496" s="125"/>
      <c r="M496" s="125"/>
      <c r="N496" s="125"/>
      <c r="O496" s="125"/>
      <c r="P496" s="127"/>
    </row>
    <row r="497" spans="1:16" ht="18" customHeight="1">
      <c r="A497" s="120"/>
      <c r="B497" s="125"/>
      <c r="C497" s="125"/>
      <c r="D497" s="122"/>
      <c r="E497" s="123"/>
      <c r="F497" s="124"/>
      <c r="G497" s="122"/>
      <c r="H497" s="122"/>
      <c r="I497" s="125"/>
      <c r="J497" s="123"/>
      <c r="K497" s="125"/>
      <c r="L497" s="125"/>
      <c r="M497" s="125"/>
      <c r="N497" s="125"/>
      <c r="O497" s="125"/>
      <c r="P497" s="127"/>
    </row>
    <row r="498" spans="1:16" ht="18" customHeight="1">
      <c r="A498" s="120"/>
      <c r="B498" s="125"/>
      <c r="C498" s="125"/>
      <c r="D498" s="122"/>
      <c r="E498" s="123"/>
      <c r="F498" s="124"/>
      <c r="G498" s="122"/>
      <c r="H498" s="122"/>
      <c r="I498" s="125"/>
      <c r="J498" s="123"/>
      <c r="K498" s="125"/>
      <c r="L498" s="125"/>
      <c r="M498" s="125"/>
      <c r="N498" s="125"/>
      <c r="O498" s="125"/>
      <c r="P498" s="127"/>
    </row>
    <row r="499" spans="1:16" ht="18" customHeight="1">
      <c r="A499" s="120"/>
      <c r="B499" s="125"/>
      <c r="C499" s="125"/>
      <c r="D499" s="122"/>
      <c r="E499" s="123"/>
      <c r="F499" s="124"/>
      <c r="G499" s="122"/>
      <c r="H499" s="122"/>
      <c r="I499" s="125"/>
      <c r="J499" s="123"/>
      <c r="K499" s="125"/>
      <c r="L499" s="125"/>
      <c r="M499" s="125"/>
      <c r="N499" s="125"/>
      <c r="O499" s="125"/>
      <c r="P499" s="127"/>
    </row>
    <row r="500" spans="1:16" ht="18" customHeight="1">
      <c r="A500" s="120"/>
      <c r="B500" s="125"/>
      <c r="C500" s="125"/>
      <c r="D500" s="122"/>
      <c r="E500" s="123"/>
      <c r="F500" s="124"/>
      <c r="G500" s="122"/>
      <c r="H500" s="122"/>
      <c r="I500" s="125"/>
      <c r="J500" s="123"/>
      <c r="K500" s="125"/>
      <c r="L500" s="125"/>
      <c r="M500" s="125"/>
      <c r="N500" s="125"/>
      <c r="O500" s="125"/>
      <c r="P500" s="127"/>
    </row>
    <row r="501" spans="1:16" ht="18" customHeight="1">
      <c r="A501" s="120"/>
      <c r="B501" s="125"/>
      <c r="C501" s="125"/>
      <c r="D501" s="122"/>
      <c r="E501" s="123"/>
      <c r="F501" s="124"/>
      <c r="G501" s="122"/>
      <c r="H501" s="125"/>
      <c r="I501" s="125"/>
      <c r="J501" s="123"/>
      <c r="K501" s="125"/>
      <c r="L501" s="125"/>
      <c r="M501" s="125"/>
      <c r="N501" s="125"/>
      <c r="O501" s="125"/>
      <c r="P501" s="127"/>
    </row>
    <row r="502" spans="1:16" ht="18" customHeight="1">
      <c r="A502" s="120"/>
      <c r="B502" s="125"/>
      <c r="C502" s="125"/>
      <c r="D502" s="122"/>
      <c r="E502" s="123"/>
      <c r="F502" s="124"/>
      <c r="G502" s="122"/>
      <c r="H502" s="125"/>
      <c r="I502" s="125"/>
      <c r="J502" s="123"/>
      <c r="K502" s="125"/>
      <c r="L502" s="125"/>
      <c r="M502" s="125"/>
      <c r="N502" s="125"/>
      <c r="O502" s="125"/>
      <c r="P502" s="127"/>
    </row>
    <row r="503" spans="1:16" ht="18" customHeight="1">
      <c r="A503" s="120"/>
      <c r="B503" s="125"/>
      <c r="C503" s="125"/>
      <c r="D503" s="122"/>
      <c r="E503" s="123"/>
      <c r="F503" s="124"/>
      <c r="G503" s="122"/>
      <c r="H503" s="125"/>
      <c r="I503" s="125"/>
      <c r="J503" s="123"/>
      <c r="K503" s="125"/>
      <c r="L503" s="125"/>
      <c r="M503" s="125"/>
      <c r="N503" s="125"/>
      <c r="O503" s="125"/>
      <c r="P503" s="127"/>
    </row>
    <row r="504" spans="1:16" ht="18" customHeight="1">
      <c r="A504" s="120"/>
      <c r="B504" s="125"/>
      <c r="C504" s="125"/>
      <c r="D504" s="122"/>
      <c r="E504" s="123"/>
      <c r="F504" s="124"/>
      <c r="G504" s="122"/>
      <c r="H504" s="125"/>
      <c r="I504" s="125"/>
      <c r="J504" s="123"/>
      <c r="K504" s="125"/>
      <c r="L504" s="125"/>
      <c r="M504" s="125"/>
      <c r="N504" s="125"/>
      <c r="O504" s="125"/>
      <c r="P504" s="127"/>
    </row>
    <row r="505" spans="1:16" ht="18" customHeight="1">
      <c r="A505" s="120"/>
      <c r="B505" s="125"/>
      <c r="C505" s="125"/>
      <c r="D505" s="122"/>
      <c r="E505" s="123"/>
      <c r="F505" s="124"/>
      <c r="G505" s="122"/>
      <c r="H505" s="125"/>
      <c r="I505" s="125"/>
      <c r="J505" s="123"/>
      <c r="K505" s="125"/>
      <c r="L505" s="125"/>
      <c r="M505" s="125"/>
      <c r="N505" s="125"/>
      <c r="O505" s="125"/>
      <c r="P505" s="127"/>
    </row>
    <row r="506" spans="1:16" ht="18" customHeight="1">
      <c r="A506" s="120"/>
      <c r="B506" s="125"/>
      <c r="C506" s="125"/>
      <c r="D506" s="122"/>
      <c r="E506" s="123"/>
      <c r="F506" s="124"/>
      <c r="G506" s="122"/>
      <c r="H506" s="125"/>
      <c r="I506" s="125"/>
      <c r="J506" s="123"/>
      <c r="K506" s="125"/>
      <c r="L506" s="125"/>
      <c r="M506" s="125"/>
      <c r="N506" s="125"/>
      <c r="O506" s="125"/>
      <c r="P506" s="127"/>
    </row>
    <row r="507" spans="1:16" ht="18" customHeight="1">
      <c r="A507" s="120"/>
      <c r="B507" s="125"/>
      <c r="C507" s="125"/>
      <c r="D507" s="122"/>
      <c r="E507" s="123"/>
      <c r="F507" s="124"/>
      <c r="G507" s="122"/>
      <c r="H507" s="125"/>
      <c r="I507" s="125"/>
      <c r="J507" s="123"/>
      <c r="K507" s="125"/>
      <c r="L507" s="125"/>
      <c r="M507" s="125"/>
      <c r="N507" s="125"/>
      <c r="O507" s="125"/>
      <c r="P507" s="127"/>
    </row>
    <row r="508" spans="1:16" ht="18" customHeight="1">
      <c r="A508" s="120"/>
      <c r="B508" s="125"/>
      <c r="C508" s="125"/>
      <c r="D508" s="122"/>
      <c r="E508" s="123"/>
      <c r="F508" s="124"/>
      <c r="G508" s="122"/>
      <c r="H508" s="125"/>
      <c r="I508" s="125"/>
      <c r="J508" s="123"/>
      <c r="K508" s="125"/>
      <c r="L508" s="125"/>
      <c r="M508" s="125"/>
      <c r="N508" s="125"/>
      <c r="O508" s="125"/>
      <c r="P508" s="127"/>
    </row>
    <row r="509" spans="1:16" ht="18" customHeight="1">
      <c r="A509" s="120"/>
      <c r="B509" s="125"/>
      <c r="C509" s="125"/>
      <c r="D509" s="122"/>
      <c r="E509" s="123"/>
      <c r="F509" s="124"/>
      <c r="G509" s="122"/>
      <c r="H509" s="125"/>
      <c r="I509" s="125"/>
      <c r="J509" s="123"/>
      <c r="K509" s="125"/>
      <c r="L509" s="125"/>
      <c r="M509" s="125"/>
      <c r="N509" s="125"/>
      <c r="O509" s="125"/>
      <c r="P509" s="127"/>
    </row>
    <row r="510" spans="1:16" ht="18" customHeight="1">
      <c r="A510" s="120"/>
      <c r="B510" s="125"/>
      <c r="C510" s="125"/>
      <c r="D510" s="122"/>
      <c r="E510" s="123"/>
      <c r="F510" s="124"/>
      <c r="G510" s="122"/>
      <c r="H510" s="125"/>
      <c r="I510" s="125"/>
      <c r="J510" s="123"/>
      <c r="K510" s="125"/>
      <c r="L510" s="125"/>
      <c r="M510" s="125"/>
      <c r="N510" s="125"/>
      <c r="O510" s="125"/>
      <c r="P510" s="127"/>
    </row>
    <row r="511" spans="1:16" ht="18" customHeight="1">
      <c r="A511" s="120"/>
      <c r="B511" s="125"/>
      <c r="C511" s="125"/>
      <c r="D511" s="122"/>
      <c r="E511" s="123"/>
      <c r="F511" s="124"/>
      <c r="G511" s="122"/>
      <c r="H511" s="125"/>
      <c r="I511" s="125"/>
      <c r="J511" s="123"/>
      <c r="K511" s="125"/>
      <c r="L511" s="125"/>
      <c r="M511" s="125"/>
      <c r="N511" s="125"/>
      <c r="O511" s="125"/>
      <c r="P511" s="127"/>
    </row>
    <row r="512" spans="1:16" ht="18" customHeight="1">
      <c r="A512" s="120"/>
      <c r="B512" s="125"/>
      <c r="C512" s="125"/>
      <c r="D512" s="122"/>
      <c r="E512" s="123"/>
      <c r="F512" s="124"/>
      <c r="G512" s="122"/>
      <c r="H512" s="125"/>
      <c r="I512" s="125"/>
      <c r="J512" s="123"/>
      <c r="K512" s="125"/>
      <c r="L512" s="125"/>
      <c r="M512" s="125"/>
      <c r="N512" s="125"/>
      <c r="O512" s="125"/>
      <c r="P512" s="127"/>
    </row>
    <row r="513" spans="1:16" ht="18" customHeight="1">
      <c r="A513" s="120"/>
      <c r="B513" s="125"/>
      <c r="C513" s="125"/>
      <c r="D513" s="122"/>
      <c r="E513" s="123"/>
      <c r="F513" s="124"/>
      <c r="G513" s="122"/>
      <c r="H513" s="125"/>
      <c r="I513" s="125"/>
      <c r="J513" s="123"/>
      <c r="K513" s="125"/>
      <c r="L513" s="125"/>
      <c r="M513" s="125"/>
      <c r="N513" s="125"/>
      <c r="O513" s="125"/>
      <c r="P513" s="127"/>
    </row>
    <row r="514" spans="1:16" ht="18" customHeight="1">
      <c r="A514" s="120"/>
      <c r="B514" s="125"/>
      <c r="C514" s="125"/>
      <c r="D514" s="122"/>
      <c r="E514" s="123"/>
      <c r="F514" s="124"/>
      <c r="G514" s="122"/>
      <c r="H514" s="125"/>
      <c r="I514" s="125"/>
      <c r="J514" s="123"/>
      <c r="K514" s="125"/>
      <c r="L514" s="125"/>
      <c r="M514" s="125"/>
      <c r="N514" s="125"/>
      <c r="O514" s="125"/>
      <c r="P514" s="127"/>
    </row>
    <row r="515" spans="1:16" ht="18" customHeight="1">
      <c r="A515" s="120"/>
      <c r="B515" s="125"/>
      <c r="C515" s="125"/>
      <c r="D515" s="122"/>
      <c r="E515" s="123"/>
      <c r="F515" s="124"/>
      <c r="G515" s="122"/>
      <c r="H515" s="125"/>
      <c r="I515" s="125"/>
      <c r="J515" s="123"/>
      <c r="K515" s="125"/>
      <c r="L515" s="125"/>
      <c r="M515" s="125"/>
      <c r="N515" s="125"/>
      <c r="O515" s="125"/>
      <c r="P515" s="127"/>
    </row>
    <row r="516" spans="1:16" ht="18" customHeight="1">
      <c r="A516" s="120"/>
      <c r="B516" s="125"/>
      <c r="C516" s="125"/>
      <c r="D516" s="122"/>
      <c r="E516" s="123"/>
      <c r="F516" s="124"/>
      <c r="G516" s="122"/>
      <c r="H516" s="125"/>
      <c r="I516" s="125"/>
      <c r="J516" s="123"/>
      <c r="K516" s="125"/>
      <c r="L516" s="125"/>
      <c r="M516" s="125"/>
      <c r="N516" s="125"/>
      <c r="O516" s="125"/>
      <c r="P516" s="127"/>
    </row>
    <row r="517" spans="1:16" ht="18" customHeight="1">
      <c r="A517" s="120"/>
      <c r="B517" s="125"/>
      <c r="C517" s="125"/>
      <c r="D517" s="122"/>
      <c r="E517" s="123"/>
      <c r="F517" s="124"/>
      <c r="G517" s="122"/>
      <c r="H517" s="125"/>
      <c r="I517" s="125"/>
      <c r="J517" s="123"/>
      <c r="K517" s="125"/>
      <c r="L517" s="125"/>
      <c r="M517" s="125"/>
      <c r="N517" s="125"/>
      <c r="O517" s="125"/>
      <c r="P517" s="127"/>
    </row>
    <row r="518" spans="1:16" ht="18" customHeight="1">
      <c r="A518" s="120"/>
      <c r="B518" s="125"/>
      <c r="C518" s="125"/>
      <c r="D518" s="122"/>
      <c r="E518" s="123"/>
      <c r="F518" s="124"/>
      <c r="G518" s="122"/>
      <c r="H518" s="125"/>
      <c r="I518" s="125"/>
      <c r="J518" s="123"/>
      <c r="K518" s="125"/>
      <c r="L518" s="125"/>
      <c r="M518" s="125"/>
      <c r="N518" s="125"/>
      <c r="O518" s="125"/>
      <c r="P518" s="127"/>
    </row>
    <row r="519" spans="1:16" ht="18" customHeight="1">
      <c r="A519" s="120"/>
      <c r="B519" s="125"/>
      <c r="C519" s="125"/>
      <c r="D519" s="122"/>
      <c r="E519" s="123"/>
      <c r="F519" s="124"/>
      <c r="G519" s="122"/>
      <c r="H519" s="125"/>
      <c r="I519" s="125"/>
      <c r="J519" s="123"/>
      <c r="K519" s="125"/>
      <c r="L519" s="125"/>
      <c r="M519" s="125"/>
      <c r="N519" s="125"/>
      <c r="O519" s="125"/>
      <c r="P519" s="127"/>
    </row>
    <row r="520" spans="1:16" ht="18" customHeight="1">
      <c r="A520" s="120"/>
      <c r="B520" s="125"/>
      <c r="C520" s="125"/>
      <c r="D520" s="122"/>
      <c r="E520" s="123"/>
      <c r="F520" s="124"/>
      <c r="G520" s="122"/>
      <c r="H520" s="125"/>
      <c r="I520" s="125"/>
      <c r="J520" s="123"/>
      <c r="K520" s="125"/>
      <c r="L520" s="125"/>
      <c r="M520" s="125"/>
      <c r="N520" s="125"/>
      <c r="O520" s="125"/>
      <c r="P520" s="127"/>
    </row>
    <row r="521" spans="1:16" ht="18" customHeight="1">
      <c r="A521" s="120"/>
      <c r="B521" s="125"/>
      <c r="C521" s="125"/>
      <c r="D521" s="122"/>
      <c r="E521" s="123"/>
      <c r="F521" s="124"/>
      <c r="G521" s="122"/>
      <c r="H521" s="125"/>
      <c r="I521" s="125"/>
      <c r="J521" s="123"/>
      <c r="K521" s="125"/>
      <c r="L521" s="125"/>
      <c r="M521" s="125"/>
      <c r="N521" s="125"/>
      <c r="O521" s="125"/>
      <c r="P521" s="127"/>
    </row>
    <row r="522" spans="1:16" ht="18" customHeight="1">
      <c r="A522" s="120"/>
      <c r="B522" s="125"/>
      <c r="C522" s="125"/>
      <c r="D522" s="122"/>
      <c r="E522" s="123"/>
      <c r="F522" s="124"/>
      <c r="G522" s="122"/>
      <c r="H522" s="125"/>
      <c r="I522" s="125"/>
      <c r="J522" s="123"/>
      <c r="K522" s="125"/>
      <c r="L522" s="125"/>
      <c r="M522" s="125"/>
      <c r="N522" s="125"/>
      <c r="O522" s="125"/>
      <c r="P522" s="127"/>
    </row>
    <row r="523" spans="1:16" ht="18" customHeight="1">
      <c r="A523" s="120"/>
      <c r="B523" s="125"/>
      <c r="C523" s="125"/>
      <c r="D523" s="122"/>
      <c r="E523" s="123"/>
      <c r="F523" s="124"/>
      <c r="G523" s="122"/>
      <c r="H523" s="125"/>
      <c r="I523" s="125"/>
      <c r="J523" s="123"/>
      <c r="K523" s="125"/>
      <c r="L523" s="125"/>
      <c r="M523" s="125"/>
      <c r="N523" s="125"/>
      <c r="O523" s="125"/>
      <c r="P523" s="127"/>
    </row>
    <row r="524" spans="1:16" ht="18" customHeight="1">
      <c r="A524" s="120"/>
      <c r="B524" s="125"/>
      <c r="C524" s="125"/>
      <c r="D524" s="122"/>
      <c r="E524" s="123"/>
      <c r="F524" s="124"/>
      <c r="G524" s="122"/>
      <c r="H524" s="125"/>
      <c r="I524" s="125"/>
      <c r="J524" s="123"/>
      <c r="K524" s="125"/>
      <c r="L524" s="125"/>
      <c r="M524" s="125"/>
      <c r="N524" s="125"/>
      <c r="O524" s="125"/>
      <c r="P524" s="127"/>
    </row>
    <row r="525" spans="1:16" ht="18" customHeight="1">
      <c r="A525" s="120"/>
      <c r="B525" s="125"/>
      <c r="C525" s="125"/>
      <c r="D525" s="122"/>
      <c r="E525" s="123"/>
      <c r="F525" s="124"/>
      <c r="G525" s="122"/>
      <c r="H525" s="125"/>
      <c r="I525" s="125"/>
      <c r="J525" s="123"/>
      <c r="K525" s="125"/>
      <c r="L525" s="125"/>
      <c r="M525" s="125"/>
      <c r="N525" s="125"/>
      <c r="O525" s="125"/>
      <c r="P525" s="127"/>
    </row>
    <row r="526" spans="1:16" ht="18" customHeight="1">
      <c r="A526" s="120"/>
      <c r="B526" s="125"/>
      <c r="C526" s="125"/>
      <c r="D526" s="122"/>
      <c r="E526" s="123"/>
      <c r="F526" s="124"/>
      <c r="G526" s="122"/>
      <c r="H526" s="125"/>
      <c r="I526" s="125"/>
      <c r="J526" s="123"/>
      <c r="K526" s="125"/>
      <c r="L526" s="125"/>
      <c r="M526" s="125"/>
      <c r="N526" s="125"/>
      <c r="O526" s="125"/>
      <c r="P526" s="127"/>
    </row>
    <row r="527" spans="1:16" ht="18" customHeight="1">
      <c r="A527" s="120"/>
      <c r="B527" s="125"/>
      <c r="C527" s="125"/>
      <c r="D527" s="122"/>
      <c r="E527" s="123"/>
      <c r="F527" s="124"/>
      <c r="G527" s="122"/>
      <c r="H527" s="125"/>
      <c r="I527" s="125"/>
      <c r="J527" s="123"/>
      <c r="K527" s="125"/>
      <c r="L527" s="125"/>
      <c r="M527" s="125"/>
      <c r="N527" s="125"/>
      <c r="O527" s="125"/>
      <c r="P527" s="127"/>
    </row>
    <row r="528" spans="1:16" ht="18" customHeight="1">
      <c r="A528" s="120"/>
      <c r="B528" s="125"/>
      <c r="C528" s="125"/>
      <c r="D528" s="122"/>
      <c r="E528" s="123"/>
      <c r="F528" s="124"/>
      <c r="G528" s="122"/>
      <c r="H528" s="125"/>
      <c r="I528" s="125"/>
      <c r="J528" s="123"/>
      <c r="K528" s="125"/>
      <c r="L528" s="125"/>
      <c r="M528" s="125"/>
      <c r="N528" s="125"/>
      <c r="O528" s="125"/>
      <c r="P528" s="127"/>
    </row>
    <row r="529" spans="1:16" ht="18" customHeight="1">
      <c r="A529" s="120"/>
      <c r="B529" s="125"/>
      <c r="C529" s="125"/>
      <c r="D529" s="122"/>
      <c r="E529" s="123"/>
      <c r="F529" s="124"/>
      <c r="G529" s="122"/>
      <c r="H529" s="125"/>
      <c r="I529" s="125"/>
      <c r="J529" s="123"/>
      <c r="K529" s="125"/>
      <c r="L529" s="125"/>
      <c r="M529" s="125"/>
      <c r="N529" s="125"/>
      <c r="O529" s="125"/>
      <c r="P529" s="127"/>
    </row>
    <row r="530" spans="1:16" ht="18" customHeight="1">
      <c r="A530" s="120"/>
      <c r="B530" s="125"/>
      <c r="C530" s="125"/>
      <c r="D530" s="122"/>
      <c r="E530" s="123"/>
      <c r="F530" s="124"/>
      <c r="G530" s="122"/>
      <c r="H530" s="125"/>
      <c r="I530" s="125"/>
      <c r="J530" s="123"/>
      <c r="K530" s="125"/>
      <c r="L530" s="125"/>
      <c r="M530" s="125"/>
      <c r="N530" s="125"/>
      <c r="O530" s="125"/>
      <c r="P530" s="127"/>
    </row>
    <row r="531" spans="1:16" ht="18" customHeight="1">
      <c r="A531" s="120"/>
      <c r="B531" s="125"/>
      <c r="C531" s="125"/>
      <c r="D531" s="122"/>
      <c r="E531" s="123"/>
      <c r="F531" s="124"/>
      <c r="G531" s="122"/>
      <c r="H531" s="125"/>
      <c r="I531" s="125"/>
      <c r="J531" s="123"/>
      <c r="K531" s="125"/>
      <c r="L531" s="125"/>
      <c r="M531" s="125"/>
      <c r="N531" s="125"/>
      <c r="O531" s="125"/>
      <c r="P531" s="127"/>
    </row>
    <row r="532" spans="1:16" ht="18" customHeight="1">
      <c r="A532" s="120"/>
      <c r="B532" s="125"/>
      <c r="C532" s="125"/>
      <c r="D532" s="122"/>
      <c r="E532" s="123"/>
      <c r="F532" s="124"/>
      <c r="G532" s="122"/>
      <c r="H532" s="125"/>
      <c r="I532" s="125"/>
      <c r="J532" s="123"/>
      <c r="K532" s="125"/>
      <c r="L532" s="125"/>
      <c r="M532" s="125"/>
      <c r="N532" s="125"/>
      <c r="O532" s="125"/>
      <c r="P532" s="127"/>
    </row>
    <row r="533" spans="1:16" ht="18" customHeight="1">
      <c r="A533" s="120"/>
      <c r="B533" s="125"/>
      <c r="C533" s="125"/>
      <c r="D533" s="122"/>
      <c r="E533" s="123"/>
      <c r="F533" s="124"/>
      <c r="G533" s="122"/>
      <c r="H533" s="125"/>
      <c r="I533" s="125"/>
      <c r="J533" s="123"/>
      <c r="K533" s="125"/>
      <c r="L533" s="125"/>
      <c r="M533" s="125"/>
      <c r="N533" s="125"/>
      <c r="O533" s="125"/>
      <c r="P533" s="127"/>
    </row>
    <row r="534" spans="1:16" ht="18" customHeight="1">
      <c r="A534" s="120"/>
      <c r="B534" s="125"/>
      <c r="C534" s="125"/>
      <c r="D534" s="122"/>
      <c r="E534" s="123"/>
      <c r="F534" s="124"/>
      <c r="G534" s="122"/>
      <c r="H534" s="125"/>
      <c r="I534" s="125"/>
      <c r="J534" s="123"/>
      <c r="K534" s="125"/>
      <c r="L534" s="125"/>
      <c r="M534" s="125"/>
      <c r="N534" s="125"/>
      <c r="O534" s="125"/>
      <c r="P534" s="127"/>
    </row>
    <row r="535" spans="1:16" ht="18" customHeight="1">
      <c r="A535" s="120"/>
      <c r="B535" s="125"/>
      <c r="C535" s="125"/>
      <c r="D535" s="122"/>
      <c r="E535" s="123"/>
      <c r="F535" s="124"/>
      <c r="G535" s="122"/>
      <c r="H535" s="125"/>
      <c r="I535" s="125"/>
      <c r="J535" s="123"/>
      <c r="K535" s="125"/>
      <c r="L535" s="125"/>
      <c r="M535" s="125"/>
      <c r="N535" s="125"/>
      <c r="O535" s="125"/>
      <c r="P535" s="127"/>
    </row>
    <row r="536" spans="1:16" ht="18" customHeight="1">
      <c r="A536" s="120"/>
      <c r="B536" s="125"/>
      <c r="C536" s="125"/>
      <c r="D536" s="122"/>
      <c r="E536" s="123"/>
      <c r="F536" s="124"/>
      <c r="G536" s="122"/>
      <c r="H536" s="125"/>
      <c r="I536" s="125"/>
      <c r="J536" s="123"/>
      <c r="K536" s="125"/>
      <c r="L536" s="125"/>
      <c r="M536" s="125"/>
      <c r="N536" s="125"/>
      <c r="O536" s="125"/>
      <c r="P536" s="127"/>
    </row>
    <row r="537" spans="1:16" ht="18" customHeight="1">
      <c r="A537" s="120"/>
      <c r="B537" s="125"/>
      <c r="C537" s="125"/>
      <c r="D537" s="122"/>
      <c r="E537" s="123"/>
      <c r="F537" s="124"/>
      <c r="G537" s="122"/>
      <c r="H537" s="125"/>
      <c r="I537" s="125"/>
      <c r="J537" s="123"/>
      <c r="K537" s="125"/>
      <c r="L537" s="125"/>
      <c r="M537" s="125"/>
      <c r="N537" s="125"/>
      <c r="O537" s="125"/>
      <c r="P537" s="127"/>
    </row>
    <row r="538" spans="1:16" ht="18" customHeight="1">
      <c r="A538" s="120"/>
      <c r="B538" s="125"/>
      <c r="C538" s="125"/>
      <c r="D538" s="122"/>
      <c r="E538" s="123"/>
      <c r="F538" s="124"/>
      <c r="G538" s="122"/>
      <c r="H538" s="125"/>
      <c r="I538" s="125"/>
      <c r="J538" s="123"/>
      <c r="K538" s="125"/>
      <c r="L538" s="125"/>
      <c r="M538" s="125"/>
      <c r="N538" s="125"/>
      <c r="O538" s="125"/>
      <c r="P538" s="127"/>
    </row>
    <row r="539" spans="1:16" ht="18" customHeight="1">
      <c r="A539" s="120"/>
      <c r="B539" s="125"/>
      <c r="C539" s="125"/>
      <c r="D539" s="122"/>
      <c r="E539" s="123"/>
      <c r="F539" s="124"/>
      <c r="G539" s="122"/>
      <c r="H539" s="125"/>
      <c r="I539" s="125"/>
      <c r="J539" s="123"/>
      <c r="K539" s="125"/>
      <c r="L539" s="125"/>
      <c r="M539" s="125"/>
      <c r="N539" s="125"/>
      <c r="O539" s="125"/>
      <c r="P539" s="127"/>
    </row>
    <row r="540" spans="1:16" ht="18" customHeight="1">
      <c r="A540" s="120"/>
      <c r="B540" s="125"/>
      <c r="C540" s="125"/>
      <c r="D540" s="122"/>
      <c r="E540" s="123"/>
      <c r="F540" s="124"/>
      <c r="G540" s="122"/>
      <c r="H540" s="125"/>
      <c r="I540" s="125"/>
      <c r="J540" s="123"/>
      <c r="K540" s="125"/>
      <c r="L540" s="125"/>
      <c r="M540" s="125"/>
      <c r="N540" s="125"/>
      <c r="O540" s="125"/>
      <c r="P540" s="127"/>
    </row>
    <row r="541" spans="1:16" ht="18" customHeight="1">
      <c r="A541" s="120"/>
      <c r="B541" s="125"/>
      <c r="C541" s="125"/>
      <c r="D541" s="122"/>
      <c r="E541" s="123"/>
      <c r="F541" s="124"/>
      <c r="G541" s="122"/>
      <c r="H541" s="125"/>
      <c r="I541" s="125"/>
      <c r="J541" s="123"/>
      <c r="K541" s="125"/>
      <c r="L541" s="125"/>
      <c r="M541" s="125"/>
      <c r="N541" s="125"/>
      <c r="O541" s="125"/>
      <c r="P541" s="127"/>
    </row>
    <row r="542" spans="1:16" ht="18" customHeight="1">
      <c r="A542" s="120"/>
      <c r="B542" s="125"/>
      <c r="C542" s="125"/>
      <c r="D542" s="122"/>
      <c r="E542" s="123"/>
      <c r="F542" s="124"/>
      <c r="G542" s="122"/>
      <c r="H542" s="125"/>
      <c r="I542" s="125"/>
      <c r="J542" s="123"/>
      <c r="K542" s="125"/>
      <c r="L542" s="125"/>
      <c r="M542" s="125"/>
      <c r="N542" s="125"/>
      <c r="O542" s="125"/>
      <c r="P542" s="127"/>
    </row>
    <row r="543" spans="1:16" ht="18" customHeight="1">
      <c r="A543" s="120"/>
      <c r="B543" s="125"/>
      <c r="C543" s="125"/>
      <c r="D543" s="122"/>
      <c r="E543" s="123"/>
      <c r="F543" s="124"/>
      <c r="G543" s="122"/>
      <c r="H543" s="125"/>
      <c r="I543" s="125"/>
      <c r="J543" s="123"/>
      <c r="K543" s="125"/>
      <c r="L543" s="125"/>
      <c r="M543" s="125"/>
      <c r="N543" s="125"/>
      <c r="O543" s="125"/>
      <c r="P543" s="127"/>
    </row>
    <row r="544" spans="1:16" ht="18" customHeight="1">
      <c r="A544" s="120"/>
      <c r="B544" s="125"/>
      <c r="C544" s="125"/>
      <c r="D544" s="122"/>
      <c r="E544" s="123"/>
      <c r="F544" s="124"/>
      <c r="G544" s="122"/>
      <c r="H544" s="125"/>
      <c r="I544" s="125"/>
      <c r="J544" s="123"/>
      <c r="K544" s="125"/>
      <c r="L544" s="125"/>
      <c r="M544" s="125"/>
      <c r="N544" s="125"/>
      <c r="O544" s="125"/>
      <c r="P544" s="127"/>
    </row>
    <row r="545" spans="1:16" ht="18" customHeight="1">
      <c r="A545" s="120"/>
      <c r="B545" s="125"/>
      <c r="C545" s="125"/>
      <c r="D545" s="122"/>
      <c r="E545" s="123"/>
      <c r="F545" s="124"/>
      <c r="G545" s="122"/>
      <c r="H545" s="125"/>
      <c r="I545" s="125"/>
      <c r="J545" s="123"/>
      <c r="K545" s="125"/>
      <c r="L545" s="125"/>
      <c r="M545" s="125"/>
      <c r="N545" s="125"/>
      <c r="O545" s="125"/>
      <c r="P545" s="127"/>
    </row>
    <row r="546" spans="1:16" ht="18" customHeight="1">
      <c r="A546" s="120"/>
      <c r="B546" s="125"/>
      <c r="C546" s="125"/>
      <c r="D546" s="122"/>
      <c r="E546" s="123"/>
      <c r="F546" s="124"/>
      <c r="G546" s="122"/>
      <c r="H546" s="125"/>
      <c r="I546" s="125"/>
      <c r="J546" s="123"/>
      <c r="K546" s="125"/>
      <c r="L546" s="125"/>
      <c r="M546" s="125"/>
      <c r="N546" s="125"/>
      <c r="O546" s="125"/>
      <c r="P546" s="127"/>
    </row>
    <row r="547" spans="1:16" ht="18" customHeight="1">
      <c r="A547" s="120"/>
      <c r="B547" s="125"/>
      <c r="C547" s="125"/>
      <c r="D547" s="122"/>
      <c r="E547" s="123"/>
      <c r="F547" s="124"/>
      <c r="G547" s="122"/>
      <c r="H547" s="125"/>
      <c r="I547" s="125"/>
      <c r="J547" s="123"/>
      <c r="K547" s="125"/>
      <c r="L547" s="125"/>
      <c r="M547" s="125"/>
      <c r="N547" s="125"/>
      <c r="O547" s="125"/>
      <c r="P547" s="127"/>
    </row>
    <row r="548" spans="1:16" ht="18" customHeight="1">
      <c r="A548" s="120"/>
      <c r="B548" s="125"/>
      <c r="C548" s="125"/>
      <c r="D548" s="122"/>
      <c r="E548" s="123"/>
      <c r="F548" s="124"/>
      <c r="G548" s="122"/>
      <c r="H548" s="125"/>
      <c r="I548" s="125"/>
      <c r="J548" s="123"/>
      <c r="K548" s="125"/>
      <c r="L548" s="125"/>
      <c r="M548" s="125"/>
      <c r="N548" s="125"/>
      <c r="O548" s="125"/>
      <c r="P548" s="127"/>
    </row>
    <row r="549" spans="1:16" ht="18" customHeight="1">
      <c r="A549" s="120"/>
      <c r="B549" s="125"/>
      <c r="C549" s="125"/>
      <c r="D549" s="122"/>
      <c r="E549" s="123"/>
      <c r="F549" s="124"/>
      <c r="G549" s="122"/>
      <c r="H549" s="125"/>
      <c r="I549" s="125"/>
      <c r="J549" s="123"/>
      <c r="K549" s="125"/>
      <c r="L549" s="125"/>
      <c r="M549" s="125"/>
      <c r="N549" s="125"/>
      <c r="O549" s="125"/>
      <c r="P549" s="127"/>
    </row>
    <row r="550" spans="1:16" ht="18" customHeight="1">
      <c r="A550" s="120"/>
      <c r="B550" s="125"/>
      <c r="C550" s="125"/>
      <c r="D550" s="122"/>
      <c r="E550" s="123"/>
      <c r="F550" s="124"/>
      <c r="G550" s="122"/>
      <c r="H550" s="125"/>
      <c r="I550" s="125"/>
      <c r="J550" s="123"/>
      <c r="K550" s="125"/>
      <c r="L550" s="125"/>
      <c r="M550" s="125"/>
      <c r="N550" s="125"/>
      <c r="O550" s="125"/>
      <c r="P550" s="127"/>
    </row>
    <row r="551" spans="1:16" ht="18" customHeight="1">
      <c r="A551" s="120"/>
      <c r="B551" s="125"/>
      <c r="C551" s="125"/>
      <c r="D551" s="122"/>
      <c r="E551" s="123"/>
      <c r="F551" s="124"/>
      <c r="G551" s="122"/>
      <c r="H551" s="125"/>
      <c r="I551" s="125"/>
      <c r="J551" s="123"/>
      <c r="K551" s="125"/>
      <c r="L551" s="125"/>
      <c r="M551" s="125"/>
      <c r="N551" s="125"/>
      <c r="O551" s="125"/>
      <c r="P551" s="127"/>
    </row>
    <row r="552" spans="1:16" ht="18" customHeight="1">
      <c r="A552" s="120"/>
      <c r="B552" s="125"/>
      <c r="C552" s="125"/>
      <c r="D552" s="122"/>
      <c r="E552" s="123"/>
      <c r="F552" s="124"/>
      <c r="G552" s="122"/>
      <c r="H552" s="125"/>
      <c r="I552" s="125"/>
      <c r="J552" s="123"/>
      <c r="K552" s="125"/>
      <c r="L552" s="125"/>
      <c r="M552" s="125"/>
      <c r="N552" s="125"/>
      <c r="O552" s="125"/>
      <c r="P552" s="127"/>
    </row>
    <row r="553" spans="1:16" ht="18" customHeight="1">
      <c r="A553" s="120"/>
      <c r="B553" s="125"/>
      <c r="C553" s="125"/>
      <c r="D553" s="122"/>
      <c r="E553" s="123"/>
      <c r="F553" s="124"/>
      <c r="G553" s="122"/>
      <c r="H553" s="125"/>
      <c r="I553" s="125"/>
      <c r="J553" s="123"/>
      <c r="K553" s="125"/>
      <c r="L553" s="125"/>
      <c r="M553" s="125"/>
      <c r="N553" s="125"/>
      <c r="O553" s="125"/>
      <c r="P553" s="127"/>
    </row>
    <row r="554" spans="1:16" ht="18" customHeight="1">
      <c r="A554" s="120"/>
      <c r="B554" s="125"/>
      <c r="C554" s="125"/>
      <c r="D554" s="122"/>
      <c r="E554" s="123"/>
      <c r="F554" s="124"/>
      <c r="G554" s="122"/>
      <c r="H554" s="125"/>
      <c r="I554" s="125"/>
      <c r="J554" s="123"/>
      <c r="K554" s="125"/>
      <c r="L554" s="125"/>
      <c r="M554" s="125"/>
      <c r="N554" s="125"/>
      <c r="O554" s="125"/>
      <c r="P554" s="127"/>
    </row>
    <row r="555" spans="1:16" ht="18" customHeight="1">
      <c r="A555" s="120"/>
      <c r="B555" s="125"/>
      <c r="C555" s="125"/>
      <c r="D555" s="122"/>
      <c r="E555" s="123"/>
      <c r="F555" s="124"/>
      <c r="G555" s="122"/>
      <c r="H555" s="125"/>
      <c r="I555" s="125"/>
      <c r="J555" s="123"/>
      <c r="K555" s="125"/>
      <c r="L555" s="125"/>
      <c r="M555" s="125"/>
      <c r="N555" s="125"/>
      <c r="O555" s="125"/>
      <c r="P555" s="127"/>
    </row>
    <row r="556" spans="1:16" ht="18" customHeight="1">
      <c r="A556" s="120"/>
      <c r="B556" s="125"/>
      <c r="C556" s="125"/>
      <c r="D556" s="122"/>
      <c r="E556" s="123"/>
      <c r="F556" s="124"/>
      <c r="G556" s="122"/>
      <c r="H556" s="125"/>
      <c r="I556" s="125"/>
      <c r="J556" s="123"/>
      <c r="K556" s="125"/>
      <c r="L556" s="125"/>
      <c r="M556" s="125"/>
      <c r="N556" s="125"/>
      <c r="O556" s="125"/>
      <c r="P556" s="127"/>
    </row>
    <row r="557" spans="1:16" ht="18" customHeight="1">
      <c r="A557" s="120"/>
      <c r="B557" s="125"/>
      <c r="C557" s="125"/>
      <c r="D557" s="122"/>
      <c r="E557" s="123"/>
      <c r="F557" s="124"/>
      <c r="G557" s="122"/>
      <c r="H557" s="125"/>
      <c r="I557" s="125"/>
      <c r="J557" s="123"/>
      <c r="K557" s="125"/>
      <c r="L557" s="125"/>
      <c r="M557" s="125"/>
      <c r="N557" s="125"/>
      <c r="O557" s="125"/>
      <c r="P557" s="127"/>
    </row>
    <row r="558" spans="1:16" ht="18" customHeight="1">
      <c r="A558" s="120"/>
      <c r="B558" s="125"/>
      <c r="C558" s="125"/>
      <c r="D558" s="122"/>
      <c r="E558" s="123"/>
      <c r="F558" s="124"/>
      <c r="G558" s="122"/>
      <c r="H558" s="125"/>
      <c r="I558" s="125"/>
      <c r="J558" s="123"/>
      <c r="K558" s="125"/>
      <c r="L558" s="125"/>
      <c r="M558" s="125"/>
      <c r="N558" s="125"/>
      <c r="O558" s="125"/>
      <c r="P558" s="127"/>
    </row>
    <row r="559" spans="1:16" ht="18" customHeight="1">
      <c r="A559" s="120"/>
      <c r="B559" s="125"/>
      <c r="C559" s="125"/>
      <c r="D559" s="122"/>
      <c r="E559" s="123"/>
      <c r="F559" s="124"/>
      <c r="G559" s="122"/>
      <c r="H559" s="125"/>
      <c r="I559" s="125"/>
      <c r="J559" s="123"/>
      <c r="K559" s="125"/>
      <c r="L559" s="125"/>
      <c r="M559" s="125"/>
      <c r="N559" s="125"/>
      <c r="O559" s="125"/>
      <c r="P559" s="127"/>
    </row>
    <row r="560" spans="1:16" ht="18" customHeight="1">
      <c r="A560" s="120"/>
      <c r="B560" s="125"/>
      <c r="C560" s="125"/>
      <c r="D560" s="122"/>
      <c r="E560" s="123"/>
      <c r="F560" s="124"/>
      <c r="G560" s="122"/>
      <c r="H560" s="125"/>
      <c r="I560" s="125"/>
      <c r="J560" s="123"/>
      <c r="K560" s="125"/>
      <c r="L560" s="125"/>
      <c r="M560" s="125"/>
      <c r="N560" s="125"/>
      <c r="O560" s="125"/>
      <c r="P560" s="127"/>
    </row>
    <row r="561" spans="1:16" ht="18" customHeight="1">
      <c r="A561" s="120"/>
      <c r="B561" s="125"/>
      <c r="C561" s="125"/>
      <c r="D561" s="122"/>
      <c r="E561" s="123"/>
      <c r="F561" s="124"/>
      <c r="G561" s="122"/>
      <c r="H561" s="125"/>
      <c r="I561" s="125"/>
      <c r="J561" s="123"/>
      <c r="K561" s="125"/>
      <c r="L561" s="125"/>
      <c r="M561" s="125"/>
      <c r="N561" s="125"/>
      <c r="O561" s="125"/>
      <c r="P561" s="127"/>
    </row>
    <row r="562" spans="1:16" ht="18" customHeight="1">
      <c r="A562" s="120"/>
      <c r="B562" s="125"/>
      <c r="C562" s="125"/>
      <c r="D562" s="122"/>
      <c r="E562" s="123"/>
      <c r="F562" s="124"/>
      <c r="G562" s="122"/>
      <c r="H562" s="125"/>
      <c r="I562" s="125"/>
      <c r="J562" s="123"/>
      <c r="K562" s="125"/>
      <c r="L562" s="125"/>
      <c r="M562" s="125"/>
      <c r="N562" s="125"/>
      <c r="O562" s="125"/>
      <c r="P562" s="127"/>
    </row>
    <row r="563" spans="1:16" ht="18" customHeight="1">
      <c r="A563" s="120"/>
      <c r="B563" s="125"/>
      <c r="C563" s="125"/>
      <c r="D563" s="122"/>
      <c r="E563" s="123"/>
      <c r="F563" s="124"/>
      <c r="G563" s="122"/>
      <c r="H563" s="125"/>
      <c r="I563" s="125"/>
      <c r="J563" s="123"/>
      <c r="K563" s="125"/>
      <c r="L563" s="125"/>
      <c r="M563" s="125"/>
      <c r="N563" s="125"/>
      <c r="O563" s="125"/>
      <c r="P563" s="127"/>
    </row>
    <row r="564" spans="1:16" ht="18" customHeight="1">
      <c r="A564" s="120"/>
      <c r="B564" s="125"/>
      <c r="C564" s="125"/>
      <c r="D564" s="122"/>
      <c r="E564" s="123"/>
      <c r="F564" s="124"/>
      <c r="G564" s="122"/>
      <c r="H564" s="125"/>
      <c r="I564" s="125"/>
      <c r="J564" s="123"/>
      <c r="K564" s="125"/>
      <c r="L564" s="125"/>
      <c r="M564" s="125"/>
      <c r="N564" s="125"/>
      <c r="O564" s="125"/>
      <c r="P564" s="127"/>
    </row>
    <row r="565" spans="1:16" ht="18" customHeight="1">
      <c r="A565" s="120"/>
      <c r="B565" s="125"/>
      <c r="C565" s="125"/>
      <c r="D565" s="122"/>
      <c r="E565" s="123"/>
      <c r="F565" s="124"/>
      <c r="G565" s="122"/>
      <c r="H565" s="125"/>
      <c r="I565" s="125"/>
      <c r="J565" s="123"/>
      <c r="K565" s="125"/>
      <c r="L565" s="125"/>
      <c r="M565" s="125"/>
      <c r="N565" s="125"/>
      <c r="O565" s="125"/>
      <c r="P565" s="127"/>
    </row>
    <row r="566" spans="1:16" ht="18" customHeight="1">
      <c r="A566" s="120"/>
      <c r="B566" s="125"/>
      <c r="C566" s="125"/>
      <c r="D566" s="122"/>
      <c r="E566" s="123"/>
      <c r="F566" s="124"/>
      <c r="G566" s="122"/>
      <c r="H566" s="125"/>
      <c r="I566" s="125"/>
      <c r="J566" s="123"/>
      <c r="K566" s="125"/>
      <c r="L566" s="125"/>
      <c r="M566" s="125"/>
      <c r="N566" s="125"/>
      <c r="O566" s="125"/>
      <c r="P566" s="127"/>
    </row>
    <row r="567" spans="1:16" ht="18" customHeight="1">
      <c r="A567" s="120"/>
      <c r="B567" s="125"/>
      <c r="C567" s="125"/>
      <c r="D567" s="122"/>
      <c r="E567" s="123"/>
      <c r="F567" s="124"/>
      <c r="G567" s="122"/>
      <c r="H567" s="125"/>
      <c r="I567" s="125"/>
      <c r="J567" s="123"/>
      <c r="K567" s="125"/>
      <c r="L567" s="125"/>
      <c r="M567" s="125"/>
      <c r="N567" s="125"/>
      <c r="O567" s="125"/>
      <c r="P567" s="127"/>
    </row>
    <row r="568" spans="1:16" ht="18" customHeight="1">
      <c r="A568" s="120"/>
      <c r="B568" s="125"/>
      <c r="C568" s="125"/>
      <c r="D568" s="122"/>
      <c r="E568" s="123"/>
      <c r="F568" s="124"/>
      <c r="G568" s="122"/>
      <c r="H568" s="125"/>
      <c r="I568" s="125"/>
      <c r="J568" s="123"/>
      <c r="K568" s="125"/>
      <c r="L568" s="125"/>
      <c r="M568" s="125"/>
      <c r="N568" s="125"/>
      <c r="O568" s="125"/>
      <c r="P568" s="127"/>
    </row>
    <row r="569" spans="1:16" ht="18" customHeight="1">
      <c r="A569" s="120"/>
      <c r="B569" s="125"/>
      <c r="C569" s="125"/>
      <c r="D569" s="122"/>
      <c r="E569" s="123"/>
      <c r="F569" s="124"/>
      <c r="G569" s="122"/>
      <c r="H569" s="125"/>
      <c r="I569" s="125"/>
      <c r="J569" s="123"/>
      <c r="K569" s="125"/>
      <c r="L569" s="125"/>
      <c r="M569" s="125"/>
      <c r="N569" s="125"/>
      <c r="O569" s="125"/>
      <c r="P569" s="127"/>
    </row>
    <row r="570" spans="1:16" ht="18" customHeight="1">
      <c r="A570" s="120"/>
      <c r="B570" s="125"/>
      <c r="C570" s="125"/>
      <c r="D570" s="122"/>
      <c r="E570" s="123"/>
      <c r="F570" s="124"/>
      <c r="G570" s="122"/>
      <c r="H570" s="125"/>
      <c r="I570" s="125"/>
      <c r="J570" s="123"/>
      <c r="K570" s="125"/>
      <c r="L570" s="125"/>
      <c r="M570" s="125"/>
      <c r="N570" s="125"/>
      <c r="O570" s="125"/>
      <c r="P570" s="127"/>
    </row>
    <row r="571" spans="1:16" ht="18" customHeight="1">
      <c r="A571" s="120"/>
      <c r="B571" s="125"/>
      <c r="C571" s="125"/>
      <c r="D571" s="122"/>
      <c r="E571" s="123"/>
      <c r="F571" s="124"/>
      <c r="G571" s="122"/>
      <c r="H571" s="125"/>
      <c r="I571" s="125"/>
      <c r="J571" s="123"/>
      <c r="K571" s="125"/>
      <c r="L571" s="125"/>
      <c r="M571" s="125"/>
      <c r="N571" s="125"/>
      <c r="O571" s="125"/>
      <c r="P571" s="127"/>
    </row>
    <row r="572" spans="1:16" ht="18" customHeight="1">
      <c r="A572" s="120"/>
      <c r="B572" s="125"/>
      <c r="C572" s="125"/>
      <c r="D572" s="122"/>
      <c r="E572" s="123"/>
      <c r="F572" s="124"/>
      <c r="G572" s="122"/>
      <c r="H572" s="125"/>
      <c r="I572" s="125"/>
      <c r="J572" s="123"/>
      <c r="K572" s="125"/>
      <c r="L572" s="125"/>
      <c r="M572" s="125"/>
      <c r="N572" s="125"/>
      <c r="O572" s="125"/>
      <c r="P572" s="127"/>
    </row>
    <row r="573" spans="1:16" ht="18" customHeight="1">
      <c r="A573" s="120"/>
      <c r="B573" s="125"/>
      <c r="C573" s="125"/>
      <c r="D573" s="122"/>
      <c r="E573" s="123"/>
      <c r="F573" s="124"/>
      <c r="G573" s="122"/>
      <c r="H573" s="125"/>
      <c r="I573" s="125"/>
      <c r="J573" s="123"/>
      <c r="K573" s="125"/>
      <c r="L573" s="125"/>
      <c r="M573" s="125"/>
      <c r="N573" s="125"/>
      <c r="O573" s="125"/>
      <c r="P573" s="127"/>
    </row>
    <row r="574" spans="1:16" ht="18" customHeight="1">
      <c r="A574" s="120"/>
      <c r="B574" s="125"/>
      <c r="C574" s="125"/>
      <c r="D574" s="122"/>
      <c r="E574" s="123"/>
      <c r="F574" s="124"/>
      <c r="G574" s="122"/>
      <c r="H574" s="125"/>
      <c r="I574" s="125"/>
      <c r="J574" s="123"/>
      <c r="K574" s="125"/>
      <c r="L574" s="125"/>
      <c r="M574" s="125"/>
      <c r="N574" s="125"/>
      <c r="O574" s="125"/>
      <c r="P574" s="127"/>
    </row>
    <row r="575" spans="1:16" ht="18" customHeight="1">
      <c r="A575" s="120"/>
      <c r="B575" s="125"/>
      <c r="C575" s="125"/>
      <c r="D575" s="122"/>
      <c r="E575" s="123"/>
      <c r="F575" s="124"/>
      <c r="G575" s="122"/>
      <c r="H575" s="125"/>
      <c r="I575" s="125"/>
      <c r="J575" s="123"/>
      <c r="K575" s="125"/>
      <c r="L575" s="125"/>
      <c r="M575" s="125"/>
      <c r="N575" s="125"/>
      <c r="O575" s="125"/>
      <c r="P575" s="127"/>
    </row>
    <row r="576" spans="1:16" ht="18" customHeight="1">
      <c r="A576" s="120"/>
      <c r="B576" s="125"/>
      <c r="C576" s="125"/>
      <c r="D576" s="122"/>
      <c r="E576" s="123"/>
      <c r="F576" s="124"/>
      <c r="G576" s="122"/>
      <c r="H576" s="125"/>
      <c r="I576" s="125"/>
      <c r="J576" s="123"/>
      <c r="K576" s="125"/>
      <c r="L576" s="125"/>
      <c r="M576" s="125"/>
      <c r="N576" s="125"/>
      <c r="O576" s="125"/>
      <c r="P576" s="127"/>
    </row>
    <row r="577" spans="1:16" ht="18" customHeight="1">
      <c r="A577" s="120"/>
      <c r="B577" s="125"/>
      <c r="C577" s="125"/>
      <c r="D577" s="122"/>
      <c r="E577" s="123"/>
      <c r="F577" s="124"/>
      <c r="G577" s="122"/>
      <c r="H577" s="125"/>
      <c r="I577" s="125"/>
      <c r="J577" s="123"/>
      <c r="K577" s="125"/>
      <c r="L577" s="125"/>
      <c r="M577" s="125"/>
      <c r="N577" s="125"/>
      <c r="O577" s="125"/>
      <c r="P577" s="127"/>
    </row>
    <row r="578" spans="1:16" ht="18" customHeight="1">
      <c r="A578" s="120"/>
      <c r="B578" s="125"/>
      <c r="C578" s="125"/>
      <c r="D578" s="122"/>
      <c r="E578" s="123"/>
      <c r="F578" s="124"/>
      <c r="G578" s="122"/>
      <c r="H578" s="125"/>
      <c r="I578" s="125"/>
      <c r="J578" s="123"/>
      <c r="K578" s="125"/>
      <c r="L578" s="125"/>
      <c r="M578" s="125"/>
      <c r="N578" s="125"/>
      <c r="O578" s="125"/>
      <c r="P578" s="127"/>
    </row>
    <row r="579" spans="1:16" ht="18" customHeight="1">
      <c r="A579" s="120"/>
      <c r="B579" s="125"/>
      <c r="C579" s="125"/>
      <c r="D579" s="122"/>
      <c r="E579" s="123"/>
      <c r="F579" s="124"/>
      <c r="G579" s="122"/>
      <c r="H579" s="125"/>
      <c r="I579" s="125"/>
      <c r="J579" s="123"/>
      <c r="K579" s="125"/>
      <c r="L579" s="125"/>
      <c r="M579" s="125"/>
      <c r="N579" s="125"/>
      <c r="O579" s="125"/>
      <c r="P579" s="127"/>
    </row>
    <row r="580" spans="1:16" ht="18" customHeight="1">
      <c r="A580" s="120"/>
      <c r="B580" s="125"/>
      <c r="C580" s="125"/>
      <c r="D580" s="122"/>
      <c r="E580" s="123"/>
      <c r="F580" s="124"/>
      <c r="G580" s="122"/>
      <c r="H580" s="125"/>
      <c r="I580" s="125"/>
      <c r="J580" s="123"/>
      <c r="K580" s="125"/>
      <c r="L580" s="125"/>
      <c r="M580" s="125"/>
      <c r="N580" s="125"/>
      <c r="O580" s="125"/>
      <c r="P580" s="127"/>
    </row>
    <row r="581" spans="1:16" ht="18" customHeight="1">
      <c r="A581" s="120"/>
      <c r="B581" s="125"/>
      <c r="C581" s="125"/>
      <c r="D581" s="122"/>
      <c r="E581" s="123"/>
      <c r="F581" s="124"/>
      <c r="G581" s="122"/>
      <c r="H581" s="125"/>
      <c r="I581" s="125"/>
      <c r="J581" s="123"/>
      <c r="K581" s="125"/>
      <c r="L581" s="125"/>
      <c r="M581" s="125"/>
      <c r="N581" s="125"/>
      <c r="O581" s="125"/>
      <c r="P581" s="127"/>
    </row>
    <row r="582" spans="1:16" ht="18" customHeight="1">
      <c r="A582" s="120"/>
      <c r="B582" s="125"/>
      <c r="C582" s="125"/>
      <c r="D582" s="122"/>
      <c r="E582" s="123"/>
      <c r="F582" s="124"/>
      <c r="G582" s="122"/>
      <c r="H582" s="125"/>
      <c r="I582" s="125"/>
      <c r="J582" s="123"/>
      <c r="K582" s="125"/>
      <c r="L582" s="125"/>
      <c r="M582" s="125"/>
      <c r="N582" s="125"/>
      <c r="O582" s="125"/>
      <c r="P582" s="127"/>
    </row>
    <row r="583" spans="1:16" ht="18" customHeight="1">
      <c r="A583" s="120"/>
      <c r="B583" s="125"/>
      <c r="C583" s="125"/>
      <c r="D583" s="122"/>
      <c r="E583" s="123"/>
      <c r="F583" s="124"/>
      <c r="G583" s="122"/>
      <c r="H583" s="125"/>
      <c r="I583" s="125"/>
      <c r="J583" s="123"/>
      <c r="K583" s="125"/>
      <c r="L583" s="125"/>
      <c r="M583" s="125"/>
      <c r="N583" s="125"/>
      <c r="O583" s="125"/>
      <c r="P583" s="127"/>
    </row>
    <row r="584" spans="1:16" ht="18" customHeight="1">
      <c r="A584" s="120"/>
      <c r="B584" s="125"/>
      <c r="C584" s="125"/>
      <c r="D584" s="122"/>
      <c r="E584" s="123"/>
      <c r="F584" s="124"/>
      <c r="G584" s="122"/>
      <c r="H584" s="125"/>
      <c r="I584" s="125"/>
      <c r="J584" s="123"/>
      <c r="K584" s="125"/>
      <c r="L584" s="125"/>
      <c r="M584" s="125"/>
      <c r="N584" s="125"/>
      <c r="O584" s="125"/>
      <c r="P584" s="127"/>
    </row>
    <row r="585" spans="1:16" ht="18" customHeight="1">
      <c r="A585" s="120"/>
      <c r="B585" s="125"/>
      <c r="C585" s="125"/>
      <c r="D585" s="122"/>
      <c r="E585" s="123"/>
      <c r="F585" s="124"/>
      <c r="G585" s="122"/>
      <c r="H585" s="125"/>
      <c r="I585" s="125"/>
      <c r="J585" s="123"/>
      <c r="K585" s="125"/>
      <c r="L585" s="125"/>
      <c r="M585" s="125"/>
      <c r="N585" s="125"/>
      <c r="O585" s="125"/>
      <c r="P585" s="127"/>
    </row>
    <row r="586" spans="1:16" ht="18" customHeight="1">
      <c r="A586" s="120"/>
      <c r="B586" s="125"/>
      <c r="C586" s="125"/>
      <c r="D586" s="122"/>
      <c r="E586" s="123"/>
      <c r="F586" s="124"/>
      <c r="G586" s="122"/>
      <c r="H586" s="125"/>
      <c r="I586" s="125"/>
      <c r="J586" s="123"/>
      <c r="K586" s="125"/>
      <c r="L586" s="125"/>
      <c r="M586" s="125"/>
      <c r="N586" s="125"/>
      <c r="O586" s="125"/>
      <c r="P586" s="127"/>
    </row>
    <row r="587" spans="1:16" ht="18" customHeight="1">
      <c r="A587" s="120"/>
      <c r="B587" s="125"/>
      <c r="C587" s="125"/>
      <c r="D587" s="122"/>
      <c r="E587" s="123"/>
      <c r="F587" s="124"/>
      <c r="G587" s="122"/>
      <c r="H587" s="125"/>
      <c r="I587" s="125"/>
      <c r="J587" s="123"/>
      <c r="K587" s="125"/>
      <c r="L587" s="125"/>
      <c r="M587" s="125"/>
      <c r="N587" s="125"/>
      <c r="O587" s="125"/>
      <c r="P587" s="127"/>
    </row>
    <row r="588" spans="1:16" ht="18" customHeight="1">
      <c r="A588" s="120"/>
      <c r="B588" s="125"/>
      <c r="C588" s="125"/>
      <c r="D588" s="122"/>
      <c r="E588" s="123"/>
      <c r="F588" s="124"/>
      <c r="G588" s="122"/>
      <c r="H588" s="125"/>
      <c r="I588" s="125"/>
      <c r="J588" s="123"/>
      <c r="K588" s="125"/>
      <c r="L588" s="125"/>
      <c r="M588" s="125"/>
      <c r="N588" s="125"/>
      <c r="O588" s="125"/>
      <c r="P588" s="127"/>
    </row>
    <row r="589" spans="1:16" ht="18" customHeight="1">
      <c r="A589" s="120"/>
      <c r="B589" s="125"/>
      <c r="C589" s="125"/>
      <c r="D589" s="122"/>
      <c r="E589" s="123"/>
      <c r="F589" s="124"/>
      <c r="G589" s="122"/>
      <c r="H589" s="125"/>
      <c r="I589" s="125"/>
      <c r="J589" s="123"/>
      <c r="K589" s="125"/>
      <c r="L589" s="125"/>
      <c r="M589" s="125"/>
      <c r="N589" s="125"/>
      <c r="O589" s="125"/>
      <c r="P589" s="127"/>
    </row>
    <row r="590" spans="1:16" ht="18" customHeight="1">
      <c r="A590" s="120"/>
      <c r="B590" s="125"/>
      <c r="C590" s="125"/>
      <c r="D590" s="122"/>
      <c r="E590" s="123"/>
      <c r="F590" s="124"/>
      <c r="G590" s="122"/>
      <c r="H590" s="125"/>
      <c r="I590" s="125"/>
      <c r="J590" s="123"/>
      <c r="K590" s="125"/>
      <c r="L590" s="125"/>
      <c r="M590" s="125"/>
      <c r="N590" s="125"/>
      <c r="O590" s="125"/>
      <c r="P590" s="127"/>
    </row>
    <row r="591" spans="1:16" ht="18" customHeight="1">
      <c r="A591" s="120"/>
      <c r="B591" s="125"/>
      <c r="C591" s="125"/>
      <c r="D591" s="122"/>
      <c r="E591" s="123"/>
      <c r="F591" s="124"/>
      <c r="G591" s="122"/>
      <c r="H591" s="125"/>
      <c r="I591" s="125"/>
      <c r="J591" s="123"/>
      <c r="K591" s="125"/>
      <c r="L591" s="125"/>
      <c r="M591" s="125"/>
      <c r="N591" s="125"/>
      <c r="O591" s="125"/>
      <c r="P591" s="127"/>
    </row>
    <row r="592" spans="1:16" ht="18" customHeight="1">
      <c r="A592" s="120"/>
      <c r="B592" s="125"/>
      <c r="C592" s="125"/>
      <c r="D592" s="122"/>
      <c r="E592" s="123"/>
      <c r="F592" s="124"/>
      <c r="G592" s="122"/>
      <c r="H592" s="125"/>
      <c r="I592" s="125"/>
      <c r="J592" s="123"/>
      <c r="K592" s="125"/>
      <c r="L592" s="125"/>
      <c r="M592" s="125"/>
      <c r="N592" s="125"/>
      <c r="O592" s="125"/>
      <c r="P592" s="127"/>
    </row>
    <row r="593" spans="1:16" ht="18" customHeight="1">
      <c r="A593" s="120"/>
      <c r="B593" s="125"/>
      <c r="C593" s="125"/>
      <c r="D593" s="122"/>
      <c r="E593" s="123"/>
      <c r="F593" s="124"/>
      <c r="G593" s="122"/>
      <c r="H593" s="125"/>
      <c r="I593" s="125"/>
      <c r="J593" s="123"/>
      <c r="K593" s="125"/>
      <c r="L593" s="125"/>
      <c r="M593" s="125"/>
      <c r="N593" s="125"/>
      <c r="O593" s="125"/>
      <c r="P593" s="127"/>
    </row>
    <row r="594" spans="1:16" ht="18" customHeight="1">
      <c r="A594" s="120"/>
      <c r="B594" s="125"/>
      <c r="C594" s="125"/>
      <c r="D594" s="122"/>
      <c r="E594" s="123"/>
      <c r="F594" s="124"/>
      <c r="G594" s="122"/>
      <c r="H594" s="125"/>
      <c r="I594" s="125"/>
      <c r="J594" s="123"/>
      <c r="K594" s="125"/>
      <c r="L594" s="125"/>
      <c r="M594" s="125"/>
      <c r="N594" s="125"/>
      <c r="O594" s="125"/>
      <c r="P594" s="127"/>
    </row>
    <row r="595" spans="1:16" ht="18" customHeight="1">
      <c r="A595" s="120"/>
      <c r="B595" s="125"/>
      <c r="C595" s="125"/>
      <c r="D595" s="122"/>
      <c r="E595" s="123"/>
      <c r="F595" s="124"/>
      <c r="G595" s="122"/>
      <c r="H595" s="125"/>
      <c r="I595" s="125"/>
      <c r="J595" s="123"/>
      <c r="K595" s="125"/>
      <c r="L595" s="125"/>
      <c r="M595" s="125"/>
      <c r="N595" s="125"/>
      <c r="O595" s="125"/>
      <c r="P595" s="127"/>
    </row>
    <row r="596" spans="1:16" ht="18" customHeight="1">
      <c r="A596" s="120"/>
      <c r="B596" s="125"/>
      <c r="C596" s="125"/>
      <c r="D596" s="122"/>
      <c r="E596" s="123"/>
      <c r="F596" s="124"/>
      <c r="G596" s="122"/>
      <c r="H596" s="125"/>
      <c r="I596" s="125"/>
      <c r="J596" s="123"/>
      <c r="K596" s="125"/>
      <c r="L596" s="125"/>
      <c r="M596" s="125"/>
      <c r="N596" s="125"/>
      <c r="O596" s="125"/>
      <c r="P596" s="127"/>
    </row>
    <row r="597" spans="1:16" ht="18" customHeight="1">
      <c r="A597" s="120"/>
      <c r="B597" s="125"/>
      <c r="C597" s="125"/>
      <c r="D597" s="122"/>
      <c r="E597" s="123"/>
      <c r="F597" s="124"/>
      <c r="G597" s="122"/>
      <c r="H597" s="125"/>
      <c r="I597" s="125"/>
      <c r="J597" s="123"/>
      <c r="K597" s="125"/>
      <c r="L597" s="125"/>
      <c r="M597" s="125"/>
      <c r="N597" s="125"/>
      <c r="O597" s="125"/>
      <c r="P597" s="127"/>
    </row>
    <row r="598" spans="1:16" ht="18" customHeight="1">
      <c r="A598" s="120"/>
      <c r="B598" s="125"/>
      <c r="C598" s="125"/>
      <c r="D598" s="122"/>
      <c r="E598" s="123"/>
      <c r="F598" s="124"/>
      <c r="G598" s="122"/>
      <c r="H598" s="125"/>
      <c r="I598" s="125"/>
      <c r="J598" s="123"/>
      <c r="K598" s="125"/>
      <c r="L598" s="125"/>
      <c r="M598" s="125"/>
      <c r="N598" s="125"/>
      <c r="O598" s="125"/>
      <c r="P598" s="127"/>
    </row>
    <row r="599" spans="1:16" ht="18" customHeight="1">
      <c r="A599" s="120"/>
      <c r="B599" s="125"/>
      <c r="C599" s="125"/>
      <c r="D599" s="122"/>
      <c r="E599" s="123"/>
      <c r="F599" s="124"/>
      <c r="G599" s="122"/>
      <c r="H599" s="125"/>
      <c r="I599" s="125"/>
      <c r="J599" s="123"/>
      <c r="K599" s="125"/>
      <c r="L599" s="125"/>
      <c r="M599" s="125"/>
      <c r="N599" s="125"/>
      <c r="O599" s="125"/>
      <c r="P599" s="127"/>
    </row>
    <row r="600" spans="1:16" ht="18" customHeight="1">
      <c r="A600" s="120"/>
      <c r="B600" s="125"/>
      <c r="C600" s="125"/>
      <c r="D600" s="122"/>
      <c r="E600" s="123"/>
      <c r="F600" s="124"/>
      <c r="G600" s="122"/>
      <c r="H600" s="125"/>
      <c r="I600" s="125"/>
      <c r="J600" s="123"/>
      <c r="K600" s="125"/>
      <c r="L600" s="125"/>
      <c r="M600" s="125"/>
      <c r="N600" s="125"/>
      <c r="O600" s="125"/>
      <c r="P600" s="127"/>
    </row>
    <row r="601" spans="1:16" ht="18" customHeight="1">
      <c r="A601" s="120"/>
      <c r="B601" s="125"/>
      <c r="C601" s="125"/>
      <c r="D601" s="122"/>
      <c r="E601" s="123"/>
      <c r="F601" s="124"/>
      <c r="G601" s="122"/>
      <c r="H601" s="125"/>
      <c r="I601" s="125"/>
      <c r="J601" s="123"/>
      <c r="K601" s="125"/>
      <c r="L601" s="125"/>
      <c r="M601" s="125"/>
      <c r="N601" s="125"/>
      <c r="O601" s="125"/>
      <c r="P601" s="127"/>
    </row>
    <row r="602" spans="1:16" ht="18" customHeight="1">
      <c r="P602" s="127"/>
    </row>
    <row r="603" spans="1:16" ht="18" customHeight="1">
      <c r="P603" s="127"/>
    </row>
    <row r="604" spans="1:16" ht="18" customHeight="1">
      <c r="P604" s="127"/>
    </row>
    <row r="605" spans="1:16" ht="18" customHeight="1">
      <c r="P605" s="127"/>
    </row>
    <row r="606" spans="1:16" ht="18" customHeight="1">
      <c r="P606" s="127"/>
    </row>
    <row r="607" spans="1:16" ht="18" customHeight="1">
      <c r="P607" s="127"/>
    </row>
    <row r="608" spans="1:16" ht="18" customHeight="1">
      <c r="P608" s="127"/>
    </row>
    <row r="609" spans="16:16" ht="18" customHeight="1">
      <c r="P609" s="127"/>
    </row>
    <row r="610" spans="16:16" ht="18" customHeight="1">
      <c r="P610" s="127"/>
    </row>
    <row r="611" spans="16:16" ht="18" customHeight="1">
      <c r="P611" s="127"/>
    </row>
    <row r="612" spans="16:16" ht="18" customHeight="1">
      <c r="P612" s="127"/>
    </row>
    <row r="613" spans="16:16" ht="18" customHeight="1">
      <c r="P613" s="127"/>
    </row>
    <row r="614" spans="16:16" ht="18" customHeight="1">
      <c r="P614" s="127"/>
    </row>
    <row r="615" spans="16:16" ht="18" customHeight="1">
      <c r="P615" s="127"/>
    </row>
    <row r="616" spans="16:16" ht="18" customHeight="1">
      <c r="P616" s="127"/>
    </row>
    <row r="617" spans="16:16" ht="18" customHeight="1">
      <c r="P617" s="127"/>
    </row>
    <row r="618" spans="16:16" ht="18" customHeight="1">
      <c r="P618" s="127"/>
    </row>
    <row r="619" spans="16:16" ht="18" customHeight="1">
      <c r="P619" s="127"/>
    </row>
    <row r="620" spans="16:16" ht="18" customHeight="1">
      <c r="P620" s="127"/>
    </row>
    <row r="621" spans="16:16" ht="18" customHeight="1">
      <c r="P621" s="127"/>
    </row>
    <row r="622" spans="16:16" ht="18" customHeight="1">
      <c r="P622" s="127"/>
    </row>
    <row r="623" spans="16:16" ht="18" customHeight="1">
      <c r="P623" s="127"/>
    </row>
    <row r="624" spans="16:16" ht="18" customHeight="1">
      <c r="P624" s="127"/>
    </row>
    <row r="625" spans="16:16" ht="18" customHeight="1">
      <c r="P625" s="127"/>
    </row>
    <row r="626" spans="16:16" ht="18" customHeight="1">
      <c r="P626" s="127"/>
    </row>
    <row r="627" spans="16:16" ht="18" customHeight="1">
      <c r="P627" s="127"/>
    </row>
    <row r="628" spans="16:16" ht="18" customHeight="1">
      <c r="P628" s="127"/>
    </row>
    <row r="629" spans="16:16" ht="18" customHeight="1">
      <c r="P629" s="127"/>
    </row>
    <row r="630" spans="16:16" ht="18" customHeight="1">
      <c r="P630" s="127"/>
    </row>
    <row r="631" spans="16:16" ht="18" customHeight="1">
      <c r="P631" s="127"/>
    </row>
    <row r="632" spans="16:16" ht="18" customHeight="1">
      <c r="P632" s="127"/>
    </row>
    <row r="633" spans="16:16" ht="18" customHeight="1">
      <c r="P633" s="127"/>
    </row>
    <row r="634" spans="16:16" ht="18" customHeight="1">
      <c r="P634" s="127"/>
    </row>
    <row r="635" spans="16:16" ht="18" customHeight="1">
      <c r="P635" s="127"/>
    </row>
    <row r="636" spans="16:16" ht="18" customHeight="1">
      <c r="P636" s="127"/>
    </row>
    <row r="637" spans="16:16" ht="18" customHeight="1">
      <c r="P637" s="127"/>
    </row>
    <row r="638" spans="16:16" ht="18" customHeight="1">
      <c r="P638" s="127"/>
    </row>
    <row r="639" spans="16:16" ht="18" customHeight="1">
      <c r="P639" s="127"/>
    </row>
    <row r="640" spans="16:16" ht="18" customHeight="1">
      <c r="P640" s="127"/>
    </row>
    <row r="641" spans="16:16" ht="18" customHeight="1">
      <c r="P641" s="127"/>
    </row>
    <row r="642" spans="16:16" ht="18" customHeight="1">
      <c r="P642" s="127"/>
    </row>
    <row r="643" spans="16:16" ht="18" customHeight="1">
      <c r="P643" s="127"/>
    </row>
    <row r="644" spans="16:16" ht="18" customHeight="1">
      <c r="P644" s="127"/>
    </row>
    <row r="645" spans="16:16" ht="18" customHeight="1">
      <c r="P645" s="127"/>
    </row>
    <row r="646" spans="16:16" ht="18" customHeight="1">
      <c r="P646" s="127"/>
    </row>
    <row r="647" spans="16:16" ht="18" customHeight="1">
      <c r="P647" s="127"/>
    </row>
    <row r="648" spans="16:16" ht="18" customHeight="1">
      <c r="P648" s="127"/>
    </row>
    <row r="649" spans="16:16" ht="18" customHeight="1">
      <c r="P649" s="127"/>
    </row>
    <row r="650" spans="16:16" ht="18" customHeight="1">
      <c r="P650" s="127"/>
    </row>
    <row r="651" spans="16:16" ht="18" customHeight="1">
      <c r="P651" s="127"/>
    </row>
    <row r="652" spans="16:16" ht="18" customHeight="1">
      <c r="P652" s="127"/>
    </row>
    <row r="653" spans="16:16" ht="18" customHeight="1">
      <c r="P653" s="127"/>
    </row>
    <row r="654" spans="16:16" ht="18" customHeight="1">
      <c r="P654" s="127"/>
    </row>
    <row r="655" spans="16:16" ht="18" customHeight="1">
      <c r="P655" s="127"/>
    </row>
    <row r="656" spans="16:16" ht="18" customHeight="1">
      <c r="P656" s="127"/>
    </row>
    <row r="657" spans="16:16" ht="18" customHeight="1">
      <c r="P657" s="127"/>
    </row>
    <row r="658" spans="16:16" ht="18" customHeight="1">
      <c r="P658" s="127"/>
    </row>
    <row r="659" spans="16:16" ht="18" customHeight="1">
      <c r="P659" s="127"/>
    </row>
    <row r="660" spans="16:16" ht="18" customHeight="1">
      <c r="P660" s="127"/>
    </row>
    <row r="661" spans="16:16" ht="18" customHeight="1">
      <c r="P661" s="127"/>
    </row>
    <row r="662" spans="16:16" ht="18" customHeight="1">
      <c r="P662" s="127"/>
    </row>
    <row r="663" spans="16:16" ht="18" customHeight="1">
      <c r="P663" s="127"/>
    </row>
    <row r="664" spans="16:16" ht="18" customHeight="1">
      <c r="P664" s="127"/>
    </row>
    <row r="665" spans="16:16" ht="18" customHeight="1">
      <c r="P665" s="127"/>
    </row>
    <row r="666" spans="16:16" ht="18" customHeight="1">
      <c r="P666" s="127"/>
    </row>
    <row r="667" spans="16:16" ht="18" customHeight="1">
      <c r="P667" s="127"/>
    </row>
    <row r="668" spans="16:16" ht="18" customHeight="1">
      <c r="P668" s="127"/>
    </row>
    <row r="669" spans="16:16" ht="18" customHeight="1">
      <c r="P669" s="127"/>
    </row>
    <row r="670" spans="16:16" ht="18" customHeight="1">
      <c r="P670" s="127"/>
    </row>
    <row r="671" spans="16:16" ht="18" customHeight="1">
      <c r="P671" s="127"/>
    </row>
    <row r="672" spans="16:16" ht="18" customHeight="1">
      <c r="P672" s="127"/>
    </row>
    <row r="673" spans="16:16" ht="18" customHeight="1">
      <c r="P673" s="127"/>
    </row>
    <row r="674" spans="16:16" ht="18" customHeight="1">
      <c r="P674" s="127"/>
    </row>
    <row r="675" spans="16:16" ht="18" customHeight="1">
      <c r="P675" s="127"/>
    </row>
    <row r="676" spans="16:16" ht="18" customHeight="1">
      <c r="P676" s="127"/>
    </row>
    <row r="677" spans="16:16" ht="18" customHeight="1">
      <c r="P677" s="127"/>
    </row>
    <row r="678" spans="16:16" ht="18" customHeight="1">
      <c r="P678" s="127"/>
    </row>
    <row r="679" spans="16:16" ht="18" customHeight="1">
      <c r="P679" s="127"/>
    </row>
    <row r="680" spans="16:16" ht="18" customHeight="1">
      <c r="P680" s="127"/>
    </row>
    <row r="681" spans="16:16" ht="18" customHeight="1">
      <c r="P681" s="127"/>
    </row>
    <row r="682" spans="16:16" ht="18" customHeight="1">
      <c r="P682" s="127"/>
    </row>
    <row r="683" spans="16:16" ht="18" customHeight="1">
      <c r="P683" s="127"/>
    </row>
    <row r="684" spans="16:16" ht="18" customHeight="1">
      <c r="P684" s="127"/>
    </row>
    <row r="685" spans="16:16" ht="18" customHeight="1">
      <c r="P685" s="127"/>
    </row>
    <row r="686" spans="16:16" ht="18" customHeight="1">
      <c r="P686" s="127"/>
    </row>
    <row r="687" spans="16:16" ht="18" customHeight="1">
      <c r="P687" s="127"/>
    </row>
    <row r="688" spans="16:16" ht="18" customHeight="1">
      <c r="P688" s="127"/>
    </row>
    <row r="689" spans="16:16" ht="18" customHeight="1">
      <c r="P689" s="127"/>
    </row>
    <row r="690" spans="16:16" ht="18" customHeight="1">
      <c r="P690" s="127"/>
    </row>
    <row r="691" spans="16:16" ht="18" customHeight="1">
      <c r="P691" s="127"/>
    </row>
    <row r="692" spans="16:16" ht="18" customHeight="1">
      <c r="P692" s="127"/>
    </row>
    <row r="693" spans="16:16" ht="18" customHeight="1">
      <c r="P693" s="127"/>
    </row>
    <row r="694" spans="16:16" ht="18" customHeight="1">
      <c r="P694" s="127"/>
    </row>
    <row r="695" spans="16:16" ht="18" customHeight="1">
      <c r="P695" s="127"/>
    </row>
    <row r="696" spans="16:16" ht="18" customHeight="1">
      <c r="P696" s="127"/>
    </row>
    <row r="697" spans="16:16" ht="18" customHeight="1">
      <c r="P697" s="127"/>
    </row>
    <row r="698" spans="16:16" ht="18" customHeight="1">
      <c r="P698" s="127"/>
    </row>
    <row r="699" spans="16:16" ht="18" customHeight="1">
      <c r="P699" s="127"/>
    </row>
    <row r="700" spans="16:16" ht="18" customHeight="1">
      <c r="P700" s="127"/>
    </row>
    <row r="701" spans="16:16" ht="18" customHeight="1">
      <c r="P701" s="127"/>
    </row>
    <row r="702" spans="16:16" ht="18" customHeight="1">
      <c r="P702" s="127"/>
    </row>
    <row r="703" spans="16:16" ht="18" customHeight="1">
      <c r="P703" s="127"/>
    </row>
    <row r="704" spans="16:16" ht="18" customHeight="1">
      <c r="P704" s="127"/>
    </row>
    <row r="705" spans="16:16" ht="18" customHeight="1">
      <c r="P705" s="127"/>
    </row>
    <row r="706" spans="16:16" ht="18" customHeight="1">
      <c r="P706" s="127"/>
    </row>
    <row r="707" spans="16:16" ht="18" customHeight="1">
      <c r="P707" s="127"/>
    </row>
    <row r="708" spans="16:16" ht="18" customHeight="1">
      <c r="P708" s="127"/>
    </row>
    <row r="709" spans="16:16" ht="18" customHeight="1">
      <c r="P709" s="127"/>
    </row>
    <row r="710" spans="16:16" ht="18" customHeight="1">
      <c r="P710" s="127"/>
    </row>
    <row r="711" spans="16:16" ht="18" customHeight="1">
      <c r="P711" s="127"/>
    </row>
    <row r="712" spans="16:16" ht="18" customHeight="1">
      <c r="P712" s="127"/>
    </row>
    <row r="713" spans="16:16" ht="18" customHeight="1">
      <c r="P713" s="127"/>
    </row>
    <row r="714" spans="16:16" ht="18" customHeight="1">
      <c r="P714" s="127"/>
    </row>
    <row r="715" spans="16:16" ht="18" customHeight="1">
      <c r="P715" s="127"/>
    </row>
    <row r="716" spans="16:16" ht="18" customHeight="1">
      <c r="P716" s="127"/>
    </row>
    <row r="717" spans="16:16" ht="18" customHeight="1">
      <c r="P717" s="127"/>
    </row>
    <row r="718" spans="16:16" ht="18" customHeight="1">
      <c r="P718" s="127"/>
    </row>
    <row r="719" spans="16:16" ht="18" customHeight="1">
      <c r="P719" s="127"/>
    </row>
    <row r="720" spans="16:16" ht="18" customHeight="1">
      <c r="P720" s="127"/>
    </row>
    <row r="721" spans="16:16" ht="18" customHeight="1">
      <c r="P721" s="127"/>
    </row>
    <row r="722" spans="16:16" ht="18" customHeight="1">
      <c r="P722" s="127"/>
    </row>
    <row r="723" spans="16:16" ht="18" customHeight="1">
      <c r="P723" s="127"/>
    </row>
    <row r="724" spans="16:16" ht="18" customHeight="1">
      <c r="P724" s="127"/>
    </row>
    <row r="725" spans="16:16" ht="18" customHeight="1">
      <c r="P725" s="127"/>
    </row>
    <row r="726" spans="16:16" ht="18" customHeight="1">
      <c r="P726" s="127"/>
    </row>
    <row r="727" spans="16:16" ht="18" customHeight="1">
      <c r="P727" s="127"/>
    </row>
    <row r="728" spans="16:16" ht="18" customHeight="1">
      <c r="P728" s="127"/>
    </row>
    <row r="729" spans="16:16" ht="18" customHeight="1">
      <c r="P729" s="127"/>
    </row>
    <row r="730" spans="16:16" ht="18" customHeight="1">
      <c r="P730" s="127"/>
    </row>
    <row r="731" spans="16:16" ht="18" customHeight="1">
      <c r="P731" s="127"/>
    </row>
    <row r="732" spans="16:16" ht="18" customHeight="1">
      <c r="P732" s="127"/>
    </row>
    <row r="733" spans="16:16" ht="18" customHeight="1">
      <c r="P733" s="127"/>
    </row>
    <row r="734" spans="16:16" ht="18" customHeight="1">
      <c r="P734" s="127"/>
    </row>
    <row r="735" spans="16:16" ht="18" customHeight="1">
      <c r="P735" s="127"/>
    </row>
    <row r="736" spans="16:16" ht="18" customHeight="1">
      <c r="P736" s="127"/>
    </row>
    <row r="737" spans="16:16" ht="18" customHeight="1">
      <c r="P737" s="127"/>
    </row>
    <row r="738" spans="16:16" ht="18" customHeight="1">
      <c r="P738" s="127"/>
    </row>
    <row r="739" spans="16:16" ht="18" customHeight="1">
      <c r="P739" s="127"/>
    </row>
    <row r="740" spans="16:16" ht="18" customHeight="1">
      <c r="P740" s="127"/>
    </row>
    <row r="741" spans="16:16" ht="18" customHeight="1">
      <c r="P741" s="127"/>
    </row>
    <row r="742" spans="16:16" ht="18" customHeight="1">
      <c r="P742" s="127"/>
    </row>
    <row r="743" spans="16:16" ht="18" customHeight="1">
      <c r="P743" s="127"/>
    </row>
    <row r="744" spans="16:16" ht="18" customHeight="1">
      <c r="P744" s="127"/>
    </row>
    <row r="745" spans="16:16" ht="18" customHeight="1">
      <c r="P745" s="127"/>
    </row>
    <row r="746" spans="16:16" ht="18" customHeight="1">
      <c r="P746" s="127"/>
    </row>
    <row r="747" spans="16:16" ht="18" customHeight="1">
      <c r="P747" s="127"/>
    </row>
    <row r="748" spans="16:16" ht="18" customHeight="1">
      <c r="P748" s="127"/>
    </row>
    <row r="749" spans="16:16" ht="18" customHeight="1">
      <c r="P749" s="127"/>
    </row>
    <row r="750" spans="16:16" ht="18" customHeight="1">
      <c r="P750" s="127"/>
    </row>
    <row r="751" spans="16:16" ht="18" customHeight="1">
      <c r="P751" s="127"/>
    </row>
    <row r="752" spans="16:16" ht="18" customHeight="1">
      <c r="P752" s="127"/>
    </row>
    <row r="753" spans="16:16" ht="18" customHeight="1">
      <c r="P753" s="127"/>
    </row>
    <row r="754" spans="16:16" ht="18" customHeight="1">
      <c r="P754" s="127"/>
    </row>
    <row r="755" spans="16:16" ht="18" customHeight="1">
      <c r="P755" s="127"/>
    </row>
    <row r="756" spans="16:16" ht="18" customHeight="1">
      <c r="P756" s="127"/>
    </row>
    <row r="757" spans="16:16" ht="18" customHeight="1">
      <c r="P757" s="127"/>
    </row>
    <row r="758" spans="16:16" ht="18" customHeight="1">
      <c r="P758" s="127"/>
    </row>
    <row r="759" spans="16:16" ht="18" customHeight="1">
      <c r="P759" s="127"/>
    </row>
    <row r="760" spans="16:16" ht="18" customHeight="1">
      <c r="P760" s="127"/>
    </row>
    <row r="761" spans="16:16" ht="18" customHeight="1">
      <c r="P761" s="127"/>
    </row>
    <row r="762" spans="16:16" ht="18" customHeight="1">
      <c r="P762" s="127"/>
    </row>
    <row r="763" spans="16:16" ht="18" customHeight="1">
      <c r="P763" s="127"/>
    </row>
    <row r="764" spans="16:16" ht="18" customHeight="1">
      <c r="P764" s="127"/>
    </row>
    <row r="765" spans="16:16" ht="18" customHeight="1">
      <c r="P765" s="127"/>
    </row>
    <row r="766" spans="16:16" ht="18" customHeight="1">
      <c r="P766" s="127"/>
    </row>
    <row r="767" spans="16:16" ht="18" customHeight="1">
      <c r="P767" s="127"/>
    </row>
    <row r="768" spans="16:16" ht="18" customHeight="1">
      <c r="P768" s="127"/>
    </row>
    <row r="769" spans="16:16" ht="18" customHeight="1">
      <c r="P769" s="127"/>
    </row>
    <row r="770" spans="16:16" ht="18" customHeight="1">
      <c r="P770" s="127"/>
    </row>
    <row r="771" spans="16:16" ht="18" customHeight="1">
      <c r="P771" s="127"/>
    </row>
    <row r="772" spans="16:16" ht="18" customHeight="1">
      <c r="P772" s="127"/>
    </row>
    <row r="773" spans="16:16" ht="18" customHeight="1">
      <c r="P773" s="127"/>
    </row>
    <row r="774" spans="16:16" ht="18" customHeight="1">
      <c r="P774" s="127"/>
    </row>
    <row r="775" spans="16:16" ht="18" customHeight="1">
      <c r="P775" s="127"/>
    </row>
    <row r="776" spans="16:16" ht="18" customHeight="1">
      <c r="P776" s="127"/>
    </row>
    <row r="777" spans="16:16" ht="18" customHeight="1">
      <c r="P777" s="127"/>
    </row>
    <row r="778" spans="16:16" ht="18" customHeight="1">
      <c r="P778" s="127"/>
    </row>
    <row r="779" spans="16:16" ht="18" customHeight="1">
      <c r="P779" s="127"/>
    </row>
    <row r="780" spans="16:16" ht="18" customHeight="1">
      <c r="P780" s="127"/>
    </row>
    <row r="781" spans="16:16" ht="18" customHeight="1">
      <c r="P781" s="127"/>
    </row>
    <row r="782" spans="16:16" ht="18" customHeight="1">
      <c r="P782" s="127"/>
    </row>
    <row r="783" spans="16:16" ht="18" customHeight="1">
      <c r="P783" s="127"/>
    </row>
    <row r="784" spans="16:16" ht="18" customHeight="1">
      <c r="P784" s="127"/>
    </row>
    <row r="785" spans="16:16" ht="18" customHeight="1">
      <c r="P785" s="127"/>
    </row>
    <row r="786" spans="16:16" ht="18" customHeight="1">
      <c r="P786" s="127"/>
    </row>
    <row r="787" spans="16:16" ht="18" customHeight="1">
      <c r="P787" s="127"/>
    </row>
    <row r="788" spans="16:16" ht="18" customHeight="1">
      <c r="P788" s="127"/>
    </row>
    <row r="789" spans="16:16" ht="18" customHeight="1">
      <c r="P789" s="127"/>
    </row>
    <row r="790" spans="16:16" ht="18" customHeight="1">
      <c r="P790" s="127"/>
    </row>
    <row r="791" spans="16:16" ht="18" customHeight="1">
      <c r="P791" s="127"/>
    </row>
    <row r="792" spans="16:16" ht="18" customHeight="1">
      <c r="P792" s="127"/>
    </row>
    <row r="793" spans="16:16" ht="18" customHeight="1">
      <c r="P793" s="127"/>
    </row>
    <row r="794" spans="16:16" ht="18" customHeight="1">
      <c r="P794" s="127"/>
    </row>
    <row r="795" spans="16:16" ht="18" customHeight="1">
      <c r="P795" s="127"/>
    </row>
    <row r="796" spans="16:16" ht="18" customHeight="1">
      <c r="P796" s="127"/>
    </row>
    <row r="797" spans="16:16" ht="18" customHeight="1">
      <c r="P797" s="127"/>
    </row>
    <row r="798" spans="16:16" ht="18" customHeight="1">
      <c r="P798" s="127"/>
    </row>
    <row r="799" spans="16:16" ht="18" customHeight="1">
      <c r="P799" s="127"/>
    </row>
    <row r="800" spans="16:16" ht="18" customHeight="1">
      <c r="P800" s="127"/>
    </row>
    <row r="801" spans="16:16" ht="18" customHeight="1">
      <c r="P801" s="127"/>
    </row>
    <row r="802" spans="16:16" ht="18" customHeight="1">
      <c r="P802" s="127"/>
    </row>
    <row r="803" spans="16:16" ht="18" customHeight="1">
      <c r="P803" s="127"/>
    </row>
    <row r="804" spans="16:16" ht="18" customHeight="1">
      <c r="P804" s="127"/>
    </row>
    <row r="805" spans="16:16" ht="18" customHeight="1">
      <c r="P805" s="127"/>
    </row>
    <row r="806" spans="16:16" ht="18" customHeight="1">
      <c r="P806" s="127"/>
    </row>
    <row r="807" spans="16:16" ht="18" customHeight="1">
      <c r="P807" s="127"/>
    </row>
    <row r="808" spans="16:16" ht="18" customHeight="1">
      <c r="P808" s="127"/>
    </row>
    <row r="809" spans="16:16" ht="18" customHeight="1">
      <c r="P809" s="127"/>
    </row>
    <row r="810" spans="16:16" ht="18" customHeight="1">
      <c r="P810" s="127"/>
    </row>
    <row r="811" spans="16:16" ht="18" customHeight="1">
      <c r="P811" s="127"/>
    </row>
    <row r="812" spans="16:16" ht="18" customHeight="1">
      <c r="P812" s="127"/>
    </row>
    <row r="813" spans="16:16" ht="18" customHeight="1">
      <c r="P813" s="127"/>
    </row>
    <row r="814" spans="16:16" ht="18" customHeight="1">
      <c r="P814" s="127"/>
    </row>
    <row r="815" spans="16:16" ht="18" customHeight="1">
      <c r="P815" s="127"/>
    </row>
    <row r="816" spans="16:16" ht="18" customHeight="1">
      <c r="P816" s="127"/>
    </row>
    <row r="817" spans="16:16" ht="18" customHeight="1">
      <c r="P817" s="127"/>
    </row>
    <row r="818" spans="16:16" ht="18" customHeight="1">
      <c r="P818" s="127"/>
    </row>
    <row r="819" spans="16:16" ht="18" customHeight="1">
      <c r="P819" s="127"/>
    </row>
    <row r="820" spans="16:16" ht="18" customHeight="1">
      <c r="P820" s="127"/>
    </row>
    <row r="821" spans="16:16" ht="18" customHeight="1">
      <c r="P821" s="127"/>
    </row>
    <row r="822" spans="16:16" ht="18" customHeight="1">
      <c r="P822" s="127"/>
    </row>
    <row r="823" spans="16:16" ht="18" customHeight="1">
      <c r="P823" s="127"/>
    </row>
    <row r="824" spans="16:16" ht="18" customHeight="1">
      <c r="P824" s="127"/>
    </row>
    <row r="825" spans="16:16" ht="18" customHeight="1">
      <c r="P825" s="127"/>
    </row>
    <row r="826" spans="16:16" ht="18" customHeight="1">
      <c r="P826" s="127"/>
    </row>
    <row r="827" spans="16:16" ht="18" customHeight="1">
      <c r="P827" s="127"/>
    </row>
    <row r="828" spans="16:16" ht="18" customHeight="1">
      <c r="P828" s="127"/>
    </row>
    <row r="829" spans="16:16" ht="18" customHeight="1">
      <c r="P829" s="127"/>
    </row>
    <row r="830" spans="16:16" ht="18" customHeight="1">
      <c r="P830" s="127"/>
    </row>
    <row r="831" spans="16:16" ht="18" customHeight="1">
      <c r="P831" s="127"/>
    </row>
    <row r="832" spans="16:16" ht="18" customHeight="1">
      <c r="P832" s="127"/>
    </row>
    <row r="833" spans="16:16" ht="18" customHeight="1">
      <c r="P833" s="127"/>
    </row>
    <row r="834" spans="16:16" ht="18" customHeight="1">
      <c r="P834" s="127"/>
    </row>
    <row r="835" spans="16:16" ht="18" customHeight="1">
      <c r="P835" s="127"/>
    </row>
    <row r="836" spans="16:16" ht="18" customHeight="1">
      <c r="P836" s="127"/>
    </row>
    <row r="837" spans="16:16" ht="18" customHeight="1">
      <c r="P837" s="127"/>
    </row>
    <row r="838" spans="16:16" ht="18" customHeight="1">
      <c r="P838" s="127"/>
    </row>
    <row r="839" spans="16:16" ht="18" customHeight="1">
      <c r="P839" s="127"/>
    </row>
    <row r="840" spans="16:16" ht="18" customHeight="1">
      <c r="P840" s="127"/>
    </row>
    <row r="841" spans="16:16" ht="18" customHeight="1">
      <c r="P841" s="127"/>
    </row>
    <row r="842" spans="16:16" ht="18" customHeight="1">
      <c r="P842" s="127"/>
    </row>
    <row r="843" spans="16:16" ht="18" customHeight="1">
      <c r="P843" s="127"/>
    </row>
    <row r="844" spans="16:16" ht="18" customHeight="1">
      <c r="P844" s="127"/>
    </row>
    <row r="845" spans="16:16" ht="18" customHeight="1">
      <c r="P845" s="127"/>
    </row>
    <row r="846" spans="16:16" ht="18" customHeight="1">
      <c r="P846" s="127"/>
    </row>
    <row r="847" spans="16:16" ht="18" customHeight="1">
      <c r="P847" s="127"/>
    </row>
    <row r="848" spans="16:16" ht="18" customHeight="1">
      <c r="P848" s="127"/>
    </row>
    <row r="849" spans="16:16" ht="18" customHeight="1">
      <c r="P849" s="127"/>
    </row>
    <row r="850" spans="16:16" ht="18" customHeight="1">
      <c r="P850" s="127"/>
    </row>
    <row r="851" spans="16:16" ht="18" customHeight="1">
      <c r="P851" s="127"/>
    </row>
    <row r="852" spans="16:16" ht="18" customHeight="1">
      <c r="P852" s="127"/>
    </row>
    <row r="853" spans="16:16" ht="18" customHeight="1">
      <c r="P853" s="127"/>
    </row>
    <row r="854" spans="16:16" ht="18" customHeight="1">
      <c r="P854" s="127"/>
    </row>
    <row r="855" spans="16:16" ht="18" customHeight="1">
      <c r="P855" s="127"/>
    </row>
    <row r="856" spans="16:16" ht="18" customHeight="1">
      <c r="P856" s="127"/>
    </row>
    <row r="857" spans="16:16" ht="18" customHeight="1">
      <c r="P857" s="127"/>
    </row>
    <row r="858" spans="16:16" ht="18" customHeight="1">
      <c r="P858" s="127"/>
    </row>
    <row r="859" spans="16:16" ht="18" customHeight="1">
      <c r="P859" s="127"/>
    </row>
    <row r="860" spans="16:16" ht="18" customHeight="1">
      <c r="P860" s="127"/>
    </row>
    <row r="861" spans="16:16" ht="18" customHeight="1">
      <c r="P861" s="127"/>
    </row>
    <row r="862" spans="16:16" ht="18" customHeight="1">
      <c r="P862" s="127"/>
    </row>
    <row r="863" spans="16:16" ht="18" customHeight="1">
      <c r="P863" s="127"/>
    </row>
    <row r="864" spans="16:16" ht="18" customHeight="1">
      <c r="P864" s="127"/>
    </row>
    <row r="865" spans="16:16" ht="18" customHeight="1">
      <c r="P865" s="127"/>
    </row>
    <row r="866" spans="16:16" ht="18" customHeight="1">
      <c r="P866" s="127"/>
    </row>
    <row r="867" spans="16:16" ht="18" customHeight="1">
      <c r="P867" s="127"/>
    </row>
    <row r="868" spans="16:16" ht="18" customHeight="1">
      <c r="P868" s="127"/>
    </row>
    <row r="869" spans="16:16" ht="18" customHeight="1">
      <c r="P869" s="127"/>
    </row>
    <row r="870" spans="16:16" ht="18" customHeight="1">
      <c r="P870" s="127"/>
    </row>
    <row r="871" spans="16:16" ht="18" customHeight="1">
      <c r="P871" s="127"/>
    </row>
    <row r="872" spans="16:16" ht="18" customHeight="1">
      <c r="P872" s="127"/>
    </row>
    <row r="873" spans="16:16" ht="18" customHeight="1">
      <c r="P873" s="127"/>
    </row>
    <row r="874" spans="16:16" ht="18" customHeight="1">
      <c r="P874" s="127"/>
    </row>
    <row r="875" spans="16:16" ht="18" customHeight="1">
      <c r="P875" s="127"/>
    </row>
    <row r="876" spans="16:16" ht="18" customHeight="1">
      <c r="P876" s="127"/>
    </row>
    <row r="877" spans="16:16" ht="18" customHeight="1">
      <c r="P877" s="127"/>
    </row>
    <row r="878" spans="16:16" ht="18" customHeight="1">
      <c r="P878" s="127"/>
    </row>
    <row r="879" spans="16:16" ht="18" customHeight="1">
      <c r="P879" s="127"/>
    </row>
    <row r="880" spans="16:16" ht="18" customHeight="1">
      <c r="P880" s="127"/>
    </row>
    <row r="881" spans="16:16" ht="18" customHeight="1">
      <c r="P881" s="127"/>
    </row>
    <row r="882" spans="16:16" ht="18" customHeight="1">
      <c r="P882" s="127"/>
    </row>
    <row r="883" spans="16:16" ht="18" customHeight="1">
      <c r="P883" s="127"/>
    </row>
    <row r="884" spans="16:16" ht="18" customHeight="1">
      <c r="P884" s="127"/>
    </row>
    <row r="885" spans="16:16" ht="18" customHeight="1">
      <c r="P885" s="127"/>
    </row>
    <row r="886" spans="16:16" ht="18" customHeight="1">
      <c r="P886" s="127"/>
    </row>
    <row r="887" spans="16:16" ht="18" customHeight="1">
      <c r="P887" s="127"/>
    </row>
    <row r="888" spans="16:16" ht="18" customHeight="1">
      <c r="P888" s="127"/>
    </row>
    <row r="889" spans="16:16" ht="18" customHeight="1">
      <c r="P889" s="127"/>
    </row>
    <row r="890" spans="16:16" ht="18" customHeight="1">
      <c r="P890" s="127"/>
    </row>
    <row r="891" spans="16:16" ht="18" customHeight="1">
      <c r="P891" s="127"/>
    </row>
    <row r="892" spans="16:16" ht="18" customHeight="1">
      <c r="P892" s="127"/>
    </row>
    <row r="893" spans="16:16" ht="18" customHeight="1">
      <c r="P893" s="127"/>
    </row>
    <row r="894" spans="16:16" ht="18" customHeight="1">
      <c r="P894" s="127"/>
    </row>
    <row r="895" spans="16:16" ht="18" customHeight="1">
      <c r="P895" s="127"/>
    </row>
    <row r="896" spans="16:16" ht="18" customHeight="1">
      <c r="P896" s="127"/>
    </row>
    <row r="897" spans="16:16" ht="18" customHeight="1">
      <c r="P897" s="127"/>
    </row>
    <row r="898" spans="16:16" ht="18" customHeight="1">
      <c r="P898" s="127"/>
    </row>
    <row r="899" spans="16:16" ht="18" customHeight="1">
      <c r="P899" s="127"/>
    </row>
    <row r="900" spans="16:16" ht="18" customHeight="1">
      <c r="P900" s="127"/>
    </row>
    <row r="901" spans="16:16" ht="18" customHeight="1">
      <c r="P901" s="127"/>
    </row>
    <row r="902" spans="16:16" ht="18" customHeight="1">
      <c r="P902" s="127"/>
    </row>
    <row r="903" spans="16:16" ht="18" customHeight="1">
      <c r="P903" s="127"/>
    </row>
    <row r="904" spans="16:16" ht="18" customHeight="1">
      <c r="P904" s="127"/>
    </row>
    <row r="905" spans="16:16" ht="18" customHeight="1">
      <c r="P905" s="127"/>
    </row>
    <row r="906" spans="16:16" ht="18" customHeight="1">
      <c r="P906" s="127"/>
    </row>
    <row r="907" spans="16:16" ht="18" customHeight="1">
      <c r="P907" s="127"/>
    </row>
    <row r="908" spans="16:16" ht="18" customHeight="1">
      <c r="P908" s="127"/>
    </row>
    <row r="909" spans="16:16" ht="18" customHeight="1">
      <c r="P909" s="127"/>
    </row>
    <row r="910" spans="16:16" ht="18" customHeight="1">
      <c r="P910" s="127"/>
    </row>
    <row r="911" spans="16:16" ht="18" customHeight="1">
      <c r="P911" s="127"/>
    </row>
    <row r="912" spans="16:16" ht="18" customHeight="1">
      <c r="P912" s="127"/>
    </row>
    <row r="913" spans="16:16" ht="18" customHeight="1">
      <c r="P913" s="127"/>
    </row>
    <row r="914" spans="16:16" ht="18" customHeight="1">
      <c r="P914" s="127"/>
    </row>
    <row r="915" spans="16:16" ht="18" customHeight="1">
      <c r="P915" s="127"/>
    </row>
    <row r="916" spans="16:16" ht="18" customHeight="1">
      <c r="P916" s="127"/>
    </row>
    <row r="917" spans="16:16" ht="18" customHeight="1">
      <c r="P917" s="127"/>
    </row>
    <row r="918" spans="16:16" ht="18" customHeight="1">
      <c r="P918" s="127"/>
    </row>
    <row r="919" spans="16:16" ht="18" customHeight="1">
      <c r="P919" s="127"/>
    </row>
    <row r="920" spans="16:16" ht="18" customHeight="1">
      <c r="P920" s="127"/>
    </row>
    <row r="921" spans="16:16" ht="18" customHeight="1">
      <c r="P921" s="127"/>
    </row>
    <row r="922" spans="16:16" ht="18" customHeight="1">
      <c r="P922" s="127"/>
    </row>
    <row r="923" spans="16:16" ht="18" customHeight="1">
      <c r="P923" s="127"/>
    </row>
    <row r="924" spans="16:16" ht="18" customHeight="1">
      <c r="P924" s="127"/>
    </row>
    <row r="925" spans="16:16" ht="18" customHeight="1">
      <c r="P925" s="127"/>
    </row>
    <row r="926" spans="16:16" ht="18" customHeight="1">
      <c r="P926" s="127"/>
    </row>
    <row r="927" spans="16:16" ht="18" customHeight="1">
      <c r="P927" s="127"/>
    </row>
    <row r="928" spans="16:16" ht="18" customHeight="1">
      <c r="P928" s="127"/>
    </row>
    <row r="929" spans="16:16" ht="18" customHeight="1">
      <c r="P929" s="127"/>
    </row>
    <row r="930" spans="16:16" ht="18" customHeight="1">
      <c r="P930" s="127"/>
    </row>
    <row r="931" spans="16:16" ht="18" customHeight="1">
      <c r="P931" s="127"/>
    </row>
    <row r="932" spans="16:16" ht="18" customHeight="1">
      <c r="P932" s="127"/>
    </row>
    <row r="933" spans="16:16" ht="18" customHeight="1">
      <c r="P933" s="127"/>
    </row>
    <row r="934" spans="16:16" ht="18" customHeight="1">
      <c r="P934" s="127"/>
    </row>
    <row r="935" spans="16:16" ht="18" customHeight="1">
      <c r="P935" s="127"/>
    </row>
    <row r="936" spans="16:16" ht="18" customHeight="1">
      <c r="P936" s="127"/>
    </row>
    <row r="937" spans="16:16" ht="18" customHeight="1">
      <c r="P937" s="127"/>
    </row>
    <row r="938" spans="16:16" ht="18" customHeight="1">
      <c r="P938" s="127"/>
    </row>
    <row r="939" spans="16:16" ht="18" customHeight="1">
      <c r="P939" s="127"/>
    </row>
    <row r="940" spans="16:16" ht="18" customHeight="1">
      <c r="P940" s="127"/>
    </row>
    <row r="941" spans="16:16" ht="18" customHeight="1">
      <c r="P941" s="127"/>
    </row>
    <row r="942" spans="16:16" ht="18" customHeight="1">
      <c r="P942" s="127"/>
    </row>
    <row r="943" spans="16:16" ht="18" customHeight="1">
      <c r="P943" s="127"/>
    </row>
    <row r="944" spans="16:16" ht="18" customHeight="1">
      <c r="P944" s="127"/>
    </row>
    <row r="945" spans="16:16" ht="18" customHeight="1">
      <c r="P945" s="127"/>
    </row>
    <row r="946" spans="16:16" ht="18" customHeight="1">
      <c r="P946" s="127"/>
    </row>
    <row r="947" spans="16:16" ht="18" customHeight="1">
      <c r="P947" s="127"/>
    </row>
    <row r="948" spans="16:16" ht="18" customHeight="1">
      <c r="P948" s="127"/>
    </row>
    <row r="949" spans="16:16" ht="18" customHeight="1">
      <c r="P949" s="127"/>
    </row>
    <row r="950" spans="16:16" ht="18" customHeight="1">
      <c r="P950" s="127"/>
    </row>
    <row r="951" spans="16:16" ht="18" customHeight="1">
      <c r="P951" s="127"/>
    </row>
    <row r="952" spans="16:16" ht="18" customHeight="1">
      <c r="P952" s="127"/>
    </row>
    <row r="953" spans="16:16" ht="18" customHeight="1">
      <c r="P953" s="127"/>
    </row>
    <row r="954" spans="16:16" ht="18" customHeight="1">
      <c r="P954" s="127"/>
    </row>
    <row r="955" spans="16:16" ht="18" customHeight="1">
      <c r="P955" s="127"/>
    </row>
    <row r="956" spans="16:16" ht="18" customHeight="1">
      <c r="P956" s="127"/>
    </row>
    <row r="957" spans="16:16" ht="18" customHeight="1">
      <c r="P957" s="127"/>
    </row>
    <row r="958" spans="16:16" ht="18" customHeight="1">
      <c r="P958" s="127"/>
    </row>
    <row r="959" spans="16:16" ht="18" customHeight="1">
      <c r="P959" s="127"/>
    </row>
    <row r="960" spans="16:16" ht="18" customHeight="1">
      <c r="P960" s="127"/>
    </row>
    <row r="961" spans="16:16" ht="18" customHeight="1">
      <c r="P961" s="127"/>
    </row>
    <row r="962" spans="16:16" ht="18" customHeight="1">
      <c r="P962" s="127"/>
    </row>
    <row r="963" spans="16:16" ht="18" customHeight="1">
      <c r="P963" s="127"/>
    </row>
    <row r="964" spans="16:16" ht="18" customHeight="1">
      <c r="P964" s="127"/>
    </row>
    <row r="965" spans="16:16" ht="18" customHeight="1">
      <c r="P965" s="127"/>
    </row>
    <row r="966" spans="16:16" ht="18" customHeight="1">
      <c r="P966" s="127"/>
    </row>
    <row r="967" spans="16:16" ht="18" customHeight="1">
      <c r="P967" s="127"/>
    </row>
    <row r="968" spans="16:16" ht="18" customHeight="1">
      <c r="P968" s="127"/>
    </row>
    <row r="969" spans="16:16" ht="18" customHeight="1">
      <c r="P969" s="127"/>
    </row>
    <row r="970" spans="16:16" ht="18" customHeight="1">
      <c r="P970" s="127"/>
    </row>
    <row r="971" spans="16:16" ht="18" customHeight="1">
      <c r="P971" s="127"/>
    </row>
    <row r="972" spans="16:16" ht="18" customHeight="1">
      <c r="P972" s="127"/>
    </row>
    <row r="973" spans="16:16" ht="18" customHeight="1">
      <c r="P973" s="127"/>
    </row>
    <row r="974" spans="16:16" ht="18" customHeight="1">
      <c r="P974" s="127"/>
    </row>
    <row r="975" spans="16:16" ht="18" customHeight="1">
      <c r="P975" s="127"/>
    </row>
    <row r="976" spans="16:16" ht="18" customHeight="1">
      <c r="P976" s="127"/>
    </row>
    <row r="977" spans="16:16" ht="18" customHeight="1">
      <c r="P977" s="127"/>
    </row>
    <row r="978" spans="16:16" ht="18" customHeight="1">
      <c r="P978" s="127"/>
    </row>
    <row r="979" spans="16:16" ht="18" customHeight="1">
      <c r="P979" s="127"/>
    </row>
    <row r="980" spans="16:16" ht="18" customHeight="1">
      <c r="P980" s="127"/>
    </row>
    <row r="981" spans="16:16" ht="18" customHeight="1">
      <c r="P981" s="127"/>
    </row>
    <row r="982" spans="16:16" ht="18" customHeight="1">
      <c r="P982" s="127"/>
    </row>
    <row r="983" spans="16:16" ht="18" customHeight="1">
      <c r="P983" s="127"/>
    </row>
    <row r="984" spans="16:16" ht="18" customHeight="1">
      <c r="P984" s="127"/>
    </row>
    <row r="985" spans="16:16" ht="18" customHeight="1">
      <c r="P985" s="127"/>
    </row>
    <row r="986" spans="16:16" ht="18" customHeight="1">
      <c r="P986" s="127"/>
    </row>
    <row r="987" spans="16:16" ht="18" customHeight="1">
      <c r="P987" s="127"/>
    </row>
    <row r="988" spans="16:16" ht="18" customHeight="1">
      <c r="P988" s="127"/>
    </row>
    <row r="989" spans="16:16" ht="18" customHeight="1">
      <c r="P989" s="127"/>
    </row>
    <row r="990" spans="16:16" ht="18" customHeight="1">
      <c r="P990" s="127"/>
    </row>
    <row r="991" spans="16:16" ht="18" customHeight="1">
      <c r="P991" s="127"/>
    </row>
    <row r="992" spans="16:16" ht="18" customHeight="1">
      <c r="P992" s="127"/>
    </row>
    <row r="993" spans="16:16" ht="18" customHeight="1">
      <c r="P993" s="127"/>
    </row>
    <row r="994" spans="16:16" ht="18" customHeight="1">
      <c r="P994" s="127"/>
    </row>
    <row r="995" spans="16:16" ht="18" customHeight="1">
      <c r="P995" s="127"/>
    </row>
    <row r="996" spans="16:16" ht="18" customHeight="1">
      <c r="P996" s="127"/>
    </row>
    <row r="997" spans="16:16" ht="18" customHeight="1">
      <c r="P997" s="127"/>
    </row>
    <row r="998" spans="16:16" ht="18" customHeight="1">
      <c r="P998" s="127"/>
    </row>
    <row r="999" spans="16:16" ht="18" customHeight="1">
      <c r="P999" s="127"/>
    </row>
    <row r="1000" spans="16:16" ht="18" customHeight="1">
      <c r="P1000" s="127"/>
    </row>
    <row r="1001" spans="16:16" ht="18" customHeight="1">
      <c r="P1001" s="127"/>
    </row>
    <row r="1002" spans="16:16" ht="18" customHeight="1">
      <c r="P1002" s="127"/>
    </row>
    <row r="1003" spans="16:16" ht="18" customHeight="1">
      <c r="P1003" s="127"/>
    </row>
    <row r="1004" spans="16:16" ht="18" customHeight="1">
      <c r="P1004" s="127"/>
    </row>
    <row r="1005" spans="16:16" ht="18" customHeight="1">
      <c r="P1005" s="127"/>
    </row>
    <row r="1006" spans="16:16" ht="18" customHeight="1">
      <c r="P1006" s="127"/>
    </row>
    <row r="1007" spans="16:16" ht="18" customHeight="1">
      <c r="P1007" s="127"/>
    </row>
    <row r="1008" spans="16:16" ht="18" customHeight="1">
      <c r="P1008" s="127"/>
    </row>
    <row r="1009" spans="16:16" ht="18" customHeight="1">
      <c r="P1009" s="127"/>
    </row>
    <row r="1010" spans="16:16" ht="18" customHeight="1">
      <c r="P1010" s="127"/>
    </row>
    <row r="1011" spans="16:16" ht="18" customHeight="1">
      <c r="P1011" s="127"/>
    </row>
    <row r="1012" spans="16:16" ht="18" customHeight="1">
      <c r="P1012" s="127"/>
    </row>
    <row r="1013" spans="16:16" ht="18" customHeight="1">
      <c r="P1013" s="127"/>
    </row>
    <row r="1014" spans="16:16" ht="18" customHeight="1">
      <c r="P1014" s="127"/>
    </row>
    <row r="1015" spans="16:16" ht="18" customHeight="1">
      <c r="P1015" s="127"/>
    </row>
    <row r="1016" spans="16:16" ht="18" customHeight="1">
      <c r="P1016" s="127"/>
    </row>
    <row r="1017" spans="16:16" ht="18" customHeight="1">
      <c r="P1017" s="127"/>
    </row>
    <row r="1018" spans="16:16" ht="18" customHeight="1">
      <c r="P1018" s="127"/>
    </row>
    <row r="1019" spans="16:16" ht="18" customHeight="1">
      <c r="P1019" s="127"/>
    </row>
    <row r="1020" spans="16:16" ht="18" customHeight="1">
      <c r="P1020" s="127"/>
    </row>
    <row r="1021" spans="16:16" ht="18" customHeight="1">
      <c r="P1021" s="127"/>
    </row>
    <row r="1022" spans="16:16" ht="18" customHeight="1">
      <c r="P1022" s="127"/>
    </row>
    <row r="1023" spans="16:16" ht="18" customHeight="1">
      <c r="P1023" s="127"/>
    </row>
    <row r="1024" spans="16:16" ht="18" customHeight="1">
      <c r="P1024" s="127"/>
    </row>
    <row r="1025" spans="16:16" ht="18" customHeight="1">
      <c r="P1025" s="127"/>
    </row>
    <row r="1026" spans="16:16" ht="18" customHeight="1">
      <c r="P1026" s="127"/>
    </row>
    <row r="1027" spans="16:16" ht="18" customHeight="1">
      <c r="P1027" s="127"/>
    </row>
    <row r="1028" spans="16:16" ht="18" customHeight="1">
      <c r="P1028" s="127"/>
    </row>
    <row r="1029" spans="16:16" ht="18" customHeight="1">
      <c r="P1029" s="127"/>
    </row>
    <row r="1030" spans="16:16" ht="18" customHeight="1">
      <c r="P1030" s="127"/>
    </row>
    <row r="1031" spans="16:16" ht="18" customHeight="1">
      <c r="P1031" s="127"/>
    </row>
    <row r="1032" spans="16:16" ht="18" customHeight="1">
      <c r="P1032" s="127"/>
    </row>
    <row r="1033" spans="16:16" ht="18" customHeight="1">
      <c r="P1033" s="127"/>
    </row>
    <row r="1034" spans="16:16" ht="18" customHeight="1">
      <c r="P1034" s="127"/>
    </row>
    <row r="1035" spans="16:16" ht="18" customHeight="1">
      <c r="P1035" s="127"/>
    </row>
    <row r="1036" spans="16:16" ht="18" customHeight="1">
      <c r="P1036" s="127"/>
    </row>
    <row r="1037" spans="16:16" ht="18" customHeight="1">
      <c r="P1037" s="127"/>
    </row>
    <row r="1038" spans="16:16" ht="18" customHeight="1">
      <c r="P1038" s="127"/>
    </row>
    <row r="1039" spans="16:16" ht="18" customHeight="1">
      <c r="P1039" s="127"/>
    </row>
    <row r="1040" spans="16:16" ht="18" customHeight="1">
      <c r="P1040" s="127"/>
    </row>
    <row r="1041" spans="16:16" ht="18" customHeight="1">
      <c r="P1041" s="127"/>
    </row>
    <row r="1042" spans="16:16" ht="18" customHeight="1">
      <c r="P1042" s="127"/>
    </row>
    <row r="1043" spans="16:16" ht="18" customHeight="1">
      <c r="P1043" s="127"/>
    </row>
    <row r="1044" spans="16:16" ht="18" customHeight="1">
      <c r="P1044" s="127"/>
    </row>
    <row r="1045" spans="16:16" ht="18" customHeight="1">
      <c r="P1045" s="127"/>
    </row>
    <row r="1046" spans="16:16" ht="18" customHeight="1">
      <c r="P1046" s="127"/>
    </row>
    <row r="1047" spans="16:16" ht="18" customHeight="1">
      <c r="P1047" s="127"/>
    </row>
    <row r="1048" spans="16:16" ht="18" customHeight="1">
      <c r="P1048" s="127"/>
    </row>
    <row r="1049" spans="16:16" ht="18" customHeight="1">
      <c r="P1049" s="127"/>
    </row>
    <row r="1050" spans="16:16" ht="18" customHeight="1">
      <c r="P1050" s="127"/>
    </row>
    <row r="1051" spans="16:16" ht="18" customHeight="1">
      <c r="P1051" s="127"/>
    </row>
    <row r="1052" spans="16:16" ht="18" customHeight="1">
      <c r="P1052" s="127"/>
    </row>
    <row r="1053" spans="16:16" ht="18" customHeight="1">
      <c r="P1053" s="127"/>
    </row>
    <row r="1054" spans="16:16" ht="18" customHeight="1">
      <c r="P1054" s="127"/>
    </row>
    <row r="1055" spans="16:16" ht="18" customHeight="1">
      <c r="P1055" s="127"/>
    </row>
    <row r="1056" spans="16:16" ht="18" customHeight="1">
      <c r="P1056" s="127"/>
    </row>
    <row r="1057" spans="16:16" ht="18" customHeight="1">
      <c r="P1057" s="127"/>
    </row>
    <row r="1058" spans="16:16" ht="18" customHeight="1">
      <c r="P1058" s="127"/>
    </row>
    <row r="1059" spans="16:16" ht="18" customHeight="1">
      <c r="P1059" s="127"/>
    </row>
    <row r="1060" spans="16:16" ht="18" customHeight="1">
      <c r="P1060" s="127"/>
    </row>
    <row r="1061" spans="16:16" ht="18" customHeight="1">
      <c r="P1061" s="127"/>
    </row>
    <row r="1062" spans="16:16" ht="18" customHeight="1">
      <c r="P1062" s="127"/>
    </row>
    <row r="1063" spans="16:16" ht="18" customHeight="1">
      <c r="P1063" s="127"/>
    </row>
    <row r="1064" spans="16:16" ht="18" customHeight="1">
      <c r="P1064" s="127"/>
    </row>
    <row r="1065" spans="16:16" ht="18" customHeight="1">
      <c r="P1065" s="127"/>
    </row>
    <row r="1066" spans="16:16" ht="18" customHeight="1">
      <c r="P1066" s="127"/>
    </row>
    <row r="1067" spans="16:16" ht="18" customHeight="1">
      <c r="P1067" s="127"/>
    </row>
    <row r="1068" spans="16:16" ht="18" customHeight="1">
      <c r="P1068" s="127"/>
    </row>
    <row r="1069" spans="16:16" ht="18" customHeight="1">
      <c r="P1069" s="127"/>
    </row>
    <row r="1070" spans="16:16" ht="18" customHeight="1">
      <c r="P1070" s="127"/>
    </row>
    <row r="1071" spans="16:16" ht="18" customHeight="1">
      <c r="P1071" s="127"/>
    </row>
    <row r="1072" spans="16:16" ht="18" customHeight="1">
      <c r="P1072" s="127"/>
    </row>
    <row r="1073" spans="16:16" ht="18" customHeight="1">
      <c r="P1073" s="127"/>
    </row>
    <row r="1074" spans="16:16" ht="18" customHeight="1">
      <c r="P1074" s="127"/>
    </row>
    <row r="1075" spans="16:16" ht="18" customHeight="1">
      <c r="P1075" s="127"/>
    </row>
    <row r="1076" spans="16:16" ht="18" customHeight="1">
      <c r="P1076" s="127"/>
    </row>
    <row r="1077" spans="16:16" ht="18" customHeight="1">
      <c r="P1077" s="127"/>
    </row>
    <row r="1078" spans="16:16" ht="18" customHeight="1">
      <c r="P1078" s="127"/>
    </row>
    <row r="1079" spans="16:16" ht="18" customHeight="1">
      <c r="P1079" s="127"/>
    </row>
    <row r="1080" spans="16:16" ht="18" customHeight="1">
      <c r="P1080" s="127"/>
    </row>
    <row r="1081" spans="16:16" ht="18" customHeight="1">
      <c r="P1081" s="127"/>
    </row>
    <row r="1082" spans="16:16" ht="18" customHeight="1">
      <c r="P1082" s="127"/>
    </row>
    <row r="1083" spans="16:16" ht="18" customHeight="1">
      <c r="P1083" s="127"/>
    </row>
    <row r="1084" spans="16:16" ht="18" customHeight="1">
      <c r="P1084" s="127"/>
    </row>
    <row r="1085" spans="16:16" ht="18" customHeight="1">
      <c r="P1085" s="127"/>
    </row>
    <row r="1086" spans="16:16" ht="18" customHeight="1">
      <c r="P1086" s="127"/>
    </row>
    <row r="1087" spans="16:16" ht="18" customHeight="1">
      <c r="P1087" s="127"/>
    </row>
    <row r="1088" spans="16:16" ht="18" customHeight="1">
      <c r="P1088" s="127"/>
    </row>
    <row r="1089" spans="16:16" ht="18" customHeight="1">
      <c r="P1089" s="127"/>
    </row>
    <row r="1090" spans="16:16" ht="18" customHeight="1">
      <c r="P1090" s="127"/>
    </row>
    <row r="1091" spans="16:16" ht="18" customHeight="1">
      <c r="P1091" s="127"/>
    </row>
    <row r="1092" spans="16:16" ht="18" customHeight="1">
      <c r="P1092" s="127"/>
    </row>
    <row r="1093" spans="16:16" ht="18" customHeight="1">
      <c r="P1093" s="127"/>
    </row>
    <row r="1094" spans="16:16" ht="18" customHeight="1">
      <c r="P1094" s="127"/>
    </row>
    <row r="1095" spans="16:16" ht="18" customHeight="1">
      <c r="P1095" s="127"/>
    </row>
    <row r="1096" spans="16:16" ht="18" customHeight="1">
      <c r="P1096" s="127"/>
    </row>
    <row r="1097" spans="16:16" ht="18" customHeight="1">
      <c r="P1097" s="127"/>
    </row>
    <row r="1098" spans="16:16" ht="18" customHeight="1">
      <c r="P1098" s="127"/>
    </row>
    <row r="1099" spans="16:16" ht="18" customHeight="1">
      <c r="P1099" s="127"/>
    </row>
    <row r="1100" spans="16:16" ht="18" customHeight="1">
      <c r="P1100" s="127"/>
    </row>
    <row r="1101" spans="16:16" ht="18" customHeight="1">
      <c r="P1101" s="127"/>
    </row>
    <row r="1102" spans="16:16" ht="18" customHeight="1">
      <c r="P1102" s="127"/>
    </row>
    <row r="1103" spans="16:16" ht="18" customHeight="1">
      <c r="P1103" s="127"/>
    </row>
    <row r="1104" spans="16:16" ht="18" customHeight="1">
      <c r="P1104" s="127"/>
    </row>
    <row r="1105" spans="16:16" ht="18" customHeight="1">
      <c r="P1105" s="127"/>
    </row>
    <row r="1106" spans="16:16" ht="18" customHeight="1">
      <c r="P1106" s="127"/>
    </row>
    <row r="1107" spans="16:16" ht="18" customHeight="1">
      <c r="P1107" s="127"/>
    </row>
    <row r="1108" spans="16:16" ht="18" customHeight="1">
      <c r="P1108" s="127"/>
    </row>
    <row r="1109" spans="16:16" ht="18" customHeight="1">
      <c r="P1109" s="127"/>
    </row>
    <row r="1110" spans="16:16" ht="18" customHeight="1">
      <c r="P1110" s="127"/>
    </row>
    <row r="1111" spans="16:16" ht="18" customHeight="1">
      <c r="P1111" s="127"/>
    </row>
    <row r="1112" spans="16:16" ht="18" customHeight="1">
      <c r="P1112" s="127"/>
    </row>
    <row r="1113" spans="16:16" ht="18" customHeight="1">
      <c r="P1113" s="127"/>
    </row>
    <row r="1114" spans="16:16" ht="18" customHeight="1">
      <c r="P1114" s="127"/>
    </row>
    <row r="1115" spans="16:16" ht="18" customHeight="1">
      <c r="P1115" s="127"/>
    </row>
    <row r="1116" spans="16:16" ht="18" customHeight="1">
      <c r="P1116" s="127"/>
    </row>
    <row r="1117" spans="16:16" ht="18" customHeight="1">
      <c r="P1117" s="127"/>
    </row>
    <row r="1118" spans="16:16" ht="18" customHeight="1">
      <c r="P1118" s="127"/>
    </row>
    <row r="1119" spans="16:16" ht="18" customHeight="1">
      <c r="P1119" s="127"/>
    </row>
    <row r="1120" spans="16:16" ht="18" customHeight="1">
      <c r="P1120" s="127"/>
    </row>
    <row r="1121" spans="16:16" ht="18" customHeight="1">
      <c r="P1121" s="127"/>
    </row>
    <row r="1122" spans="16:16" ht="18" customHeight="1">
      <c r="P1122" s="127"/>
    </row>
    <row r="1123" spans="16:16" ht="18" customHeight="1">
      <c r="P1123" s="127"/>
    </row>
    <row r="1124" spans="16:16" ht="18" customHeight="1">
      <c r="P1124" s="127"/>
    </row>
    <row r="1125" spans="16:16" ht="18" customHeight="1">
      <c r="P1125" s="127"/>
    </row>
    <row r="1126" spans="16:16" ht="18" customHeight="1">
      <c r="P1126" s="127"/>
    </row>
    <row r="1127" spans="16:16" ht="18" customHeight="1">
      <c r="P1127" s="127"/>
    </row>
    <row r="1128" spans="16:16" ht="18" customHeight="1">
      <c r="P1128" s="127"/>
    </row>
    <row r="1129" spans="16:16" ht="18" customHeight="1">
      <c r="P1129" s="127"/>
    </row>
    <row r="1130" spans="16:16" ht="18" customHeight="1">
      <c r="P1130" s="127"/>
    </row>
    <row r="1131" spans="16:16" ht="18" customHeight="1">
      <c r="P1131" s="127"/>
    </row>
    <row r="1132" spans="16:16" ht="18" customHeight="1">
      <c r="P1132" s="127"/>
    </row>
    <row r="1133" spans="16:16" ht="18" customHeight="1">
      <c r="P1133" s="127"/>
    </row>
    <row r="1134" spans="16:16" ht="18" customHeight="1">
      <c r="P1134" s="127"/>
    </row>
    <row r="1135" spans="16:16" ht="18" customHeight="1">
      <c r="P1135" s="127"/>
    </row>
    <row r="1136" spans="16:16" ht="18" customHeight="1">
      <c r="P1136" s="127"/>
    </row>
    <row r="1137" spans="16:16" ht="18" customHeight="1">
      <c r="P1137" s="127"/>
    </row>
    <row r="1138" spans="16:16" ht="18" customHeight="1">
      <c r="P1138" s="127"/>
    </row>
    <row r="1139" spans="16:16" ht="18" customHeight="1">
      <c r="P1139" s="127"/>
    </row>
    <row r="1140" spans="16:16" ht="18" customHeight="1">
      <c r="P1140" s="127"/>
    </row>
    <row r="1141" spans="16:16" ht="18" customHeight="1">
      <c r="P1141" s="127"/>
    </row>
    <row r="1142" spans="16:16" ht="18" customHeight="1">
      <c r="P1142" s="127"/>
    </row>
    <row r="1143" spans="16:16" ht="18" customHeight="1">
      <c r="P1143" s="127"/>
    </row>
    <row r="1144" spans="16:16" ht="18" customHeight="1">
      <c r="P1144" s="127"/>
    </row>
    <row r="1145" spans="16:16" ht="18" customHeight="1">
      <c r="P1145" s="127"/>
    </row>
    <row r="1146" spans="16:16" ht="18" customHeight="1">
      <c r="P1146" s="127"/>
    </row>
    <row r="1147" spans="16:16" ht="18" customHeight="1">
      <c r="P1147" s="127"/>
    </row>
    <row r="1148" spans="16:16" ht="18" customHeight="1">
      <c r="P1148" s="127"/>
    </row>
    <row r="1149" spans="16:16" ht="18" customHeight="1">
      <c r="P1149" s="127"/>
    </row>
    <row r="1150" spans="16:16" ht="18" customHeight="1">
      <c r="P1150" s="127"/>
    </row>
    <row r="1151" spans="16:16" ht="18" customHeight="1">
      <c r="P1151" s="127"/>
    </row>
    <row r="1152" spans="16:16" ht="18" customHeight="1">
      <c r="P1152" s="127"/>
    </row>
    <row r="1153" spans="16:16" ht="18" customHeight="1">
      <c r="P1153" s="127"/>
    </row>
    <row r="1154" spans="16:16" ht="18" customHeight="1">
      <c r="P1154" s="127"/>
    </row>
    <row r="1155" spans="16:16" ht="18" customHeight="1">
      <c r="P1155" s="127"/>
    </row>
    <row r="1156" spans="16:16" ht="18" customHeight="1">
      <c r="P1156" s="127"/>
    </row>
    <row r="1157" spans="16:16" ht="18" customHeight="1">
      <c r="P1157" s="127"/>
    </row>
    <row r="1158" spans="16:16" ht="18" customHeight="1">
      <c r="P1158" s="127"/>
    </row>
    <row r="1159" spans="16:16" ht="18" customHeight="1">
      <c r="P1159" s="127"/>
    </row>
    <row r="1160" spans="16:16" ht="18" customHeight="1">
      <c r="P1160" s="127"/>
    </row>
    <row r="1161" spans="16:16" ht="18" customHeight="1">
      <c r="P1161" s="127"/>
    </row>
    <row r="1162" spans="16:16" ht="18" customHeight="1">
      <c r="P1162" s="127"/>
    </row>
    <row r="1163" spans="16:16" ht="18" customHeight="1">
      <c r="P1163" s="127"/>
    </row>
    <row r="1164" spans="16:16" ht="18" customHeight="1">
      <c r="P1164" s="127"/>
    </row>
    <row r="1165" spans="16:16" ht="18" customHeight="1">
      <c r="P1165" s="127"/>
    </row>
    <row r="1166" spans="16:16" ht="18" customHeight="1">
      <c r="P1166" s="127"/>
    </row>
    <row r="1167" spans="16:16" ht="18" customHeight="1">
      <c r="P1167" s="127"/>
    </row>
    <row r="1168" spans="16:16" ht="18" customHeight="1">
      <c r="P1168" s="127"/>
    </row>
    <row r="1169" spans="16:16" ht="18" customHeight="1">
      <c r="P1169" s="127"/>
    </row>
    <row r="1170" spans="16:16" ht="18" customHeight="1">
      <c r="P1170" s="127"/>
    </row>
    <row r="1171" spans="16:16" ht="18" customHeight="1">
      <c r="P1171" s="127"/>
    </row>
    <row r="1172" spans="16:16" ht="18" customHeight="1">
      <c r="P1172" s="127"/>
    </row>
    <row r="1173" spans="16:16" ht="18" customHeight="1">
      <c r="P1173" s="127"/>
    </row>
    <row r="1174" spans="16:16" ht="18" customHeight="1">
      <c r="P1174" s="127"/>
    </row>
    <row r="1175" spans="16:16" ht="18" customHeight="1">
      <c r="P1175" s="127"/>
    </row>
    <row r="1176" spans="16:16" ht="18" customHeight="1">
      <c r="P1176" s="127"/>
    </row>
    <row r="1177" spans="16:16" ht="18" customHeight="1">
      <c r="P1177" s="127"/>
    </row>
    <row r="1178" spans="16:16" ht="18" customHeight="1">
      <c r="P1178" s="127"/>
    </row>
    <row r="1179" spans="16:16" ht="18" customHeight="1">
      <c r="P1179" s="127"/>
    </row>
    <row r="1180" spans="16:16" ht="18" customHeight="1">
      <c r="P1180" s="127"/>
    </row>
    <row r="1181" spans="16:16" ht="18" customHeight="1">
      <c r="P1181" s="127"/>
    </row>
    <row r="1182" spans="16:16" ht="18" customHeight="1">
      <c r="P1182" s="127"/>
    </row>
    <row r="1183" spans="16:16" ht="18" customHeight="1">
      <c r="P1183" s="127"/>
    </row>
    <row r="1184" spans="16:16" ht="18" customHeight="1">
      <c r="P1184" s="127"/>
    </row>
    <row r="1185" spans="16:16" ht="18" customHeight="1">
      <c r="P1185" s="127"/>
    </row>
    <row r="1186" spans="16:16" ht="18" customHeight="1">
      <c r="P1186" s="127"/>
    </row>
    <row r="1187" spans="16:16" ht="18" customHeight="1">
      <c r="P1187" s="127"/>
    </row>
    <row r="1188" spans="16:16" ht="18" customHeight="1">
      <c r="P1188" s="127"/>
    </row>
    <row r="1189" spans="16:16" ht="18" customHeight="1">
      <c r="P1189" s="127"/>
    </row>
    <row r="1190" spans="16:16" ht="18" customHeight="1">
      <c r="P1190" s="127"/>
    </row>
    <row r="1191" spans="16:16" ht="18" customHeight="1">
      <c r="P1191" s="127"/>
    </row>
    <row r="1192" spans="16:16" ht="18" customHeight="1">
      <c r="P1192" s="127"/>
    </row>
    <row r="1193" spans="16:16" ht="18" customHeight="1">
      <c r="P1193" s="127"/>
    </row>
    <row r="1194" spans="16:16" ht="18" customHeight="1">
      <c r="P1194" s="127"/>
    </row>
    <row r="1195" spans="16:16" ht="18" customHeight="1">
      <c r="P1195" s="127"/>
    </row>
    <row r="1196" spans="16:16" ht="18" customHeight="1">
      <c r="P1196" s="127"/>
    </row>
    <row r="1197" spans="16:16" ht="18" customHeight="1">
      <c r="P1197" s="127"/>
    </row>
    <row r="1198" spans="16:16" ht="18" customHeight="1">
      <c r="P1198" s="127"/>
    </row>
    <row r="1199" spans="16:16" ht="18" customHeight="1">
      <c r="P1199" s="127"/>
    </row>
    <row r="1200" spans="16:16" ht="18" customHeight="1">
      <c r="P1200" s="127"/>
    </row>
    <row r="1201" spans="16:16" ht="18" customHeight="1">
      <c r="P1201" s="127"/>
    </row>
    <row r="1202" spans="16:16" ht="18" customHeight="1">
      <c r="P1202" s="127"/>
    </row>
    <row r="1203" spans="16:16" ht="18" customHeight="1">
      <c r="P1203" s="127"/>
    </row>
    <row r="1204" spans="16:16" ht="18" customHeight="1">
      <c r="P1204" s="127"/>
    </row>
    <row r="1205" spans="16:16" ht="18" customHeight="1">
      <c r="P1205" s="127"/>
    </row>
    <row r="1206" spans="16:16" ht="18" customHeight="1">
      <c r="P1206" s="127"/>
    </row>
    <row r="1207" spans="16:16" ht="18" customHeight="1">
      <c r="P1207" s="127"/>
    </row>
    <row r="1208" spans="16:16" ht="18" customHeight="1">
      <c r="P1208" s="127"/>
    </row>
    <row r="1209" spans="16:16" ht="18" customHeight="1">
      <c r="P1209" s="127"/>
    </row>
    <row r="1210" spans="16:16" ht="18" customHeight="1">
      <c r="P1210" s="127"/>
    </row>
    <row r="1211" spans="16:16" ht="18" customHeight="1">
      <c r="P1211" s="127"/>
    </row>
    <row r="1212" spans="16:16" ht="18" customHeight="1">
      <c r="P1212" s="127"/>
    </row>
    <row r="1213" spans="16:16" ht="18" customHeight="1">
      <c r="P1213" s="127"/>
    </row>
    <row r="1214" spans="16:16" ht="18" customHeight="1">
      <c r="P1214" s="127"/>
    </row>
    <row r="1215" spans="16:16" ht="18" customHeight="1">
      <c r="P1215" s="127"/>
    </row>
    <row r="1216" spans="16:16" ht="18" customHeight="1">
      <c r="P1216" s="127"/>
    </row>
    <row r="1217" spans="16:16" ht="18" customHeight="1">
      <c r="P1217" s="127"/>
    </row>
    <row r="1218" spans="16:16" ht="18" customHeight="1">
      <c r="P1218" s="127"/>
    </row>
    <row r="1219" spans="16:16" ht="18" customHeight="1">
      <c r="P1219" s="127"/>
    </row>
    <row r="1220" spans="16:16" ht="18" customHeight="1">
      <c r="P1220" s="127"/>
    </row>
    <row r="1221" spans="16:16" ht="18" customHeight="1">
      <c r="P1221" s="127"/>
    </row>
    <row r="1222" spans="16:16" ht="18" customHeight="1">
      <c r="P1222" s="127"/>
    </row>
    <row r="1223" spans="16:16" ht="18" customHeight="1">
      <c r="P1223" s="127"/>
    </row>
    <row r="1224" spans="16:16" ht="18" customHeight="1">
      <c r="P1224" s="127"/>
    </row>
    <row r="1225" spans="16:16" ht="18" customHeight="1">
      <c r="P1225" s="127"/>
    </row>
    <row r="1226" spans="16:16" ht="18" customHeight="1">
      <c r="P1226" s="127"/>
    </row>
    <row r="1227" spans="16:16" ht="18" customHeight="1">
      <c r="P1227" s="127"/>
    </row>
    <row r="1228" spans="16:16" ht="18" customHeight="1">
      <c r="P1228" s="127"/>
    </row>
    <row r="1229" spans="16:16" ht="18" customHeight="1">
      <c r="P1229" s="127"/>
    </row>
    <row r="1230" spans="16:16" ht="18" customHeight="1">
      <c r="P1230" s="127"/>
    </row>
    <row r="1231" spans="16:16" ht="18" customHeight="1">
      <c r="P1231" s="127"/>
    </row>
    <row r="1232" spans="16:16" ht="18" customHeight="1">
      <c r="P1232" s="127"/>
    </row>
    <row r="1233" spans="16:16" ht="18" customHeight="1">
      <c r="P1233" s="127"/>
    </row>
    <row r="1234" spans="16:16" ht="18" customHeight="1">
      <c r="P1234" s="127"/>
    </row>
    <row r="1235" spans="16:16" ht="18" customHeight="1">
      <c r="P1235" s="127"/>
    </row>
    <row r="1236" spans="16:16" ht="18" customHeight="1">
      <c r="P1236" s="127"/>
    </row>
    <row r="1237" spans="16:16" ht="18" customHeight="1">
      <c r="P1237" s="127"/>
    </row>
    <row r="1238" spans="16:16" ht="18" customHeight="1">
      <c r="P1238" s="127"/>
    </row>
    <row r="1239" spans="16:16" ht="18" customHeight="1">
      <c r="P1239" s="127"/>
    </row>
    <row r="1240" spans="16:16" ht="18" customHeight="1">
      <c r="P1240" s="127"/>
    </row>
    <row r="1241" spans="16:16" ht="18" customHeight="1">
      <c r="P1241" s="127"/>
    </row>
    <row r="1242" spans="16:16" ht="18" customHeight="1">
      <c r="P1242" s="127"/>
    </row>
    <row r="1243" spans="16:16" ht="18" customHeight="1">
      <c r="P1243" s="127"/>
    </row>
    <row r="1244" spans="16:16" ht="18" customHeight="1">
      <c r="P1244" s="127"/>
    </row>
    <row r="1245" spans="16:16" ht="18" customHeight="1">
      <c r="P1245" s="127"/>
    </row>
    <row r="1246" spans="16:16" ht="18" customHeight="1">
      <c r="P1246" s="127"/>
    </row>
    <row r="1247" spans="16:16" ht="18" customHeight="1">
      <c r="P1247" s="127"/>
    </row>
    <row r="1248" spans="16:16" ht="18" customHeight="1">
      <c r="P1248" s="127"/>
    </row>
    <row r="1249" spans="16:16" ht="18" customHeight="1">
      <c r="P1249" s="127"/>
    </row>
    <row r="1250" spans="16:16" ht="18" customHeight="1">
      <c r="P1250" s="127"/>
    </row>
    <row r="1251" spans="16:16" ht="18" customHeight="1">
      <c r="P1251" s="127"/>
    </row>
    <row r="1252" spans="16:16" ht="18" customHeight="1">
      <c r="P1252" s="127"/>
    </row>
    <row r="1253" spans="16:16" ht="18" customHeight="1">
      <c r="P1253" s="127"/>
    </row>
    <row r="1254" spans="16:16" ht="18" customHeight="1">
      <c r="P1254" s="127"/>
    </row>
    <row r="1255" spans="16:16" ht="18" customHeight="1">
      <c r="P1255" s="127"/>
    </row>
    <row r="1256" spans="16:16" ht="18" customHeight="1">
      <c r="P1256" s="127"/>
    </row>
    <row r="1257" spans="16:16" ht="18" customHeight="1">
      <c r="P1257" s="127"/>
    </row>
    <row r="1258" spans="16:16" ht="18" customHeight="1">
      <c r="P1258" s="127"/>
    </row>
    <row r="1259" spans="16:16" ht="18" customHeight="1">
      <c r="P1259" s="127"/>
    </row>
    <row r="1260" spans="16:16" ht="18" customHeight="1">
      <c r="P1260" s="127"/>
    </row>
    <row r="1261" spans="16:16" ht="18" customHeight="1">
      <c r="P1261" s="127"/>
    </row>
    <row r="1262" spans="16:16" ht="18" customHeight="1">
      <c r="P1262" s="127"/>
    </row>
    <row r="1263" spans="16:16" ht="18" customHeight="1">
      <c r="P1263" s="127"/>
    </row>
    <row r="1264" spans="16:16" ht="18" customHeight="1">
      <c r="P1264" s="127"/>
    </row>
    <row r="1265" spans="16:16" ht="18" customHeight="1">
      <c r="P1265" s="127"/>
    </row>
    <row r="1266" spans="16:16" ht="18" customHeight="1">
      <c r="P1266" s="127"/>
    </row>
    <row r="1267" spans="16:16" ht="18" customHeight="1">
      <c r="P1267" s="127"/>
    </row>
    <row r="1268" spans="16:16" ht="18" customHeight="1">
      <c r="P1268" s="127"/>
    </row>
    <row r="1269" spans="16:16" ht="18" customHeight="1">
      <c r="P1269" s="127"/>
    </row>
    <row r="1270" spans="16:16" ht="18" customHeight="1">
      <c r="P1270" s="127"/>
    </row>
    <row r="1271" spans="16:16" ht="18" customHeight="1">
      <c r="P1271" s="127"/>
    </row>
    <row r="1272" spans="16:16" ht="18" customHeight="1">
      <c r="P1272" s="127"/>
    </row>
    <row r="1273" spans="16:16" ht="18" customHeight="1">
      <c r="P1273" s="127"/>
    </row>
    <row r="1274" spans="16:16" ht="18" customHeight="1">
      <c r="P1274" s="127"/>
    </row>
    <row r="1275" spans="16:16" ht="18" customHeight="1">
      <c r="P1275" s="127"/>
    </row>
    <row r="1276" spans="16:16" ht="18" customHeight="1">
      <c r="P1276" s="127"/>
    </row>
    <row r="1277" spans="16:16" ht="18" customHeight="1">
      <c r="P1277" s="127"/>
    </row>
    <row r="1278" spans="16:16" ht="18" customHeight="1">
      <c r="P1278" s="127"/>
    </row>
    <row r="1279" spans="16:16" ht="18" customHeight="1">
      <c r="P1279" s="127"/>
    </row>
    <row r="1280" spans="16:16" ht="18" customHeight="1">
      <c r="P1280" s="127"/>
    </row>
    <row r="1281" spans="16:16" ht="18" customHeight="1">
      <c r="P1281" s="127"/>
    </row>
    <row r="1282" spans="16:16" ht="18" customHeight="1">
      <c r="P1282" s="127"/>
    </row>
    <row r="1283" spans="16:16" ht="18" customHeight="1">
      <c r="P1283" s="127"/>
    </row>
    <row r="1284" spans="16:16" ht="18" customHeight="1">
      <c r="P1284" s="127"/>
    </row>
    <row r="1285" spans="16:16" ht="18" customHeight="1">
      <c r="P1285" s="127"/>
    </row>
    <row r="1286" spans="16:16" ht="18" customHeight="1">
      <c r="P1286" s="127"/>
    </row>
    <row r="1287" spans="16:16" ht="18" customHeight="1">
      <c r="P1287" s="127"/>
    </row>
    <row r="1288" spans="16:16" ht="18" customHeight="1">
      <c r="P1288" s="127"/>
    </row>
    <row r="1289" spans="16:16" ht="18" customHeight="1">
      <c r="P1289" s="127"/>
    </row>
    <row r="1290" spans="16:16" ht="18" customHeight="1">
      <c r="P1290" s="127"/>
    </row>
    <row r="1291" spans="16:16" ht="18" customHeight="1">
      <c r="P1291" s="127"/>
    </row>
    <row r="1292" spans="16:16" ht="18" customHeight="1">
      <c r="P1292" s="127"/>
    </row>
    <row r="1293" spans="16:16" ht="18" customHeight="1">
      <c r="P1293" s="127"/>
    </row>
    <row r="1294" spans="16:16" ht="18" customHeight="1">
      <c r="P1294" s="127"/>
    </row>
    <row r="1295" spans="16:16" ht="18" customHeight="1">
      <c r="P1295" s="127"/>
    </row>
    <row r="1296" spans="16:16" ht="18" customHeight="1">
      <c r="P1296" s="127"/>
    </row>
    <row r="1297" spans="16:16" ht="18" customHeight="1">
      <c r="P1297" s="127"/>
    </row>
    <row r="1298" spans="16:16" ht="18" customHeight="1">
      <c r="P1298" s="127"/>
    </row>
    <row r="1299" spans="16:16" ht="18" customHeight="1">
      <c r="P1299" s="127"/>
    </row>
    <row r="1300" spans="16:16" ht="18" customHeight="1">
      <c r="P1300" s="127"/>
    </row>
    <row r="1301" spans="16:16" ht="18" customHeight="1">
      <c r="P1301" s="127"/>
    </row>
    <row r="1302" spans="16:16" ht="18" customHeight="1">
      <c r="P1302" s="127"/>
    </row>
    <row r="1303" spans="16:16" ht="18" customHeight="1">
      <c r="P1303" s="127"/>
    </row>
    <row r="1304" spans="16:16" ht="18" customHeight="1">
      <c r="P1304" s="127"/>
    </row>
    <row r="1305" spans="16:16" ht="18" customHeight="1">
      <c r="P1305" s="127"/>
    </row>
    <row r="1306" spans="16:16" ht="18" customHeight="1">
      <c r="P1306" s="127"/>
    </row>
    <row r="1307" spans="16:16" ht="18" customHeight="1">
      <c r="P1307" s="127"/>
    </row>
    <row r="1308" spans="16:16" ht="18" customHeight="1">
      <c r="P1308" s="127"/>
    </row>
    <row r="1309" spans="16:16" ht="18" customHeight="1">
      <c r="P1309" s="127"/>
    </row>
    <row r="1310" spans="16:16" ht="18" customHeight="1">
      <c r="P1310" s="127"/>
    </row>
    <row r="1311" spans="16:16" ht="18" customHeight="1">
      <c r="P1311" s="127"/>
    </row>
    <row r="1312" spans="16:16" ht="18" customHeight="1">
      <c r="P1312" s="127"/>
    </row>
    <row r="1313" spans="16:16" ht="18" customHeight="1">
      <c r="P1313" s="127"/>
    </row>
    <row r="1314" spans="16:16" ht="18" customHeight="1">
      <c r="P1314" s="127"/>
    </row>
    <row r="1315" spans="16:16" ht="18" customHeight="1">
      <c r="P1315" s="127"/>
    </row>
    <row r="1316" spans="16:16" ht="18" customHeight="1">
      <c r="P1316" s="127"/>
    </row>
    <row r="1317" spans="16:16" ht="18" customHeight="1">
      <c r="P1317" s="127"/>
    </row>
    <row r="1318" spans="16:16" ht="18" customHeight="1">
      <c r="P1318" s="127"/>
    </row>
    <row r="1319" spans="16:16" ht="18" customHeight="1">
      <c r="P1319" s="127"/>
    </row>
    <row r="1320" spans="16:16" ht="18" customHeight="1">
      <c r="P1320" s="127"/>
    </row>
    <row r="1321" spans="16:16" ht="18" customHeight="1">
      <c r="P1321" s="127"/>
    </row>
    <row r="1322" spans="16:16" ht="18" customHeight="1">
      <c r="P1322" s="127"/>
    </row>
    <row r="1323" spans="16:16" ht="18" customHeight="1">
      <c r="P1323" s="127"/>
    </row>
    <row r="1324" spans="16:16" ht="18" customHeight="1">
      <c r="P1324" s="127"/>
    </row>
    <row r="1325" spans="16:16" ht="18" customHeight="1">
      <c r="P1325" s="127"/>
    </row>
    <row r="1326" spans="16:16" ht="18" customHeight="1">
      <c r="P1326" s="127"/>
    </row>
    <row r="1327" spans="16:16" ht="18" customHeight="1">
      <c r="P1327" s="127"/>
    </row>
    <row r="1328" spans="16:16" ht="18" customHeight="1">
      <c r="P1328" s="127"/>
    </row>
    <row r="1329" spans="16:16" ht="18" customHeight="1">
      <c r="P1329" s="127"/>
    </row>
    <row r="1330" spans="16:16" ht="18" customHeight="1">
      <c r="P1330" s="127"/>
    </row>
    <row r="1331" spans="16:16" ht="18" customHeight="1">
      <c r="P1331" s="127"/>
    </row>
    <row r="1332" spans="16:16" ht="18" customHeight="1">
      <c r="P1332" s="127"/>
    </row>
    <row r="1333" spans="16:16" ht="18" customHeight="1">
      <c r="P1333" s="127"/>
    </row>
    <row r="1334" spans="16:16" ht="18" customHeight="1">
      <c r="P1334" s="127"/>
    </row>
    <row r="1335" spans="16:16" ht="18" customHeight="1">
      <c r="P1335" s="127"/>
    </row>
    <row r="1336" spans="16:16" ht="18" customHeight="1">
      <c r="P1336" s="127"/>
    </row>
    <row r="1337" spans="16:16" ht="18" customHeight="1">
      <c r="P1337" s="127"/>
    </row>
    <row r="1338" spans="16:16" ht="18" customHeight="1">
      <c r="P1338" s="127"/>
    </row>
    <row r="1339" spans="16:16" ht="18" customHeight="1">
      <c r="P1339" s="127"/>
    </row>
    <row r="1340" spans="16:16" ht="18" customHeight="1">
      <c r="P1340" s="127"/>
    </row>
    <row r="1341" spans="16:16" ht="18" customHeight="1">
      <c r="P1341" s="127"/>
    </row>
    <row r="1342" spans="16:16" ht="18" customHeight="1">
      <c r="P1342" s="127"/>
    </row>
    <row r="1343" spans="16:16" ht="18" customHeight="1">
      <c r="P1343" s="127"/>
    </row>
    <row r="1344" spans="16:16" ht="18" customHeight="1">
      <c r="P1344" s="127"/>
    </row>
    <row r="1345" spans="16:16" ht="18" customHeight="1">
      <c r="P1345" s="127"/>
    </row>
    <row r="1346" spans="16:16" ht="18" customHeight="1">
      <c r="P1346" s="127"/>
    </row>
    <row r="1347" spans="16:16" ht="18" customHeight="1">
      <c r="P1347" s="127"/>
    </row>
    <row r="1348" spans="16:16" ht="18" customHeight="1">
      <c r="P1348" s="127"/>
    </row>
    <row r="1349" spans="16:16" ht="18" customHeight="1">
      <c r="P1349" s="127"/>
    </row>
    <row r="1350" spans="16:16" ht="18" customHeight="1">
      <c r="P1350" s="127"/>
    </row>
    <row r="1351" spans="16:16" ht="18" customHeight="1">
      <c r="P1351" s="127"/>
    </row>
    <row r="1352" spans="16:16" ht="18" customHeight="1">
      <c r="P1352" s="127"/>
    </row>
    <row r="1353" spans="16:16" ht="18" customHeight="1">
      <c r="P1353" s="127"/>
    </row>
    <row r="1354" spans="16:16" ht="18" customHeight="1">
      <c r="P1354" s="127"/>
    </row>
    <row r="1355" spans="16:16" ht="18" customHeight="1">
      <c r="P1355" s="127"/>
    </row>
  </sheetData>
  <sheetProtection sheet="1" objects="1" scenarios="1"/>
  <phoneticPr fontId="9"/>
  <conditionalFormatting sqref="B448:C449">
    <cfRule type="expression" dxfId="35" priority="1" stopIfTrue="1">
      <formula>AND(A448="男")</formula>
    </cfRule>
    <cfRule type="expression" dxfId="34" priority="2" stopIfTrue="1">
      <formula>AND(A448="女")</formula>
    </cfRule>
  </conditionalFormatting>
  <dataValidations count="3">
    <dataValidation type="decimal" allowBlank="1" showErrorMessage="1" sqref="G2:G95 G96:H97 G98:G124 G154:G161 G168:G170 G205:G206 G216:G220 G225:G237 G267:G275 G307:G352 G477:G601" xr:uid="{00000000-0002-0000-0400-000000000000}">
      <formula1>1.01</formula1>
      <formula2>12.31</formula2>
    </dataValidation>
    <dataValidation type="decimal" allowBlank="1" showErrorMessage="1" sqref="F2:F124 F154:F161 F168:F170 F205:F206 F219:F224 F267:F275 F325:F326 F347:F352 F477:F601" xr:uid="{00000000-0002-0000-0400-000001000000}">
      <formula1>1</formula1>
      <formula2>3</formula2>
    </dataValidation>
    <dataValidation type="date" allowBlank="1" showErrorMessage="1" sqref="G221:G224" xr:uid="{00000000-0002-0000-0400-000002000000}">
      <formula1>1.01</formula1>
      <formula2>12.31</formula2>
    </dataValidation>
  </dataValidations>
  <pageMargins left="0.7" right="0.7" top="0.75" bottom="0.75" header="0" footer="0"/>
  <pageSetup paperSize="13"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00"/>
  <sheetViews>
    <sheetView workbookViewId="0">
      <selection activeCell="A2" sqref="A2"/>
    </sheetView>
  </sheetViews>
  <sheetFormatPr defaultColWidth="14.42578125" defaultRowHeight="15" customHeight="1"/>
  <cols>
    <col min="1" max="16" width="8.7109375" style="139" customWidth="1"/>
    <col min="17" max="26" width="8.7109375" customWidth="1"/>
  </cols>
  <sheetData>
    <row r="1" spans="1:16" ht="18" customHeight="1">
      <c r="A1" s="2" t="s">
        <v>88</v>
      </c>
      <c r="B1" s="3" t="s">
        <v>89</v>
      </c>
      <c r="C1" s="3" t="s">
        <v>90</v>
      </c>
      <c r="D1" s="4" t="s">
        <v>91</v>
      </c>
      <c r="E1" s="3" t="s">
        <v>92</v>
      </c>
      <c r="F1" s="26" t="s">
        <v>93</v>
      </c>
      <c r="G1" s="27" t="s">
        <v>94</v>
      </c>
      <c r="H1" s="9" t="s">
        <v>95</v>
      </c>
      <c r="I1" s="9" t="s">
        <v>96</v>
      </c>
      <c r="J1" s="11" t="s">
        <v>97</v>
      </c>
      <c r="K1" s="11" t="s">
        <v>98</v>
      </c>
      <c r="L1" s="12" t="s">
        <v>99</v>
      </c>
      <c r="M1" s="12" t="s">
        <v>100</v>
      </c>
      <c r="N1" s="12" t="s">
        <v>101</v>
      </c>
      <c r="O1" s="12" t="s">
        <v>102</v>
      </c>
      <c r="P1" s="12"/>
    </row>
    <row r="2" spans="1:16" ht="18" customHeight="1">
      <c r="A2" s="120"/>
      <c r="B2" s="121"/>
      <c r="C2" s="121"/>
      <c r="D2" s="122"/>
      <c r="E2" s="125"/>
      <c r="F2" s="125"/>
      <c r="G2" s="125"/>
      <c r="H2" s="125"/>
      <c r="I2" s="125"/>
      <c r="J2" s="125"/>
      <c r="K2" s="125"/>
      <c r="L2" s="125"/>
      <c r="M2" s="125"/>
      <c r="N2" s="125"/>
      <c r="O2" s="125"/>
      <c r="P2" s="127"/>
    </row>
    <row r="3" spans="1:16" ht="18" customHeight="1">
      <c r="A3" s="120"/>
      <c r="B3" s="121"/>
      <c r="C3" s="121"/>
      <c r="D3" s="122"/>
      <c r="E3" s="125"/>
      <c r="F3" s="125"/>
      <c r="G3" s="125"/>
      <c r="H3" s="125"/>
      <c r="I3" s="125"/>
      <c r="J3" s="125"/>
      <c r="K3" s="125"/>
      <c r="L3" s="125"/>
      <c r="M3" s="125"/>
      <c r="N3" s="125"/>
      <c r="O3" s="125"/>
      <c r="P3" s="127"/>
    </row>
    <row r="4" spans="1:16" ht="18" customHeight="1">
      <c r="A4" s="120"/>
      <c r="B4" s="121"/>
      <c r="C4" s="121"/>
      <c r="D4" s="122"/>
      <c r="E4" s="125"/>
      <c r="F4" s="125"/>
      <c r="G4" s="125"/>
      <c r="H4" s="125"/>
      <c r="I4" s="125"/>
      <c r="J4" s="125"/>
      <c r="K4" s="125"/>
      <c r="L4" s="125"/>
      <c r="M4" s="125"/>
      <c r="N4" s="125"/>
      <c r="O4" s="125"/>
      <c r="P4" s="127"/>
    </row>
    <row r="5" spans="1:16" ht="18" customHeight="1">
      <c r="A5" s="120"/>
      <c r="B5" s="121"/>
      <c r="C5" s="121"/>
      <c r="D5" s="122"/>
      <c r="E5" s="125"/>
      <c r="F5" s="125"/>
      <c r="G5" s="125"/>
      <c r="H5" s="125"/>
      <c r="I5" s="125"/>
      <c r="J5" s="125"/>
      <c r="K5" s="125"/>
      <c r="L5" s="125"/>
      <c r="M5" s="125"/>
      <c r="N5" s="125"/>
      <c r="O5" s="125"/>
      <c r="P5" s="127"/>
    </row>
    <row r="6" spans="1:16" ht="18" customHeight="1">
      <c r="A6" s="120"/>
      <c r="B6" s="125"/>
      <c r="C6" s="125"/>
      <c r="D6" s="122"/>
      <c r="E6" s="125"/>
      <c r="F6" s="125"/>
      <c r="G6" s="125"/>
      <c r="H6" s="125"/>
      <c r="I6" s="125"/>
      <c r="J6" s="125"/>
      <c r="K6" s="125"/>
      <c r="L6" s="125"/>
      <c r="M6" s="125"/>
      <c r="N6" s="125"/>
      <c r="O6" s="125"/>
      <c r="P6" s="127"/>
    </row>
    <row r="7" spans="1:16" ht="18" customHeight="1">
      <c r="A7" s="120"/>
      <c r="B7" s="121"/>
      <c r="C7" s="121"/>
      <c r="D7" s="122"/>
      <c r="E7" s="125"/>
      <c r="F7" s="125"/>
      <c r="G7" s="125"/>
      <c r="H7" s="125"/>
      <c r="I7" s="125"/>
      <c r="J7" s="125"/>
      <c r="K7" s="125"/>
      <c r="L7" s="125"/>
      <c r="M7" s="125"/>
      <c r="N7" s="125"/>
      <c r="O7" s="125"/>
      <c r="P7" s="127"/>
    </row>
    <row r="8" spans="1:16" ht="18" customHeight="1">
      <c r="A8" s="120"/>
      <c r="B8" s="121"/>
      <c r="C8" s="121"/>
      <c r="D8" s="122"/>
      <c r="E8" s="125"/>
      <c r="F8" s="125"/>
      <c r="G8" s="125"/>
      <c r="H8" s="125"/>
      <c r="I8" s="125"/>
      <c r="J8" s="125"/>
      <c r="K8" s="125"/>
      <c r="L8" s="125"/>
      <c r="M8" s="125"/>
      <c r="N8" s="125"/>
      <c r="O8" s="125"/>
      <c r="P8" s="127"/>
    </row>
    <row r="9" spans="1:16" ht="18" customHeight="1">
      <c r="A9" s="120"/>
      <c r="B9" s="121"/>
      <c r="C9" s="121"/>
      <c r="D9" s="122"/>
      <c r="E9" s="125"/>
      <c r="F9" s="125"/>
      <c r="G9" s="125"/>
      <c r="H9" s="125"/>
      <c r="I9" s="125"/>
      <c r="J9" s="125"/>
      <c r="K9" s="125"/>
      <c r="L9" s="125"/>
      <c r="M9" s="125"/>
      <c r="N9" s="125"/>
      <c r="O9" s="125"/>
      <c r="P9" s="127"/>
    </row>
    <row r="10" spans="1:16" ht="18" customHeight="1">
      <c r="A10" s="120"/>
      <c r="B10" s="121"/>
      <c r="C10" s="121"/>
      <c r="D10" s="122"/>
      <c r="E10" s="125"/>
      <c r="F10" s="125"/>
      <c r="G10" s="125"/>
      <c r="H10" s="125"/>
      <c r="I10" s="125"/>
      <c r="J10" s="125"/>
      <c r="K10" s="125"/>
      <c r="L10" s="125"/>
      <c r="M10" s="125"/>
      <c r="N10" s="125"/>
      <c r="O10" s="125"/>
      <c r="P10" s="127"/>
    </row>
    <row r="11" spans="1:16" ht="18" customHeight="1">
      <c r="A11" s="120"/>
      <c r="B11" s="125"/>
      <c r="C11" s="125"/>
      <c r="D11" s="122"/>
      <c r="E11" s="125"/>
      <c r="F11" s="125"/>
      <c r="G11" s="125"/>
      <c r="H11" s="125"/>
      <c r="I11" s="125"/>
      <c r="J11" s="125"/>
      <c r="K11" s="125"/>
      <c r="L11" s="125"/>
      <c r="M11" s="125"/>
      <c r="N11" s="125"/>
      <c r="O11" s="125"/>
      <c r="P11" s="127"/>
    </row>
    <row r="12" spans="1:16" ht="18" customHeight="1">
      <c r="A12" s="120"/>
      <c r="B12" s="125"/>
      <c r="C12" s="125"/>
      <c r="D12" s="122"/>
      <c r="E12" s="125"/>
      <c r="F12" s="125"/>
      <c r="G12" s="125"/>
      <c r="H12" s="125"/>
      <c r="I12" s="125"/>
      <c r="J12" s="125"/>
      <c r="K12" s="125"/>
      <c r="L12" s="125"/>
      <c r="M12" s="125"/>
      <c r="N12" s="125"/>
      <c r="O12" s="125"/>
      <c r="P12" s="127"/>
    </row>
    <row r="13" spans="1:16" ht="18" customHeight="1">
      <c r="A13" s="120"/>
      <c r="B13" s="125"/>
      <c r="C13" s="125"/>
      <c r="D13" s="122"/>
      <c r="E13" s="125"/>
      <c r="F13" s="125"/>
      <c r="G13" s="125"/>
      <c r="H13" s="125"/>
      <c r="I13" s="125"/>
      <c r="J13" s="125"/>
      <c r="K13" s="125"/>
      <c r="L13" s="125"/>
      <c r="M13" s="125"/>
      <c r="N13" s="125"/>
      <c r="O13" s="125"/>
      <c r="P13" s="127"/>
    </row>
    <row r="14" spans="1:16" ht="18" customHeight="1">
      <c r="A14" s="120"/>
      <c r="B14" s="125"/>
      <c r="C14" s="125"/>
      <c r="D14" s="122"/>
      <c r="E14" s="125"/>
      <c r="F14" s="125"/>
      <c r="G14" s="125"/>
      <c r="H14" s="125"/>
      <c r="I14" s="125"/>
      <c r="J14" s="125"/>
      <c r="K14" s="125"/>
      <c r="L14" s="125"/>
      <c r="M14" s="125"/>
      <c r="N14" s="125"/>
      <c r="O14" s="125"/>
      <c r="P14" s="127"/>
    </row>
    <row r="15" spans="1:16" ht="18" customHeight="1">
      <c r="A15" s="120"/>
      <c r="B15" s="125"/>
      <c r="C15" s="125"/>
      <c r="D15" s="122"/>
      <c r="E15" s="125"/>
      <c r="F15" s="125"/>
      <c r="G15" s="125"/>
      <c r="H15" s="125"/>
      <c r="I15" s="125"/>
      <c r="J15" s="125"/>
      <c r="K15" s="125"/>
      <c r="L15" s="125"/>
      <c r="M15" s="125"/>
      <c r="N15" s="125"/>
      <c r="O15" s="125"/>
      <c r="P15" s="127"/>
    </row>
    <row r="16" spans="1:16" ht="18" customHeight="1">
      <c r="A16" s="120"/>
      <c r="B16" s="125"/>
      <c r="C16" s="125"/>
      <c r="D16" s="122"/>
      <c r="E16" s="125"/>
      <c r="F16" s="125"/>
      <c r="G16" s="125"/>
      <c r="H16" s="125"/>
      <c r="I16" s="125"/>
      <c r="J16" s="125"/>
      <c r="K16" s="125"/>
      <c r="L16" s="125"/>
      <c r="M16" s="125"/>
      <c r="N16" s="125"/>
      <c r="O16" s="125"/>
      <c r="P16" s="127"/>
    </row>
    <row r="17" spans="1:16" ht="18" customHeight="1">
      <c r="A17" s="120"/>
      <c r="B17" s="125"/>
      <c r="C17" s="125"/>
      <c r="D17" s="122"/>
      <c r="E17" s="125"/>
      <c r="F17" s="125"/>
      <c r="G17" s="125"/>
      <c r="H17" s="125"/>
      <c r="I17" s="125"/>
      <c r="J17" s="125"/>
      <c r="K17" s="125"/>
      <c r="L17" s="125"/>
      <c r="M17" s="125"/>
      <c r="N17" s="125"/>
      <c r="O17" s="125"/>
      <c r="P17" s="127"/>
    </row>
    <row r="18" spans="1:16" ht="18" customHeight="1">
      <c r="A18" s="120"/>
      <c r="B18" s="125"/>
      <c r="C18" s="125"/>
      <c r="D18" s="122"/>
      <c r="E18" s="125"/>
      <c r="F18" s="125"/>
      <c r="G18" s="125"/>
      <c r="H18" s="125"/>
      <c r="I18" s="125"/>
      <c r="J18" s="125"/>
      <c r="K18" s="125"/>
      <c r="L18" s="125"/>
      <c r="M18" s="125"/>
      <c r="N18" s="125"/>
      <c r="O18" s="125"/>
      <c r="P18" s="127"/>
    </row>
    <row r="19" spans="1:16" ht="18" customHeight="1">
      <c r="A19" s="120"/>
      <c r="B19" s="125"/>
      <c r="C19" s="125"/>
      <c r="D19" s="122"/>
      <c r="E19" s="125"/>
      <c r="F19" s="125"/>
      <c r="G19" s="125"/>
      <c r="H19" s="125"/>
      <c r="I19" s="125"/>
      <c r="J19" s="125"/>
      <c r="K19" s="125"/>
      <c r="L19" s="125"/>
      <c r="M19" s="125"/>
      <c r="N19" s="125"/>
      <c r="O19" s="125"/>
      <c r="P19" s="127"/>
    </row>
    <row r="20" spans="1:16" ht="18" customHeight="1">
      <c r="A20" s="120"/>
      <c r="B20" s="125"/>
      <c r="C20" s="125"/>
      <c r="D20" s="122"/>
      <c r="E20" s="125"/>
      <c r="F20" s="125"/>
      <c r="G20" s="125"/>
      <c r="H20" s="125"/>
      <c r="I20" s="125"/>
      <c r="J20" s="125"/>
      <c r="K20" s="125"/>
      <c r="L20" s="125"/>
      <c r="M20" s="125"/>
      <c r="N20" s="125"/>
      <c r="O20" s="125"/>
      <c r="P20" s="127"/>
    </row>
    <row r="21" spans="1:16" ht="18" customHeight="1">
      <c r="A21" s="120"/>
      <c r="B21" s="125"/>
      <c r="C21" s="125"/>
      <c r="D21" s="122"/>
      <c r="E21" s="125"/>
      <c r="F21" s="125"/>
      <c r="G21" s="125"/>
      <c r="H21" s="125"/>
      <c r="I21" s="125"/>
      <c r="J21" s="125"/>
      <c r="K21" s="125"/>
      <c r="L21" s="125"/>
      <c r="M21" s="125"/>
      <c r="N21" s="125"/>
      <c r="O21" s="125"/>
      <c r="P21" s="127"/>
    </row>
    <row r="22" spans="1:16" ht="18" customHeight="1">
      <c r="A22" s="120"/>
      <c r="B22" s="125"/>
      <c r="C22" s="125"/>
      <c r="D22" s="122"/>
      <c r="E22" s="125"/>
      <c r="F22" s="125"/>
      <c r="G22" s="125"/>
      <c r="H22" s="125"/>
      <c r="I22" s="125"/>
      <c r="J22" s="125"/>
      <c r="K22" s="125"/>
      <c r="L22" s="125"/>
      <c r="M22" s="125"/>
      <c r="N22" s="125"/>
      <c r="O22" s="125"/>
      <c r="P22" s="127"/>
    </row>
    <row r="23" spans="1:16" ht="18" customHeight="1">
      <c r="A23" s="120"/>
      <c r="B23" s="125"/>
      <c r="C23" s="125"/>
      <c r="D23" s="122"/>
      <c r="E23" s="125"/>
      <c r="F23" s="125"/>
      <c r="G23" s="125"/>
      <c r="H23" s="125"/>
      <c r="I23" s="125"/>
      <c r="J23" s="125"/>
      <c r="K23" s="125"/>
      <c r="L23" s="125"/>
      <c r="M23" s="125"/>
      <c r="N23" s="125"/>
      <c r="O23" s="125"/>
      <c r="P23" s="127"/>
    </row>
    <row r="24" spans="1:16" ht="18" customHeight="1">
      <c r="A24" s="120"/>
      <c r="B24" s="125"/>
      <c r="C24" s="125"/>
      <c r="D24" s="122"/>
      <c r="E24" s="125"/>
      <c r="F24" s="125"/>
      <c r="G24" s="125"/>
      <c r="H24" s="125"/>
      <c r="I24" s="125"/>
      <c r="J24" s="125"/>
      <c r="K24" s="125"/>
      <c r="L24" s="125"/>
      <c r="M24" s="125"/>
      <c r="N24" s="125"/>
      <c r="O24" s="125"/>
      <c r="P24" s="127"/>
    </row>
    <row r="25" spans="1:16" ht="18" customHeight="1">
      <c r="A25" s="120"/>
      <c r="B25" s="125"/>
      <c r="C25" s="125"/>
      <c r="D25" s="122"/>
      <c r="E25" s="125"/>
      <c r="F25" s="125"/>
      <c r="G25" s="125"/>
      <c r="H25" s="125"/>
      <c r="I25" s="125"/>
      <c r="J25" s="125"/>
      <c r="K25" s="125"/>
      <c r="L25" s="125"/>
      <c r="M25" s="125"/>
      <c r="N25" s="125"/>
      <c r="O25" s="125"/>
      <c r="P25" s="127"/>
    </row>
    <row r="26" spans="1:16" ht="18" customHeight="1">
      <c r="A26" s="120"/>
      <c r="B26" s="125"/>
      <c r="C26" s="125"/>
      <c r="D26" s="122"/>
      <c r="E26" s="125"/>
      <c r="F26" s="125"/>
      <c r="G26" s="125"/>
      <c r="H26" s="125"/>
      <c r="I26" s="125"/>
      <c r="J26" s="125"/>
      <c r="K26" s="125"/>
      <c r="L26" s="125"/>
      <c r="M26" s="125"/>
      <c r="N26" s="125"/>
      <c r="O26" s="125"/>
      <c r="P26" s="127"/>
    </row>
    <row r="27" spans="1:16" ht="18" customHeight="1">
      <c r="A27" s="120"/>
      <c r="B27" s="125"/>
      <c r="C27" s="125"/>
      <c r="D27" s="122"/>
      <c r="E27" s="125"/>
      <c r="F27" s="125"/>
      <c r="G27" s="125"/>
      <c r="H27" s="125"/>
      <c r="I27" s="125"/>
      <c r="J27" s="125"/>
      <c r="K27" s="125"/>
      <c r="L27" s="125"/>
      <c r="M27" s="125"/>
      <c r="N27" s="125"/>
      <c r="O27" s="125"/>
      <c r="P27" s="127"/>
    </row>
    <row r="28" spans="1:16" ht="18" customHeight="1">
      <c r="A28" s="120"/>
      <c r="B28" s="125"/>
      <c r="C28" s="125"/>
      <c r="D28" s="122"/>
      <c r="E28" s="125"/>
      <c r="F28" s="125"/>
      <c r="G28" s="125"/>
      <c r="H28" s="125"/>
      <c r="I28" s="125"/>
      <c r="J28" s="125"/>
      <c r="K28" s="125"/>
      <c r="L28" s="125"/>
      <c r="M28" s="125"/>
      <c r="N28" s="125"/>
      <c r="O28" s="125"/>
      <c r="P28" s="127"/>
    </row>
    <row r="29" spans="1:16" ht="18" customHeight="1">
      <c r="A29" s="120"/>
      <c r="B29" s="125"/>
      <c r="C29" s="125"/>
      <c r="D29" s="122"/>
      <c r="E29" s="125"/>
      <c r="F29" s="125"/>
      <c r="G29" s="125"/>
      <c r="H29" s="125"/>
      <c r="I29" s="125"/>
      <c r="J29" s="125"/>
      <c r="K29" s="125"/>
      <c r="L29" s="125"/>
      <c r="M29" s="125"/>
      <c r="N29" s="125"/>
      <c r="O29" s="125"/>
      <c r="P29" s="127"/>
    </row>
    <row r="30" spans="1:16" ht="18" customHeight="1">
      <c r="A30" s="120"/>
      <c r="B30" s="125"/>
      <c r="C30" s="125"/>
      <c r="D30" s="122"/>
      <c r="E30" s="125"/>
      <c r="F30" s="125"/>
      <c r="G30" s="125"/>
      <c r="H30" s="125"/>
      <c r="I30" s="125"/>
      <c r="J30" s="125"/>
      <c r="K30" s="125"/>
      <c r="L30" s="125"/>
      <c r="M30" s="125"/>
      <c r="N30" s="125"/>
      <c r="O30" s="125"/>
      <c r="P30" s="127"/>
    </row>
    <row r="31" spans="1:16" ht="18" customHeight="1">
      <c r="A31" s="120"/>
      <c r="B31" s="125"/>
      <c r="C31" s="125"/>
      <c r="D31" s="122"/>
      <c r="E31" s="125"/>
      <c r="F31" s="125"/>
      <c r="G31" s="125"/>
      <c r="H31" s="125"/>
      <c r="I31" s="125"/>
      <c r="J31" s="125"/>
      <c r="K31" s="125"/>
      <c r="L31" s="125"/>
      <c r="M31" s="125"/>
      <c r="N31" s="125"/>
      <c r="O31" s="125"/>
      <c r="P31" s="127"/>
    </row>
    <row r="32" spans="1:16" ht="18" customHeight="1">
      <c r="A32" s="120"/>
      <c r="B32" s="125"/>
      <c r="C32" s="125"/>
      <c r="D32" s="122"/>
      <c r="E32" s="125"/>
      <c r="F32" s="125"/>
      <c r="G32" s="125"/>
      <c r="H32" s="125"/>
      <c r="I32" s="125"/>
      <c r="J32" s="125"/>
      <c r="K32" s="125"/>
      <c r="L32" s="125"/>
      <c r="M32" s="125"/>
      <c r="N32" s="125"/>
      <c r="O32" s="125"/>
      <c r="P32" s="127"/>
    </row>
    <row r="33" spans="1:16" ht="18" customHeight="1">
      <c r="A33" s="120"/>
      <c r="B33" s="125"/>
      <c r="C33" s="125"/>
      <c r="D33" s="122"/>
      <c r="E33" s="125"/>
      <c r="F33" s="125"/>
      <c r="G33" s="125"/>
      <c r="H33" s="125"/>
      <c r="I33" s="125"/>
      <c r="J33" s="125"/>
      <c r="K33" s="125"/>
      <c r="L33" s="125"/>
      <c r="M33" s="125"/>
      <c r="N33" s="125"/>
      <c r="O33" s="125"/>
      <c r="P33" s="127"/>
    </row>
    <row r="34" spans="1:16" ht="18" customHeight="1">
      <c r="A34" s="120"/>
      <c r="B34" s="125"/>
      <c r="C34" s="125"/>
      <c r="D34" s="122"/>
      <c r="E34" s="125"/>
      <c r="F34" s="125"/>
      <c r="G34" s="125"/>
      <c r="H34" s="125"/>
      <c r="I34" s="125"/>
      <c r="J34" s="125"/>
      <c r="K34" s="125"/>
      <c r="L34" s="125"/>
      <c r="M34" s="125"/>
      <c r="N34" s="125"/>
      <c r="O34" s="125"/>
      <c r="P34" s="127"/>
    </row>
    <row r="35" spans="1:16" ht="18" customHeight="1">
      <c r="A35" s="120"/>
      <c r="B35" s="125"/>
      <c r="C35" s="125"/>
      <c r="D35" s="122"/>
      <c r="E35" s="125"/>
      <c r="F35" s="125"/>
      <c r="G35" s="125"/>
      <c r="H35" s="125"/>
      <c r="I35" s="125"/>
      <c r="J35" s="125"/>
      <c r="K35" s="125"/>
      <c r="L35" s="125"/>
      <c r="M35" s="125"/>
      <c r="N35" s="125"/>
      <c r="O35" s="125"/>
      <c r="P35" s="127"/>
    </row>
    <row r="36" spans="1:16" ht="18" customHeight="1">
      <c r="A36" s="120"/>
      <c r="B36" s="125"/>
      <c r="C36" s="125"/>
      <c r="D36" s="122"/>
      <c r="E36" s="125"/>
      <c r="F36" s="125"/>
      <c r="G36" s="125"/>
      <c r="H36" s="125"/>
      <c r="I36" s="125"/>
      <c r="J36" s="125"/>
      <c r="K36" s="125"/>
      <c r="L36" s="125"/>
      <c r="M36" s="125"/>
      <c r="N36" s="125"/>
      <c r="O36" s="125"/>
      <c r="P36" s="127"/>
    </row>
    <row r="37" spans="1:16" ht="18" customHeight="1">
      <c r="A37" s="120"/>
      <c r="B37" s="125"/>
      <c r="C37" s="125"/>
      <c r="D37" s="122"/>
      <c r="E37" s="125"/>
      <c r="F37" s="125"/>
      <c r="G37" s="125"/>
      <c r="H37" s="125"/>
      <c r="I37" s="125"/>
      <c r="J37" s="125"/>
      <c r="K37" s="125"/>
      <c r="L37" s="125"/>
      <c r="M37" s="125"/>
      <c r="N37" s="125"/>
      <c r="O37" s="125"/>
      <c r="P37" s="127"/>
    </row>
    <row r="38" spans="1:16" ht="18" customHeight="1">
      <c r="A38" s="120"/>
      <c r="B38" s="125"/>
      <c r="C38" s="125"/>
      <c r="D38" s="122"/>
      <c r="E38" s="125"/>
      <c r="F38" s="125"/>
      <c r="G38" s="125"/>
      <c r="H38" s="125"/>
      <c r="I38" s="125"/>
      <c r="J38" s="125"/>
      <c r="K38" s="125"/>
      <c r="L38" s="125"/>
      <c r="M38" s="125"/>
      <c r="N38" s="125"/>
      <c r="O38" s="125"/>
      <c r="P38" s="127"/>
    </row>
    <row r="39" spans="1:16" ht="18" customHeight="1">
      <c r="A39" s="120"/>
      <c r="B39" s="125"/>
      <c r="C39" s="125"/>
      <c r="D39" s="122"/>
      <c r="E39" s="125"/>
      <c r="F39" s="125"/>
      <c r="G39" s="125"/>
      <c r="H39" s="125"/>
      <c r="I39" s="125"/>
      <c r="J39" s="125"/>
      <c r="K39" s="125"/>
      <c r="L39" s="125"/>
      <c r="M39" s="125"/>
      <c r="N39" s="125"/>
      <c r="O39" s="125"/>
      <c r="P39" s="127"/>
    </row>
    <row r="40" spans="1:16" ht="18" customHeight="1">
      <c r="A40" s="120"/>
      <c r="B40" s="125"/>
      <c r="C40" s="125"/>
      <c r="D40" s="122"/>
      <c r="E40" s="125"/>
      <c r="F40" s="125"/>
      <c r="G40" s="125"/>
      <c r="H40" s="125"/>
      <c r="I40" s="125"/>
      <c r="J40" s="125"/>
      <c r="K40" s="125"/>
      <c r="L40" s="125"/>
      <c r="M40" s="125"/>
      <c r="N40" s="125"/>
      <c r="O40" s="125"/>
      <c r="P40" s="127"/>
    </row>
    <row r="41" spans="1:16" ht="18" customHeight="1">
      <c r="A41" s="120"/>
      <c r="B41" s="125"/>
      <c r="C41" s="125"/>
      <c r="D41" s="122"/>
      <c r="E41" s="125"/>
      <c r="F41" s="125"/>
      <c r="G41" s="125"/>
      <c r="H41" s="125"/>
      <c r="I41" s="125"/>
      <c r="J41" s="125"/>
      <c r="K41" s="125"/>
      <c r="L41" s="125"/>
      <c r="M41" s="125"/>
      <c r="N41" s="125"/>
      <c r="O41" s="125"/>
      <c r="P41" s="127"/>
    </row>
    <row r="42" spans="1:16" ht="18" customHeight="1">
      <c r="A42" s="120"/>
      <c r="B42" s="125"/>
      <c r="C42" s="125"/>
      <c r="D42" s="122"/>
      <c r="E42" s="125"/>
      <c r="F42" s="125"/>
      <c r="G42" s="125"/>
      <c r="H42" s="125"/>
      <c r="I42" s="125"/>
      <c r="J42" s="125"/>
      <c r="K42" s="125"/>
      <c r="L42" s="125"/>
      <c r="M42" s="125"/>
      <c r="N42" s="125"/>
      <c r="O42" s="125"/>
      <c r="P42" s="127"/>
    </row>
    <row r="43" spans="1:16" ht="18" customHeight="1">
      <c r="A43" s="120"/>
      <c r="B43" s="125"/>
      <c r="C43" s="125"/>
      <c r="D43" s="122"/>
      <c r="E43" s="125"/>
      <c r="F43" s="125"/>
      <c r="G43" s="125"/>
      <c r="H43" s="125"/>
      <c r="I43" s="125"/>
      <c r="J43" s="125"/>
      <c r="K43" s="125"/>
      <c r="L43" s="125"/>
      <c r="M43" s="125"/>
      <c r="N43" s="125"/>
      <c r="O43" s="125"/>
      <c r="P43" s="127"/>
    </row>
    <row r="44" spans="1:16" ht="18" customHeight="1">
      <c r="A44" s="120"/>
      <c r="B44" s="125"/>
      <c r="C44" s="125"/>
      <c r="D44" s="122"/>
      <c r="E44" s="125"/>
      <c r="F44" s="125"/>
      <c r="G44" s="125"/>
      <c r="H44" s="125"/>
      <c r="I44" s="125"/>
      <c r="J44" s="125"/>
      <c r="K44" s="125"/>
      <c r="L44" s="125"/>
      <c r="M44" s="125"/>
      <c r="N44" s="125"/>
      <c r="O44" s="125"/>
      <c r="P44" s="127"/>
    </row>
    <row r="45" spans="1:16" ht="18" customHeight="1">
      <c r="A45" s="120"/>
      <c r="B45" s="125"/>
      <c r="C45" s="125"/>
      <c r="D45" s="122"/>
      <c r="E45" s="125"/>
      <c r="F45" s="125"/>
      <c r="G45" s="125"/>
      <c r="H45" s="125"/>
      <c r="I45" s="125"/>
      <c r="J45" s="125"/>
      <c r="K45" s="125"/>
      <c r="L45" s="125"/>
      <c r="M45" s="125"/>
      <c r="N45" s="125"/>
      <c r="O45" s="125"/>
      <c r="P45" s="127"/>
    </row>
    <row r="46" spans="1:16" ht="18" customHeight="1">
      <c r="A46" s="120"/>
      <c r="B46" s="125"/>
      <c r="C46" s="125"/>
      <c r="D46" s="122"/>
      <c r="E46" s="125"/>
      <c r="F46" s="125"/>
      <c r="G46" s="125"/>
      <c r="H46" s="125"/>
      <c r="I46" s="125"/>
      <c r="J46" s="125"/>
      <c r="K46" s="125"/>
      <c r="L46" s="125"/>
      <c r="M46" s="125"/>
      <c r="N46" s="125"/>
      <c r="O46" s="125"/>
      <c r="P46" s="127"/>
    </row>
    <row r="47" spans="1:16" ht="18" customHeight="1">
      <c r="A47" s="120"/>
      <c r="B47" s="125"/>
      <c r="C47" s="125"/>
      <c r="D47" s="122"/>
      <c r="E47" s="125"/>
      <c r="F47" s="125"/>
      <c r="G47" s="125"/>
      <c r="H47" s="125"/>
      <c r="I47" s="125"/>
      <c r="J47" s="125"/>
      <c r="K47" s="125"/>
      <c r="L47" s="125"/>
      <c r="M47" s="125"/>
      <c r="N47" s="125"/>
      <c r="O47" s="125"/>
      <c r="P47" s="127"/>
    </row>
    <row r="48" spans="1:16" ht="18" customHeight="1">
      <c r="A48" s="120"/>
      <c r="B48" s="125"/>
      <c r="C48" s="125"/>
      <c r="D48" s="122"/>
      <c r="E48" s="125"/>
      <c r="F48" s="125"/>
      <c r="G48" s="125"/>
      <c r="H48" s="125"/>
      <c r="I48" s="125"/>
      <c r="J48" s="125"/>
      <c r="K48" s="125"/>
      <c r="L48" s="125"/>
      <c r="M48" s="125"/>
      <c r="N48" s="125"/>
      <c r="O48" s="125"/>
      <c r="P48" s="127"/>
    </row>
    <row r="49" spans="1:16" ht="18" customHeight="1">
      <c r="A49" s="120"/>
      <c r="B49" s="125"/>
      <c r="C49" s="125"/>
      <c r="D49" s="122"/>
      <c r="E49" s="125"/>
      <c r="F49" s="125"/>
      <c r="G49" s="125"/>
      <c r="H49" s="125"/>
      <c r="I49" s="125"/>
      <c r="J49" s="125"/>
      <c r="K49" s="125"/>
      <c r="L49" s="125"/>
      <c r="M49" s="125"/>
      <c r="N49" s="125"/>
      <c r="O49" s="125"/>
      <c r="P49" s="127"/>
    </row>
    <row r="50" spans="1:16" ht="18" customHeight="1">
      <c r="A50" s="120"/>
      <c r="B50" s="125"/>
      <c r="C50" s="125"/>
      <c r="D50" s="122"/>
      <c r="E50" s="125"/>
      <c r="F50" s="125"/>
      <c r="G50" s="125"/>
      <c r="H50" s="125"/>
      <c r="I50" s="125"/>
      <c r="J50" s="125"/>
      <c r="K50" s="125"/>
      <c r="L50" s="125"/>
      <c r="M50" s="125"/>
      <c r="N50" s="125"/>
      <c r="O50" s="125"/>
      <c r="P50" s="127"/>
    </row>
    <row r="51" spans="1:16" ht="18" customHeight="1">
      <c r="A51" s="120"/>
      <c r="B51" s="125"/>
      <c r="C51" s="125"/>
      <c r="D51" s="122"/>
      <c r="E51" s="125"/>
      <c r="F51" s="125"/>
      <c r="G51" s="125"/>
      <c r="H51" s="125"/>
      <c r="I51" s="125"/>
      <c r="J51" s="125"/>
      <c r="K51" s="125"/>
      <c r="L51" s="125"/>
      <c r="M51" s="125"/>
      <c r="N51" s="125"/>
      <c r="O51" s="125"/>
      <c r="P51" s="127"/>
    </row>
    <row r="52" spans="1:16" ht="18" customHeight="1">
      <c r="A52" s="120"/>
      <c r="B52" s="125"/>
      <c r="C52" s="125"/>
      <c r="D52" s="122"/>
      <c r="E52" s="125"/>
      <c r="F52" s="125"/>
      <c r="G52" s="125"/>
      <c r="H52" s="125"/>
      <c r="I52" s="125"/>
      <c r="J52" s="125"/>
      <c r="K52" s="125"/>
      <c r="L52" s="125"/>
      <c r="M52" s="125"/>
      <c r="N52" s="125"/>
      <c r="O52" s="125"/>
      <c r="P52" s="127"/>
    </row>
    <row r="53" spans="1:16" ht="18" customHeight="1">
      <c r="A53" s="120"/>
      <c r="B53" s="125"/>
      <c r="C53" s="125"/>
      <c r="D53" s="122"/>
      <c r="E53" s="125"/>
      <c r="F53" s="125"/>
      <c r="G53" s="125"/>
      <c r="H53" s="125"/>
      <c r="I53" s="125"/>
      <c r="J53" s="125"/>
      <c r="K53" s="125"/>
      <c r="L53" s="125"/>
      <c r="M53" s="125"/>
      <c r="N53" s="125"/>
      <c r="O53" s="125"/>
      <c r="P53" s="127"/>
    </row>
    <row r="54" spans="1:16" ht="18" customHeight="1">
      <c r="A54" s="120"/>
      <c r="B54" s="125"/>
      <c r="C54" s="125"/>
      <c r="D54" s="122"/>
      <c r="E54" s="125"/>
      <c r="F54" s="125"/>
      <c r="G54" s="125"/>
      <c r="H54" s="125"/>
      <c r="I54" s="125"/>
      <c r="J54" s="125"/>
      <c r="K54" s="125"/>
      <c r="L54" s="125"/>
      <c r="M54" s="125"/>
      <c r="N54" s="125"/>
      <c r="O54" s="125"/>
      <c r="P54" s="127"/>
    </row>
    <row r="55" spans="1:16" ht="18" customHeight="1">
      <c r="A55" s="120"/>
      <c r="B55" s="125"/>
      <c r="C55" s="125"/>
      <c r="D55" s="122"/>
      <c r="E55" s="125"/>
      <c r="F55" s="125"/>
      <c r="G55" s="125"/>
      <c r="H55" s="125"/>
      <c r="I55" s="125"/>
      <c r="J55" s="125"/>
      <c r="K55" s="125"/>
      <c r="L55" s="125"/>
      <c r="M55" s="125"/>
      <c r="N55" s="125"/>
      <c r="O55" s="125"/>
      <c r="P55" s="127"/>
    </row>
    <row r="56" spans="1:16" ht="18" customHeight="1">
      <c r="A56" s="120"/>
      <c r="B56" s="125"/>
      <c r="C56" s="125"/>
      <c r="D56" s="122"/>
      <c r="E56" s="125"/>
      <c r="F56" s="125"/>
      <c r="G56" s="125"/>
      <c r="H56" s="125"/>
      <c r="I56" s="125"/>
      <c r="J56" s="125"/>
      <c r="K56" s="125"/>
      <c r="L56" s="125"/>
      <c r="M56" s="125"/>
      <c r="N56" s="125"/>
      <c r="O56" s="125"/>
      <c r="P56" s="127"/>
    </row>
    <row r="57" spans="1:16" ht="18" customHeight="1">
      <c r="A57" s="120"/>
      <c r="B57" s="125"/>
      <c r="C57" s="125"/>
      <c r="D57" s="122"/>
      <c r="E57" s="125"/>
      <c r="F57" s="125"/>
      <c r="G57" s="125"/>
      <c r="H57" s="125"/>
      <c r="I57" s="125"/>
      <c r="J57" s="125"/>
      <c r="K57" s="125"/>
      <c r="L57" s="125"/>
      <c r="M57" s="125"/>
      <c r="N57" s="125"/>
      <c r="O57" s="125"/>
      <c r="P57" s="127"/>
    </row>
    <row r="58" spans="1:16" ht="18" customHeight="1">
      <c r="A58" s="120"/>
      <c r="B58" s="125"/>
      <c r="C58" s="125"/>
      <c r="D58" s="122"/>
      <c r="E58" s="125"/>
      <c r="F58" s="125"/>
      <c r="G58" s="125"/>
      <c r="H58" s="125"/>
      <c r="I58" s="125"/>
      <c r="J58" s="125"/>
      <c r="K58" s="125"/>
      <c r="L58" s="125"/>
      <c r="M58" s="125"/>
      <c r="N58" s="125"/>
      <c r="O58" s="125"/>
      <c r="P58" s="127"/>
    </row>
    <row r="59" spans="1:16" ht="18" customHeight="1">
      <c r="A59" s="120"/>
      <c r="B59" s="125"/>
      <c r="C59" s="125"/>
      <c r="D59" s="122"/>
      <c r="E59" s="125"/>
      <c r="F59" s="125"/>
      <c r="G59" s="125"/>
      <c r="H59" s="125"/>
      <c r="I59" s="125"/>
      <c r="J59" s="125"/>
      <c r="K59" s="125"/>
      <c r="L59" s="125"/>
      <c r="M59" s="125"/>
      <c r="N59" s="125"/>
      <c r="O59" s="125"/>
      <c r="P59" s="127"/>
    </row>
    <row r="60" spans="1:16" ht="18" customHeight="1">
      <c r="A60" s="120"/>
      <c r="B60" s="125"/>
      <c r="C60" s="125"/>
      <c r="D60" s="122"/>
      <c r="E60" s="125"/>
      <c r="F60" s="125"/>
      <c r="G60" s="125"/>
      <c r="H60" s="125"/>
      <c r="I60" s="125"/>
      <c r="J60" s="125"/>
      <c r="K60" s="125"/>
      <c r="L60" s="125"/>
      <c r="M60" s="125"/>
      <c r="N60" s="125"/>
      <c r="O60" s="125"/>
      <c r="P60" s="127"/>
    </row>
    <row r="61" spans="1:16" ht="18" customHeight="1">
      <c r="A61" s="120"/>
      <c r="B61" s="125"/>
      <c r="C61" s="125"/>
      <c r="D61" s="122"/>
      <c r="E61" s="125"/>
      <c r="F61" s="125"/>
      <c r="G61" s="125"/>
      <c r="H61" s="125"/>
      <c r="I61" s="125"/>
      <c r="J61" s="125"/>
      <c r="K61" s="125"/>
      <c r="L61" s="125"/>
      <c r="M61" s="125"/>
      <c r="N61" s="125"/>
      <c r="O61" s="125"/>
      <c r="P61" s="127"/>
    </row>
    <row r="62" spans="1:16" ht="18" customHeight="1">
      <c r="A62" s="120"/>
      <c r="B62" s="125"/>
      <c r="C62" s="125"/>
      <c r="D62" s="122"/>
      <c r="E62" s="125"/>
      <c r="F62" s="125"/>
      <c r="G62" s="125"/>
      <c r="H62" s="125"/>
      <c r="I62" s="125"/>
      <c r="J62" s="125"/>
      <c r="K62" s="125"/>
      <c r="L62" s="125"/>
      <c r="M62" s="125"/>
      <c r="N62" s="125"/>
      <c r="O62" s="125"/>
      <c r="P62" s="127"/>
    </row>
    <row r="63" spans="1:16" ht="18" customHeight="1">
      <c r="A63" s="120"/>
      <c r="B63" s="125"/>
      <c r="C63" s="125"/>
      <c r="D63" s="122"/>
      <c r="E63" s="125"/>
      <c r="F63" s="125"/>
      <c r="G63" s="125"/>
      <c r="H63" s="125"/>
      <c r="I63" s="125"/>
      <c r="J63" s="125"/>
      <c r="K63" s="125"/>
      <c r="L63" s="125"/>
      <c r="M63" s="125"/>
      <c r="N63" s="125"/>
      <c r="O63" s="125"/>
      <c r="P63" s="127"/>
    </row>
    <row r="64" spans="1:16" ht="18" customHeight="1">
      <c r="A64" s="120"/>
      <c r="B64" s="125"/>
      <c r="C64" s="125"/>
      <c r="D64" s="122"/>
      <c r="E64" s="125"/>
      <c r="F64" s="125"/>
      <c r="G64" s="125"/>
      <c r="H64" s="125"/>
      <c r="I64" s="125"/>
      <c r="J64" s="125"/>
      <c r="K64" s="125"/>
      <c r="L64" s="125"/>
      <c r="M64" s="125"/>
      <c r="N64" s="125"/>
      <c r="O64" s="125"/>
      <c r="P64" s="127"/>
    </row>
    <row r="65" spans="1:16" ht="18" customHeight="1">
      <c r="A65" s="120"/>
      <c r="B65" s="125"/>
      <c r="C65" s="125"/>
      <c r="D65" s="122"/>
      <c r="E65" s="125"/>
      <c r="F65" s="125"/>
      <c r="G65" s="125"/>
      <c r="H65" s="125"/>
      <c r="I65" s="125"/>
      <c r="J65" s="125"/>
      <c r="K65" s="125"/>
      <c r="L65" s="125"/>
      <c r="M65" s="125"/>
      <c r="N65" s="125"/>
      <c r="O65" s="125"/>
      <c r="P65" s="127"/>
    </row>
    <row r="66" spans="1:16" ht="18" customHeight="1">
      <c r="A66" s="120"/>
      <c r="B66" s="125"/>
      <c r="C66" s="125"/>
      <c r="D66" s="122"/>
      <c r="E66" s="125"/>
      <c r="F66" s="125"/>
      <c r="G66" s="125"/>
      <c r="H66" s="125"/>
      <c r="I66" s="125"/>
      <c r="J66" s="125"/>
      <c r="K66" s="125"/>
      <c r="L66" s="125"/>
      <c r="M66" s="125"/>
      <c r="N66" s="125"/>
      <c r="O66" s="125"/>
      <c r="P66" s="127"/>
    </row>
    <row r="67" spans="1:16" ht="18" customHeight="1">
      <c r="A67" s="120"/>
      <c r="B67" s="125"/>
      <c r="C67" s="125"/>
      <c r="D67" s="122"/>
      <c r="E67" s="125"/>
      <c r="F67" s="125"/>
      <c r="G67" s="125"/>
      <c r="H67" s="125"/>
      <c r="I67" s="125"/>
      <c r="J67" s="125"/>
      <c r="K67" s="125"/>
      <c r="L67" s="125"/>
      <c r="M67" s="125"/>
      <c r="N67" s="125"/>
      <c r="O67" s="125"/>
      <c r="P67" s="127"/>
    </row>
    <row r="68" spans="1:16" ht="18" customHeight="1">
      <c r="A68" s="120"/>
      <c r="B68" s="125"/>
      <c r="C68" s="125"/>
      <c r="D68" s="122"/>
      <c r="E68" s="125"/>
      <c r="F68" s="125"/>
      <c r="G68" s="125"/>
      <c r="H68" s="125"/>
      <c r="I68" s="125"/>
      <c r="J68" s="125"/>
      <c r="K68" s="125"/>
      <c r="L68" s="125"/>
      <c r="M68" s="125"/>
      <c r="N68" s="125"/>
      <c r="O68" s="125"/>
      <c r="P68" s="127"/>
    </row>
    <row r="69" spans="1:16" ht="18" customHeight="1">
      <c r="A69" s="120"/>
      <c r="B69" s="125"/>
      <c r="C69" s="125"/>
      <c r="D69" s="122"/>
      <c r="E69" s="125"/>
      <c r="F69" s="125"/>
      <c r="G69" s="125"/>
      <c r="H69" s="125"/>
      <c r="I69" s="125"/>
      <c r="J69" s="125"/>
      <c r="K69" s="125"/>
      <c r="L69" s="125"/>
      <c r="M69" s="125"/>
      <c r="N69" s="125"/>
      <c r="O69" s="125"/>
      <c r="P69" s="127"/>
    </row>
    <row r="70" spans="1:16" ht="18" customHeight="1">
      <c r="A70" s="120"/>
      <c r="B70" s="125"/>
      <c r="C70" s="125"/>
      <c r="D70" s="122"/>
      <c r="E70" s="125"/>
      <c r="F70" s="125"/>
      <c r="G70" s="125"/>
      <c r="H70" s="125"/>
      <c r="I70" s="125"/>
      <c r="J70" s="125"/>
      <c r="K70" s="125"/>
      <c r="L70" s="125"/>
      <c r="M70" s="125"/>
      <c r="N70" s="125"/>
      <c r="O70" s="125"/>
      <c r="P70" s="127"/>
    </row>
    <row r="71" spans="1:16" ht="18" customHeight="1">
      <c r="A71" s="120"/>
      <c r="B71" s="125"/>
      <c r="C71" s="125"/>
      <c r="D71" s="122"/>
      <c r="E71" s="125"/>
      <c r="F71" s="125"/>
      <c r="G71" s="125"/>
      <c r="H71" s="125"/>
      <c r="I71" s="125"/>
      <c r="J71" s="125"/>
      <c r="K71" s="125"/>
      <c r="L71" s="125"/>
      <c r="M71" s="125"/>
      <c r="N71" s="125"/>
      <c r="O71" s="125"/>
      <c r="P71" s="127"/>
    </row>
    <row r="72" spans="1:16" ht="18" customHeight="1">
      <c r="A72" s="120"/>
      <c r="B72" s="125"/>
      <c r="C72" s="125"/>
      <c r="D72" s="122"/>
      <c r="E72" s="125"/>
      <c r="F72" s="125"/>
      <c r="G72" s="125"/>
      <c r="H72" s="125"/>
      <c r="I72" s="125"/>
      <c r="J72" s="125"/>
      <c r="K72" s="125"/>
      <c r="L72" s="125"/>
      <c r="M72" s="125"/>
      <c r="N72" s="125"/>
      <c r="O72" s="125"/>
      <c r="P72" s="127"/>
    </row>
    <row r="73" spans="1:16" ht="18" customHeight="1">
      <c r="A73" s="120"/>
      <c r="B73" s="125"/>
      <c r="C73" s="125"/>
      <c r="D73" s="122"/>
      <c r="E73" s="125"/>
      <c r="F73" s="125"/>
      <c r="G73" s="125"/>
      <c r="H73" s="125"/>
      <c r="I73" s="125"/>
      <c r="J73" s="125"/>
      <c r="K73" s="125"/>
      <c r="L73" s="125"/>
      <c r="M73" s="125"/>
      <c r="N73" s="125"/>
      <c r="O73" s="125"/>
      <c r="P73" s="127"/>
    </row>
    <row r="74" spans="1:16" ht="18" customHeight="1">
      <c r="A74" s="120"/>
      <c r="B74" s="125"/>
      <c r="C74" s="125"/>
      <c r="D74" s="122"/>
      <c r="E74" s="125"/>
      <c r="F74" s="125"/>
      <c r="G74" s="125"/>
      <c r="H74" s="125"/>
      <c r="I74" s="125"/>
      <c r="J74" s="125"/>
      <c r="K74" s="125"/>
      <c r="L74" s="125"/>
      <c r="M74" s="125"/>
      <c r="N74" s="125"/>
      <c r="O74" s="125"/>
      <c r="P74" s="127"/>
    </row>
    <row r="75" spans="1:16" ht="18" customHeight="1">
      <c r="A75" s="120"/>
      <c r="B75" s="125"/>
      <c r="C75" s="125"/>
      <c r="D75" s="122"/>
      <c r="E75" s="125"/>
      <c r="F75" s="125"/>
      <c r="G75" s="125"/>
      <c r="H75" s="125"/>
      <c r="I75" s="125"/>
      <c r="J75" s="125"/>
      <c r="K75" s="125"/>
      <c r="L75" s="125"/>
      <c r="M75" s="125"/>
      <c r="N75" s="125"/>
      <c r="O75" s="125"/>
      <c r="P75" s="127"/>
    </row>
    <row r="76" spans="1:16" ht="18" customHeight="1">
      <c r="A76" s="120"/>
      <c r="B76" s="125"/>
      <c r="C76" s="125"/>
      <c r="D76" s="122"/>
      <c r="E76" s="125"/>
      <c r="F76" s="125"/>
      <c r="G76" s="125"/>
      <c r="H76" s="125"/>
      <c r="I76" s="125"/>
      <c r="J76" s="125"/>
      <c r="K76" s="125"/>
      <c r="L76" s="125"/>
      <c r="M76" s="125"/>
      <c r="N76" s="125"/>
      <c r="O76" s="125"/>
      <c r="P76" s="127"/>
    </row>
    <row r="77" spans="1:16" ht="18" customHeight="1">
      <c r="A77" s="120"/>
      <c r="B77" s="125"/>
      <c r="C77" s="125"/>
      <c r="D77" s="122"/>
      <c r="E77" s="125"/>
      <c r="F77" s="125"/>
      <c r="G77" s="125"/>
      <c r="H77" s="125"/>
      <c r="I77" s="125"/>
      <c r="J77" s="125"/>
      <c r="K77" s="125"/>
      <c r="L77" s="125"/>
      <c r="M77" s="125"/>
      <c r="N77" s="125"/>
      <c r="O77" s="125"/>
      <c r="P77" s="127"/>
    </row>
    <row r="78" spans="1:16" ht="18" customHeight="1">
      <c r="A78" s="120"/>
      <c r="B78" s="125"/>
      <c r="C78" s="125"/>
      <c r="D78" s="122"/>
      <c r="E78" s="125"/>
      <c r="F78" s="125"/>
      <c r="G78" s="125"/>
      <c r="H78" s="125"/>
      <c r="I78" s="125"/>
      <c r="J78" s="125"/>
      <c r="K78" s="125"/>
      <c r="L78" s="125"/>
      <c r="M78" s="125"/>
      <c r="N78" s="125"/>
      <c r="O78" s="125"/>
      <c r="P78" s="127"/>
    </row>
    <row r="79" spans="1:16" ht="18" customHeight="1">
      <c r="A79" s="120"/>
      <c r="B79" s="125"/>
      <c r="C79" s="125"/>
      <c r="D79" s="122"/>
      <c r="E79" s="125"/>
      <c r="F79" s="125"/>
      <c r="G79" s="125"/>
      <c r="H79" s="125"/>
      <c r="I79" s="125"/>
      <c r="J79" s="125"/>
      <c r="K79" s="125"/>
      <c r="L79" s="125"/>
      <c r="M79" s="125"/>
      <c r="N79" s="125"/>
      <c r="O79" s="125"/>
      <c r="P79" s="127"/>
    </row>
    <row r="80" spans="1:16" ht="18" customHeight="1">
      <c r="A80" s="120"/>
      <c r="B80" s="125"/>
      <c r="C80" s="125"/>
      <c r="D80" s="122"/>
      <c r="E80" s="125"/>
      <c r="F80" s="125"/>
      <c r="G80" s="125"/>
      <c r="H80" s="125"/>
      <c r="I80" s="125"/>
      <c r="J80" s="125"/>
      <c r="K80" s="125"/>
      <c r="L80" s="125"/>
      <c r="M80" s="125"/>
      <c r="N80" s="125"/>
      <c r="O80" s="125"/>
      <c r="P80" s="127"/>
    </row>
    <row r="81" spans="1:16" ht="18" customHeight="1">
      <c r="A81" s="120"/>
      <c r="B81" s="125"/>
      <c r="C81" s="125"/>
      <c r="D81" s="122"/>
      <c r="E81" s="125"/>
      <c r="F81" s="125"/>
      <c r="G81" s="125"/>
      <c r="H81" s="125"/>
      <c r="I81" s="125"/>
      <c r="J81" s="125"/>
      <c r="K81" s="125"/>
      <c r="L81" s="125"/>
      <c r="M81" s="125"/>
      <c r="N81" s="125"/>
      <c r="O81" s="125"/>
      <c r="P81" s="127"/>
    </row>
    <row r="82" spans="1:16" ht="18" customHeight="1">
      <c r="A82" s="120"/>
      <c r="B82" s="125"/>
      <c r="C82" s="125"/>
      <c r="D82" s="122"/>
      <c r="E82" s="125"/>
      <c r="F82" s="125"/>
      <c r="G82" s="125"/>
      <c r="H82" s="125"/>
      <c r="I82" s="125"/>
      <c r="J82" s="125"/>
      <c r="K82" s="125"/>
      <c r="L82" s="125"/>
      <c r="M82" s="125"/>
      <c r="N82" s="125"/>
      <c r="O82" s="125"/>
      <c r="P82" s="127"/>
    </row>
    <row r="83" spans="1:16" ht="18" customHeight="1">
      <c r="A83" s="120"/>
      <c r="B83" s="125"/>
      <c r="C83" s="125"/>
      <c r="D83" s="122"/>
      <c r="E83" s="125"/>
      <c r="F83" s="125"/>
      <c r="G83" s="125"/>
      <c r="H83" s="125"/>
      <c r="I83" s="125"/>
      <c r="J83" s="125"/>
      <c r="K83" s="125"/>
      <c r="L83" s="125"/>
      <c r="M83" s="125"/>
      <c r="N83" s="125"/>
      <c r="O83" s="125"/>
      <c r="P83" s="127"/>
    </row>
    <row r="84" spans="1:16" ht="18" customHeight="1">
      <c r="A84" s="120"/>
      <c r="B84" s="125"/>
      <c r="C84" s="125"/>
      <c r="D84" s="122"/>
      <c r="E84" s="125"/>
      <c r="F84" s="125"/>
      <c r="G84" s="125"/>
      <c r="H84" s="125"/>
      <c r="I84" s="125"/>
      <c r="J84" s="125"/>
      <c r="K84" s="125"/>
      <c r="L84" s="125"/>
      <c r="M84" s="125"/>
      <c r="N84" s="125"/>
      <c r="O84" s="125"/>
      <c r="P84" s="127"/>
    </row>
    <row r="85" spans="1:16" ht="18" customHeight="1">
      <c r="A85" s="120"/>
      <c r="B85" s="125"/>
      <c r="C85" s="125"/>
      <c r="D85" s="122"/>
      <c r="E85" s="125"/>
      <c r="F85" s="125"/>
      <c r="G85" s="125"/>
      <c r="H85" s="125"/>
      <c r="I85" s="125"/>
      <c r="J85" s="125"/>
      <c r="K85" s="125"/>
      <c r="L85" s="125"/>
      <c r="M85" s="125"/>
      <c r="N85" s="125"/>
      <c r="O85" s="125"/>
      <c r="P85" s="127"/>
    </row>
    <row r="86" spans="1:16" ht="18" customHeight="1">
      <c r="A86" s="120"/>
      <c r="B86" s="125"/>
      <c r="C86" s="125"/>
      <c r="D86" s="122"/>
      <c r="E86" s="125"/>
      <c r="F86" s="125"/>
      <c r="G86" s="125"/>
      <c r="H86" s="125"/>
      <c r="I86" s="125"/>
      <c r="J86" s="125"/>
      <c r="K86" s="125"/>
      <c r="L86" s="125"/>
      <c r="M86" s="125"/>
      <c r="N86" s="125"/>
      <c r="O86" s="125"/>
      <c r="P86" s="127"/>
    </row>
    <row r="87" spans="1:16" ht="18" customHeight="1">
      <c r="A87" s="120"/>
      <c r="B87" s="125"/>
      <c r="C87" s="125"/>
      <c r="D87" s="122"/>
      <c r="E87" s="125"/>
      <c r="F87" s="125"/>
      <c r="G87" s="125"/>
      <c r="H87" s="125"/>
      <c r="I87" s="125"/>
      <c r="J87" s="125"/>
      <c r="K87" s="125"/>
      <c r="L87" s="125"/>
      <c r="M87" s="125"/>
      <c r="N87" s="125"/>
      <c r="O87" s="125"/>
      <c r="P87" s="127"/>
    </row>
    <row r="88" spans="1:16" ht="18" customHeight="1">
      <c r="A88" s="120"/>
      <c r="B88" s="125"/>
      <c r="C88" s="125"/>
      <c r="D88" s="122"/>
      <c r="E88" s="125"/>
      <c r="F88" s="125"/>
      <c r="G88" s="125"/>
      <c r="H88" s="125"/>
      <c r="I88" s="125"/>
      <c r="J88" s="125"/>
      <c r="K88" s="125"/>
      <c r="L88" s="125"/>
      <c r="M88" s="125"/>
      <c r="N88" s="125"/>
      <c r="O88" s="125"/>
      <c r="P88" s="127"/>
    </row>
    <row r="89" spans="1:16" ht="18" customHeight="1">
      <c r="A89" s="120"/>
      <c r="B89" s="125"/>
      <c r="C89" s="125"/>
      <c r="D89" s="122"/>
      <c r="E89" s="125"/>
      <c r="F89" s="125"/>
      <c r="G89" s="125"/>
      <c r="H89" s="125"/>
      <c r="I89" s="125"/>
      <c r="J89" s="125"/>
      <c r="K89" s="125"/>
      <c r="L89" s="125"/>
      <c r="M89" s="125"/>
      <c r="N89" s="125"/>
      <c r="O89" s="125"/>
      <c r="P89" s="127"/>
    </row>
    <row r="90" spans="1:16" ht="18" customHeight="1">
      <c r="A90" s="120"/>
      <c r="B90" s="125"/>
      <c r="C90" s="125"/>
      <c r="D90" s="122"/>
      <c r="E90" s="125"/>
      <c r="F90" s="125"/>
      <c r="G90" s="125"/>
      <c r="H90" s="125"/>
      <c r="I90" s="125"/>
      <c r="J90" s="125"/>
      <c r="K90" s="125"/>
      <c r="L90" s="125"/>
      <c r="M90" s="125"/>
      <c r="N90" s="125"/>
      <c r="O90" s="125"/>
      <c r="P90" s="127"/>
    </row>
    <row r="91" spans="1:16" ht="18" customHeight="1">
      <c r="A91" s="120"/>
      <c r="B91" s="125"/>
      <c r="C91" s="125"/>
      <c r="D91" s="122"/>
      <c r="E91" s="125"/>
      <c r="F91" s="125"/>
      <c r="G91" s="125"/>
      <c r="H91" s="125"/>
      <c r="I91" s="125"/>
      <c r="J91" s="125"/>
      <c r="K91" s="125"/>
      <c r="L91" s="125"/>
      <c r="M91" s="125"/>
      <c r="N91" s="125"/>
      <c r="O91" s="125"/>
      <c r="P91" s="127"/>
    </row>
    <row r="92" spans="1:16" ht="18" customHeight="1">
      <c r="A92" s="120"/>
      <c r="B92" s="121"/>
      <c r="C92" s="121"/>
      <c r="D92" s="122"/>
      <c r="E92" s="140"/>
      <c r="F92" s="122"/>
      <c r="G92" s="141"/>
      <c r="H92" s="130"/>
      <c r="I92" s="130"/>
      <c r="J92" s="131"/>
      <c r="K92" s="131"/>
      <c r="L92" s="125"/>
      <c r="M92" s="125"/>
      <c r="N92" s="125"/>
      <c r="O92" s="125"/>
      <c r="P92" s="127"/>
    </row>
    <row r="93" spans="1:16" ht="18" customHeight="1">
      <c r="A93" s="120"/>
      <c r="B93" s="121"/>
      <c r="C93" s="121"/>
      <c r="D93" s="122"/>
      <c r="E93" s="140"/>
      <c r="F93" s="122"/>
      <c r="G93" s="141"/>
      <c r="H93" s="130"/>
      <c r="I93" s="130"/>
      <c r="J93" s="131"/>
      <c r="K93" s="131"/>
      <c r="L93" s="125"/>
      <c r="M93" s="125"/>
      <c r="N93" s="125"/>
      <c r="O93" s="125"/>
      <c r="P93" s="127"/>
    </row>
    <row r="94" spans="1:16" ht="18" customHeight="1">
      <c r="A94" s="120"/>
      <c r="B94" s="132"/>
      <c r="C94" s="132"/>
      <c r="D94" s="122"/>
      <c r="E94" s="142"/>
      <c r="F94" s="133"/>
      <c r="G94" s="141"/>
      <c r="H94" s="130"/>
      <c r="I94" s="130"/>
      <c r="J94" s="131"/>
      <c r="K94" s="131"/>
      <c r="L94" s="125"/>
      <c r="M94" s="125"/>
      <c r="N94" s="125"/>
      <c r="O94" s="125"/>
      <c r="P94" s="127"/>
    </row>
    <row r="95" spans="1:16" ht="18" customHeight="1">
      <c r="A95" s="120"/>
      <c r="B95" s="132"/>
      <c r="C95" s="132"/>
      <c r="D95" s="122"/>
      <c r="E95" s="142"/>
      <c r="F95" s="133"/>
      <c r="G95" s="141"/>
      <c r="H95" s="130"/>
      <c r="I95" s="130"/>
      <c r="J95" s="131"/>
      <c r="K95" s="131"/>
      <c r="L95" s="125"/>
      <c r="M95" s="125"/>
      <c r="N95" s="125"/>
      <c r="O95" s="125"/>
      <c r="P95" s="127"/>
    </row>
    <row r="96" spans="1:16" ht="18" customHeight="1">
      <c r="A96" s="120"/>
      <c r="B96" s="132"/>
      <c r="C96" s="132"/>
      <c r="D96" s="122"/>
      <c r="E96" s="142"/>
      <c r="F96" s="133"/>
      <c r="G96" s="141"/>
      <c r="H96" s="130"/>
      <c r="I96" s="130"/>
      <c r="J96" s="131"/>
      <c r="K96" s="131"/>
      <c r="L96" s="125"/>
      <c r="M96" s="125"/>
      <c r="N96" s="125"/>
      <c r="O96" s="125"/>
      <c r="P96" s="127"/>
    </row>
    <row r="97" spans="1:16" ht="18" customHeight="1">
      <c r="A97" s="120"/>
      <c r="B97" s="132"/>
      <c r="C97" s="132"/>
      <c r="D97" s="122"/>
      <c r="E97" s="142"/>
      <c r="F97" s="133"/>
      <c r="G97" s="141"/>
      <c r="H97" s="130"/>
      <c r="I97" s="130"/>
      <c r="J97" s="131"/>
      <c r="K97" s="131"/>
      <c r="L97" s="125"/>
      <c r="M97" s="125"/>
      <c r="N97" s="125"/>
      <c r="O97" s="125"/>
      <c r="P97" s="127"/>
    </row>
    <row r="98" spans="1:16" ht="18" customHeight="1">
      <c r="A98" s="120"/>
      <c r="B98" s="132"/>
      <c r="C98" s="132"/>
      <c r="D98" s="122"/>
      <c r="E98" s="142"/>
      <c r="F98" s="133"/>
      <c r="G98" s="141"/>
      <c r="H98" s="130"/>
      <c r="I98" s="130"/>
      <c r="J98" s="131"/>
      <c r="K98" s="131"/>
      <c r="L98" s="125"/>
      <c r="M98" s="125"/>
      <c r="N98" s="125"/>
      <c r="O98" s="125"/>
      <c r="P98" s="127"/>
    </row>
    <row r="99" spans="1:16" ht="18" customHeight="1">
      <c r="A99" s="120"/>
      <c r="B99" s="132"/>
      <c r="C99" s="132"/>
      <c r="D99" s="122"/>
      <c r="E99" s="142"/>
      <c r="F99" s="133"/>
      <c r="G99" s="141"/>
      <c r="H99" s="130"/>
      <c r="I99" s="130"/>
      <c r="J99" s="131"/>
      <c r="K99" s="131"/>
      <c r="L99" s="125"/>
      <c r="M99" s="125"/>
      <c r="N99" s="125"/>
      <c r="O99" s="125"/>
      <c r="P99" s="127"/>
    </row>
    <row r="100" spans="1:16" ht="18" customHeight="1">
      <c r="A100" s="120"/>
      <c r="B100" s="132"/>
      <c r="C100" s="132"/>
      <c r="D100" s="122"/>
      <c r="E100" s="142"/>
      <c r="F100" s="133"/>
      <c r="G100" s="141"/>
      <c r="H100" s="130"/>
      <c r="I100" s="130"/>
      <c r="J100" s="131"/>
      <c r="K100" s="131"/>
      <c r="L100" s="125"/>
      <c r="M100" s="125"/>
      <c r="N100" s="125"/>
      <c r="O100" s="125"/>
      <c r="P100" s="127"/>
    </row>
    <row r="101" spans="1:16" ht="18" customHeight="1">
      <c r="A101" s="120"/>
      <c r="B101" s="132"/>
      <c r="C101" s="132"/>
      <c r="D101" s="122"/>
      <c r="E101" s="142"/>
      <c r="F101" s="133"/>
      <c r="G101" s="141"/>
      <c r="H101" s="130"/>
      <c r="I101" s="130"/>
      <c r="J101" s="131"/>
      <c r="K101" s="131"/>
      <c r="L101" s="125"/>
      <c r="M101" s="125"/>
      <c r="N101" s="125"/>
      <c r="O101" s="125"/>
      <c r="P101" s="127"/>
    </row>
    <row r="102" spans="1:16" ht="18" customHeight="1">
      <c r="A102" s="120"/>
      <c r="B102" s="132"/>
      <c r="C102" s="132"/>
      <c r="D102" s="122"/>
      <c r="E102" s="142"/>
      <c r="F102" s="133"/>
      <c r="G102" s="141"/>
      <c r="H102" s="130"/>
      <c r="I102" s="130"/>
      <c r="J102" s="131"/>
      <c r="K102" s="131"/>
      <c r="L102" s="125"/>
      <c r="M102" s="125"/>
      <c r="N102" s="125"/>
      <c r="O102" s="125"/>
      <c r="P102" s="127"/>
    </row>
    <row r="103" spans="1:16" ht="18" customHeight="1">
      <c r="A103" s="120"/>
      <c r="B103" s="132"/>
      <c r="C103" s="132"/>
      <c r="D103" s="122"/>
      <c r="E103" s="142"/>
      <c r="F103" s="133"/>
      <c r="G103" s="141"/>
      <c r="H103" s="130"/>
      <c r="I103" s="130"/>
      <c r="J103" s="131"/>
      <c r="K103" s="131"/>
      <c r="L103" s="125"/>
      <c r="M103" s="125"/>
      <c r="N103" s="125"/>
      <c r="O103" s="125"/>
      <c r="P103" s="127"/>
    </row>
    <row r="104" spans="1:16" ht="18" customHeight="1">
      <c r="A104" s="120"/>
      <c r="B104" s="132"/>
      <c r="C104" s="132"/>
      <c r="D104" s="122"/>
      <c r="E104" s="142"/>
      <c r="F104" s="133"/>
      <c r="G104" s="141"/>
      <c r="H104" s="130"/>
      <c r="I104" s="130"/>
      <c r="J104" s="131"/>
      <c r="K104" s="131"/>
      <c r="L104" s="125"/>
      <c r="M104" s="125"/>
      <c r="N104" s="125"/>
      <c r="O104" s="125"/>
      <c r="P104" s="127"/>
    </row>
    <row r="105" spans="1:16" ht="18" customHeight="1">
      <c r="A105" s="120"/>
      <c r="B105" s="132"/>
      <c r="C105" s="132"/>
      <c r="D105" s="122"/>
      <c r="E105" s="142"/>
      <c r="F105" s="133"/>
      <c r="G105" s="141"/>
      <c r="H105" s="130"/>
      <c r="I105" s="130"/>
      <c r="J105" s="131"/>
      <c r="K105" s="131"/>
      <c r="L105" s="125"/>
      <c r="M105" s="125"/>
      <c r="N105" s="125"/>
      <c r="O105" s="125"/>
      <c r="P105" s="127"/>
    </row>
    <row r="106" spans="1:16" ht="18" customHeight="1">
      <c r="A106" s="120"/>
      <c r="B106" s="132"/>
      <c r="C106" s="132"/>
      <c r="D106" s="122"/>
      <c r="E106" s="142"/>
      <c r="F106" s="133"/>
      <c r="G106" s="141"/>
      <c r="H106" s="130"/>
      <c r="I106" s="130"/>
      <c r="J106" s="131"/>
      <c r="K106" s="131"/>
      <c r="L106" s="125"/>
      <c r="M106" s="125"/>
      <c r="N106" s="125"/>
      <c r="O106" s="125"/>
      <c r="P106" s="127"/>
    </row>
    <row r="107" spans="1:16" ht="18" customHeight="1">
      <c r="A107" s="120"/>
      <c r="B107" s="132"/>
      <c r="C107" s="132"/>
      <c r="D107" s="122"/>
      <c r="E107" s="142"/>
      <c r="F107" s="133"/>
      <c r="G107" s="141"/>
      <c r="H107" s="130"/>
      <c r="I107" s="130"/>
      <c r="J107" s="131"/>
      <c r="K107" s="131"/>
      <c r="L107" s="125"/>
      <c r="M107" s="125"/>
      <c r="N107" s="125"/>
      <c r="O107" s="125"/>
      <c r="P107" s="127"/>
    </row>
    <row r="108" spans="1:16" ht="18" customHeight="1">
      <c r="A108" s="120"/>
      <c r="B108" s="132"/>
      <c r="C108" s="132"/>
      <c r="D108" s="122"/>
      <c r="E108" s="142"/>
      <c r="F108" s="133"/>
      <c r="G108" s="141"/>
      <c r="H108" s="130"/>
      <c r="I108" s="130"/>
      <c r="J108" s="131"/>
      <c r="K108" s="131"/>
      <c r="L108" s="125"/>
      <c r="M108" s="125"/>
      <c r="N108" s="125"/>
      <c r="O108" s="125"/>
      <c r="P108" s="127"/>
    </row>
    <row r="109" spans="1:16" ht="18" customHeight="1">
      <c r="A109" s="120"/>
      <c r="B109" s="132"/>
      <c r="C109" s="132"/>
      <c r="D109" s="122"/>
      <c r="E109" s="142"/>
      <c r="F109" s="133"/>
      <c r="G109" s="141"/>
      <c r="H109" s="130"/>
      <c r="I109" s="130"/>
      <c r="J109" s="131"/>
      <c r="K109" s="131"/>
      <c r="L109" s="125"/>
      <c r="M109" s="125"/>
      <c r="N109" s="125"/>
      <c r="O109" s="125"/>
      <c r="P109" s="127"/>
    </row>
    <row r="110" spans="1:16" ht="18" customHeight="1">
      <c r="A110" s="120"/>
      <c r="B110" s="132"/>
      <c r="C110" s="132"/>
      <c r="D110" s="122"/>
      <c r="E110" s="142"/>
      <c r="F110" s="133"/>
      <c r="G110" s="141"/>
      <c r="H110" s="130"/>
      <c r="I110" s="130"/>
      <c r="J110" s="131"/>
      <c r="K110" s="131"/>
      <c r="L110" s="125"/>
      <c r="M110" s="125"/>
      <c r="N110" s="125"/>
      <c r="O110" s="125"/>
      <c r="P110" s="127"/>
    </row>
    <row r="111" spans="1:16" ht="18" customHeight="1">
      <c r="A111" s="120"/>
      <c r="B111" s="132"/>
      <c r="C111" s="132"/>
      <c r="D111" s="122"/>
      <c r="E111" s="142"/>
      <c r="F111" s="133"/>
      <c r="G111" s="141"/>
      <c r="H111" s="130"/>
      <c r="I111" s="130"/>
      <c r="J111" s="131"/>
      <c r="K111" s="131"/>
      <c r="L111" s="125"/>
      <c r="M111" s="125"/>
      <c r="N111" s="125"/>
      <c r="O111" s="125"/>
      <c r="P111" s="127"/>
    </row>
    <row r="112" spans="1:16" ht="18" customHeight="1">
      <c r="A112" s="120"/>
      <c r="B112" s="132"/>
      <c r="C112" s="132"/>
      <c r="D112" s="122"/>
      <c r="E112" s="142"/>
      <c r="F112" s="133"/>
      <c r="G112" s="141"/>
      <c r="H112" s="130"/>
      <c r="I112" s="130"/>
      <c r="J112" s="131"/>
      <c r="K112" s="131"/>
      <c r="L112" s="125"/>
      <c r="M112" s="125"/>
      <c r="N112" s="125"/>
      <c r="O112" s="125"/>
      <c r="P112" s="127"/>
    </row>
    <row r="113" spans="1:16" ht="18" customHeight="1">
      <c r="A113" s="120"/>
      <c r="B113" s="132"/>
      <c r="C113" s="132"/>
      <c r="D113" s="122"/>
      <c r="E113" s="142"/>
      <c r="F113" s="133"/>
      <c r="G113" s="141"/>
      <c r="H113" s="130"/>
      <c r="I113" s="130"/>
      <c r="J113" s="131"/>
      <c r="K113" s="131"/>
      <c r="L113" s="125"/>
      <c r="M113" s="125"/>
      <c r="N113" s="125"/>
      <c r="O113" s="125"/>
      <c r="P113" s="127"/>
    </row>
    <row r="114" spans="1:16" ht="18" customHeight="1">
      <c r="A114" s="120"/>
      <c r="B114" s="132"/>
      <c r="C114" s="132"/>
      <c r="D114" s="122"/>
      <c r="E114" s="142"/>
      <c r="F114" s="133"/>
      <c r="G114" s="141"/>
      <c r="H114" s="130"/>
      <c r="I114" s="130"/>
      <c r="J114" s="131"/>
      <c r="K114" s="131"/>
      <c r="L114" s="125"/>
      <c r="M114" s="125"/>
      <c r="N114" s="125"/>
      <c r="O114" s="125"/>
      <c r="P114" s="127"/>
    </row>
    <row r="115" spans="1:16" ht="18" customHeight="1">
      <c r="A115" s="120"/>
      <c r="B115" s="132"/>
      <c r="C115" s="132"/>
      <c r="D115" s="122"/>
      <c r="E115" s="142"/>
      <c r="F115" s="133"/>
      <c r="G115" s="141"/>
      <c r="H115" s="130"/>
      <c r="I115" s="130"/>
      <c r="J115" s="131"/>
      <c r="K115" s="131"/>
      <c r="L115" s="125"/>
      <c r="M115" s="125"/>
      <c r="N115" s="125"/>
      <c r="O115" s="125"/>
      <c r="P115" s="127"/>
    </row>
    <row r="116" spans="1:16" ht="18" customHeight="1">
      <c r="A116" s="120"/>
      <c r="B116" s="132"/>
      <c r="C116" s="132"/>
      <c r="D116" s="122"/>
      <c r="E116" s="142"/>
      <c r="F116" s="133"/>
      <c r="G116" s="141"/>
      <c r="H116" s="130"/>
      <c r="I116" s="130"/>
      <c r="J116" s="131"/>
      <c r="K116" s="131"/>
      <c r="L116" s="125"/>
      <c r="M116" s="125"/>
      <c r="N116" s="125"/>
      <c r="O116" s="125"/>
      <c r="P116" s="127"/>
    </row>
    <row r="117" spans="1:16" ht="18" customHeight="1">
      <c r="A117" s="120"/>
      <c r="B117" s="132"/>
      <c r="C117" s="132"/>
      <c r="D117" s="122"/>
      <c r="E117" s="142"/>
      <c r="F117" s="133"/>
      <c r="G117" s="141"/>
      <c r="H117" s="130"/>
      <c r="I117" s="130"/>
      <c r="J117" s="131"/>
      <c r="K117" s="131"/>
      <c r="L117" s="125"/>
      <c r="M117" s="125"/>
      <c r="N117" s="125"/>
      <c r="O117" s="125"/>
      <c r="P117" s="127"/>
    </row>
    <row r="118" spans="1:16" ht="18" customHeight="1">
      <c r="A118" s="120"/>
      <c r="B118" s="132"/>
      <c r="C118" s="132"/>
      <c r="D118" s="122"/>
      <c r="E118" s="142"/>
      <c r="F118" s="133"/>
      <c r="G118" s="141"/>
      <c r="H118" s="130"/>
      <c r="I118" s="130"/>
      <c r="J118" s="131"/>
      <c r="K118" s="131"/>
      <c r="L118" s="125"/>
      <c r="M118" s="125"/>
      <c r="N118" s="125"/>
      <c r="O118" s="125"/>
      <c r="P118" s="127"/>
    </row>
    <row r="119" spans="1:16" ht="18" customHeight="1">
      <c r="A119" s="120"/>
      <c r="B119" s="132"/>
      <c r="C119" s="132"/>
      <c r="D119" s="122"/>
      <c r="E119" s="142"/>
      <c r="F119" s="133"/>
      <c r="G119" s="141"/>
      <c r="H119" s="130"/>
      <c r="I119" s="130"/>
      <c r="J119" s="131"/>
      <c r="K119" s="131"/>
      <c r="L119" s="125"/>
      <c r="M119" s="125"/>
      <c r="N119" s="125"/>
      <c r="O119" s="125"/>
      <c r="P119" s="127"/>
    </row>
    <row r="120" spans="1:16" ht="18" customHeight="1">
      <c r="A120" s="120"/>
      <c r="B120" s="132"/>
      <c r="C120" s="132"/>
      <c r="D120" s="122"/>
      <c r="E120" s="142"/>
      <c r="F120" s="133"/>
      <c r="G120" s="141"/>
      <c r="H120" s="130"/>
      <c r="I120" s="130"/>
      <c r="J120" s="131"/>
      <c r="K120" s="131"/>
      <c r="L120" s="125"/>
      <c r="M120" s="125"/>
      <c r="N120" s="125"/>
      <c r="O120" s="125"/>
      <c r="P120" s="127"/>
    </row>
    <row r="121" spans="1:16" ht="18" customHeight="1">
      <c r="A121" s="120"/>
      <c r="B121" s="132"/>
      <c r="C121" s="132"/>
      <c r="D121" s="122"/>
      <c r="E121" s="142"/>
      <c r="F121" s="133"/>
      <c r="G121" s="141"/>
      <c r="H121" s="130"/>
      <c r="I121" s="130"/>
      <c r="J121" s="131"/>
      <c r="K121" s="131"/>
      <c r="L121" s="125"/>
      <c r="M121" s="125"/>
      <c r="N121" s="125"/>
      <c r="O121" s="125"/>
      <c r="P121" s="127"/>
    </row>
    <row r="122" spans="1:16" ht="18" customHeight="1">
      <c r="A122" s="120"/>
      <c r="B122" s="132"/>
      <c r="C122" s="132"/>
      <c r="D122" s="122"/>
      <c r="E122" s="142"/>
      <c r="F122" s="133"/>
      <c r="G122" s="141"/>
      <c r="H122" s="130"/>
      <c r="I122" s="130"/>
      <c r="J122" s="131"/>
      <c r="K122" s="131"/>
      <c r="L122" s="125"/>
      <c r="M122" s="125"/>
      <c r="N122" s="125"/>
      <c r="O122" s="125"/>
      <c r="P122" s="127"/>
    </row>
    <row r="123" spans="1:16" ht="18" customHeight="1">
      <c r="A123" s="120"/>
      <c r="B123" s="132"/>
      <c r="C123" s="132"/>
      <c r="D123" s="122"/>
      <c r="E123" s="142"/>
      <c r="F123" s="133"/>
      <c r="G123" s="141"/>
      <c r="H123" s="130"/>
      <c r="I123" s="130"/>
      <c r="J123" s="131"/>
      <c r="K123" s="131"/>
      <c r="L123" s="125"/>
      <c r="M123" s="125"/>
      <c r="N123" s="125"/>
      <c r="O123" s="125"/>
      <c r="P123" s="127"/>
    </row>
    <row r="124" spans="1:16" ht="18" customHeight="1">
      <c r="A124" s="120"/>
      <c r="B124" s="132"/>
      <c r="C124" s="132"/>
      <c r="D124" s="122"/>
      <c r="E124" s="142"/>
      <c r="F124" s="133"/>
      <c r="G124" s="141"/>
      <c r="H124" s="130"/>
      <c r="I124" s="130"/>
      <c r="J124" s="131"/>
      <c r="K124" s="131"/>
      <c r="L124" s="125"/>
      <c r="M124" s="125"/>
      <c r="N124" s="125"/>
      <c r="O124" s="125"/>
      <c r="P124" s="127"/>
    </row>
    <row r="125" spans="1:16" ht="18" customHeight="1">
      <c r="A125" s="120"/>
      <c r="B125" s="121"/>
      <c r="C125" s="121"/>
      <c r="D125" s="122"/>
      <c r="E125" s="140"/>
      <c r="F125" s="122"/>
      <c r="G125" s="122"/>
      <c r="H125" s="122"/>
      <c r="I125" s="122"/>
      <c r="J125" s="123"/>
      <c r="K125" s="131"/>
      <c r="L125" s="125"/>
      <c r="M125" s="125"/>
      <c r="N125" s="125"/>
      <c r="O125" s="125"/>
      <c r="P125" s="127"/>
    </row>
    <row r="126" spans="1:16" ht="18" customHeight="1">
      <c r="A126" s="120"/>
      <c r="B126" s="121"/>
      <c r="C126" s="121"/>
      <c r="D126" s="122"/>
      <c r="E126" s="140"/>
      <c r="F126" s="122"/>
      <c r="G126" s="122"/>
      <c r="H126" s="122"/>
      <c r="I126" s="122"/>
      <c r="J126" s="123"/>
      <c r="K126" s="131"/>
      <c r="L126" s="125"/>
      <c r="M126" s="125"/>
      <c r="N126" s="125"/>
      <c r="O126" s="125"/>
      <c r="P126" s="127"/>
    </row>
    <row r="127" spans="1:16" ht="18" customHeight="1">
      <c r="A127" s="120"/>
      <c r="B127" s="121"/>
      <c r="C127" s="121"/>
      <c r="D127" s="122"/>
      <c r="E127" s="140"/>
      <c r="F127" s="122"/>
      <c r="G127" s="122"/>
      <c r="H127" s="122"/>
      <c r="I127" s="122"/>
      <c r="J127" s="123"/>
      <c r="K127" s="131"/>
      <c r="L127" s="125"/>
      <c r="M127" s="125"/>
      <c r="N127" s="125"/>
      <c r="O127" s="125"/>
      <c r="P127" s="127"/>
    </row>
    <row r="128" spans="1:16" ht="18" customHeight="1">
      <c r="A128" s="120"/>
      <c r="B128" s="132"/>
      <c r="C128" s="132"/>
      <c r="D128" s="122"/>
      <c r="E128" s="142"/>
      <c r="F128" s="133"/>
      <c r="G128" s="133"/>
      <c r="H128" s="133"/>
      <c r="I128" s="133"/>
      <c r="J128" s="131"/>
      <c r="K128" s="131"/>
      <c r="L128" s="125"/>
      <c r="M128" s="125"/>
      <c r="N128" s="125"/>
      <c r="O128" s="125"/>
      <c r="P128" s="127"/>
    </row>
    <row r="129" spans="1:16" ht="18" customHeight="1">
      <c r="A129" s="120"/>
      <c r="B129" s="121"/>
      <c r="C129" s="121"/>
      <c r="D129" s="122"/>
      <c r="E129" s="140"/>
      <c r="F129" s="122"/>
      <c r="G129" s="122"/>
      <c r="H129" s="122"/>
      <c r="I129" s="122"/>
      <c r="J129" s="123"/>
      <c r="K129" s="131"/>
      <c r="L129" s="125"/>
      <c r="M129" s="125"/>
      <c r="N129" s="125"/>
      <c r="O129" s="125"/>
      <c r="P129" s="127"/>
    </row>
    <row r="130" spans="1:16" ht="18" customHeight="1">
      <c r="A130" s="120"/>
      <c r="B130" s="121"/>
      <c r="C130" s="121"/>
      <c r="D130" s="122"/>
      <c r="E130" s="140"/>
      <c r="F130" s="122"/>
      <c r="G130" s="122"/>
      <c r="H130" s="122"/>
      <c r="I130" s="122"/>
      <c r="J130" s="123"/>
      <c r="K130" s="123"/>
      <c r="L130" s="125"/>
      <c r="M130" s="125"/>
      <c r="N130" s="125"/>
      <c r="O130" s="125"/>
      <c r="P130" s="127"/>
    </row>
    <row r="131" spans="1:16" ht="18" customHeight="1">
      <c r="A131" s="120"/>
      <c r="B131" s="121"/>
      <c r="C131" s="121"/>
      <c r="D131" s="122"/>
      <c r="E131" s="140"/>
      <c r="F131" s="122"/>
      <c r="G131" s="122"/>
      <c r="H131" s="122"/>
      <c r="I131" s="122"/>
      <c r="J131" s="123"/>
      <c r="K131" s="123"/>
      <c r="L131" s="125"/>
      <c r="M131" s="125"/>
      <c r="N131" s="125"/>
      <c r="O131" s="125"/>
      <c r="P131" s="127"/>
    </row>
    <row r="132" spans="1:16" ht="18" customHeight="1">
      <c r="A132" s="120"/>
      <c r="B132" s="121"/>
      <c r="C132" s="121"/>
      <c r="D132" s="122"/>
      <c r="E132" s="140"/>
      <c r="F132" s="122"/>
      <c r="G132" s="122"/>
      <c r="H132" s="122"/>
      <c r="I132" s="122"/>
      <c r="J132" s="123"/>
      <c r="K132" s="123"/>
      <c r="L132" s="125"/>
      <c r="M132" s="125"/>
      <c r="N132" s="125"/>
      <c r="O132" s="125"/>
      <c r="P132" s="127"/>
    </row>
    <row r="133" spans="1:16" ht="18" customHeight="1">
      <c r="A133" s="120"/>
      <c r="B133" s="121"/>
      <c r="C133" s="121"/>
      <c r="D133" s="122"/>
      <c r="E133" s="140"/>
      <c r="F133" s="122"/>
      <c r="G133" s="122"/>
      <c r="H133" s="122"/>
      <c r="I133" s="122"/>
      <c r="J133" s="123"/>
      <c r="K133" s="123"/>
      <c r="L133" s="125"/>
      <c r="M133" s="125"/>
      <c r="N133" s="125"/>
      <c r="O133" s="125"/>
      <c r="P133" s="127"/>
    </row>
    <row r="134" spans="1:16" ht="18" customHeight="1">
      <c r="A134" s="120"/>
      <c r="B134" s="121"/>
      <c r="C134" s="121"/>
      <c r="D134" s="122"/>
      <c r="E134" s="140"/>
      <c r="F134" s="122"/>
      <c r="G134" s="122"/>
      <c r="H134" s="122"/>
      <c r="I134" s="122"/>
      <c r="J134" s="123"/>
      <c r="K134" s="123"/>
      <c r="L134" s="125"/>
      <c r="M134" s="125"/>
      <c r="N134" s="125"/>
      <c r="O134" s="125"/>
      <c r="P134" s="127"/>
    </row>
    <row r="135" spans="1:16" ht="18" customHeight="1">
      <c r="A135" s="120"/>
      <c r="B135" s="121"/>
      <c r="C135" s="121"/>
      <c r="D135" s="122"/>
      <c r="E135" s="140"/>
      <c r="F135" s="122"/>
      <c r="G135" s="122"/>
      <c r="H135" s="122"/>
      <c r="I135" s="122"/>
      <c r="J135" s="123"/>
      <c r="K135" s="123"/>
      <c r="L135" s="125"/>
      <c r="M135" s="125"/>
      <c r="N135" s="125"/>
      <c r="O135" s="125"/>
      <c r="P135" s="127"/>
    </row>
    <row r="136" spans="1:16" ht="18" customHeight="1">
      <c r="A136" s="120"/>
      <c r="B136" s="121"/>
      <c r="C136" s="121"/>
      <c r="D136" s="122"/>
      <c r="E136" s="140"/>
      <c r="F136" s="122"/>
      <c r="G136" s="122"/>
      <c r="H136" s="122"/>
      <c r="I136" s="122"/>
      <c r="J136" s="123"/>
      <c r="K136" s="123"/>
      <c r="L136" s="125"/>
      <c r="M136" s="125"/>
      <c r="N136" s="125"/>
      <c r="O136" s="125"/>
      <c r="P136" s="127"/>
    </row>
    <row r="137" spans="1:16" ht="18" customHeight="1">
      <c r="A137" s="120"/>
      <c r="B137" s="132"/>
      <c r="C137" s="132"/>
      <c r="D137" s="122"/>
      <c r="E137" s="142"/>
      <c r="F137" s="133"/>
      <c r="G137" s="133"/>
      <c r="H137" s="133"/>
      <c r="I137" s="133"/>
      <c r="J137" s="131"/>
      <c r="K137" s="123"/>
      <c r="L137" s="125"/>
      <c r="M137" s="125"/>
      <c r="N137" s="125"/>
      <c r="O137" s="125"/>
      <c r="P137" s="127"/>
    </row>
    <row r="138" spans="1:16" ht="18" customHeight="1">
      <c r="A138" s="120"/>
      <c r="B138" s="121"/>
      <c r="C138" s="121"/>
      <c r="D138" s="122"/>
      <c r="E138" s="140"/>
      <c r="F138" s="122"/>
      <c r="G138" s="122"/>
      <c r="H138" s="122"/>
      <c r="I138" s="122"/>
      <c r="J138" s="123"/>
      <c r="K138" s="123"/>
      <c r="L138" s="125"/>
      <c r="M138" s="125"/>
      <c r="N138" s="125"/>
      <c r="O138" s="125"/>
      <c r="P138" s="127"/>
    </row>
    <row r="139" spans="1:16" ht="18" customHeight="1">
      <c r="A139" s="120"/>
      <c r="B139" s="121"/>
      <c r="C139" s="121"/>
      <c r="D139" s="122"/>
      <c r="E139" s="140"/>
      <c r="F139" s="122"/>
      <c r="G139" s="122"/>
      <c r="H139" s="122"/>
      <c r="I139" s="122"/>
      <c r="J139" s="123"/>
      <c r="K139" s="123"/>
      <c r="L139" s="125"/>
      <c r="M139" s="125"/>
      <c r="N139" s="125"/>
      <c r="O139" s="125"/>
      <c r="P139" s="127"/>
    </row>
    <row r="140" spans="1:16" ht="18" customHeight="1">
      <c r="A140" s="120"/>
      <c r="B140" s="121"/>
      <c r="C140" s="121"/>
      <c r="D140" s="122"/>
      <c r="E140" s="140"/>
      <c r="F140" s="122"/>
      <c r="G140" s="122"/>
      <c r="H140" s="122"/>
      <c r="I140" s="122"/>
      <c r="J140" s="123"/>
      <c r="K140" s="123"/>
      <c r="L140" s="125"/>
      <c r="M140" s="125"/>
      <c r="N140" s="125"/>
      <c r="O140" s="125"/>
      <c r="P140" s="127"/>
    </row>
    <row r="141" spans="1:16" ht="18" customHeight="1">
      <c r="A141" s="120"/>
      <c r="B141" s="121"/>
      <c r="C141" s="121"/>
      <c r="D141" s="122"/>
      <c r="E141" s="140"/>
      <c r="F141" s="122"/>
      <c r="G141" s="122"/>
      <c r="H141" s="122"/>
      <c r="I141" s="122"/>
      <c r="J141" s="123"/>
      <c r="K141" s="123"/>
      <c r="L141" s="125"/>
      <c r="M141" s="125"/>
      <c r="N141" s="125"/>
      <c r="O141" s="125"/>
      <c r="P141" s="127"/>
    </row>
    <row r="142" spans="1:16" ht="18" customHeight="1">
      <c r="A142" s="120"/>
      <c r="B142" s="121"/>
      <c r="C142" s="121"/>
      <c r="D142" s="122"/>
      <c r="E142" s="140"/>
      <c r="F142" s="122"/>
      <c r="G142" s="122"/>
      <c r="H142" s="122"/>
      <c r="I142" s="122"/>
      <c r="J142" s="123"/>
      <c r="K142" s="123"/>
      <c r="L142" s="125"/>
      <c r="M142" s="125"/>
      <c r="N142" s="125"/>
      <c r="O142" s="125"/>
      <c r="P142" s="127"/>
    </row>
    <row r="143" spans="1:16" ht="18" customHeight="1">
      <c r="A143" s="120"/>
      <c r="B143" s="121"/>
      <c r="C143" s="121"/>
      <c r="D143" s="122"/>
      <c r="E143" s="140"/>
      <c r="F143" s="122"/>
      <c r="G143" s="122"/>
      <c r="H143" s="122"/>
      <c r="I143" s="122"/>
      <c r="J143" s="123"/>
      <c r="K143" s="123"/>
      <c r="L143" s="125"/>
      <c r="M143" s="125"/>
      <c r="N143" s="125"/>
      <c r="O143" s="125"/>
      <c r="P143" s="127"/>
    </row>
    <row r="144" spans="1:16" ht="18" customHeight="1">
      <c r="A144" s="120"/>
      <c r="B144" s="121"/>
      <c r="C144" s="121"/>
      <c r="D144" s="122"/>
      <c r="E144" s="140"/>
      <c r="F144" s="122"/>
      <c r="G144" s="122"/>
      <c r="H144" s="122"/>
      <c r="I144" s="122"/>
      <c r="J144" s="123"/>
      <c r="K144" s="123"/>
      <c r="L144" s="125"/>
      <c r="M144" s="125"/>
      <c r="N144" s="125"/>
      <c r="O144" s="125"/>
      <c r="P144" s="127"/>
    </row>
    <row r="145" spans="1:16" ht="18" customHeight="1">
      <c r="A145" s="120"/>
      <c r="B145" s="132"/>
      <c r="C145" s="121"/>
      <c r="D145" s="122"/>
      <c r="E145" s="140"/>
      <c r="F145" s="122"/>
      <c r="G145" s="122"/>
      <c r="H145" s="122"/>
      <c r="I145" s="122"/>
      <c r="J145" s="123"/>
      <c r="K145" s="123"/>
      <c r="L145" s="125"/>
      <c r="M145" s="125"/>
      <c r="N145" s="125"/>
      <c r="O145" s="125"/>
      <c r="P145" s="127"/>
    </row>
    <row r="146" spans="1:16" ht="18" customHeight="1">
      <c r="A146" s="120"/>
      <c r="B146" s="132"/>
      <c r="C146" s="121"/>
      <c r="D146" s="122"/>
      <c r="E146" s="140"/>
      <c r="F146" s="122"/>
      <c r="G146" s="122"/>
      <c r="H146" s="122"/>
      <c r="I146" s="122"/>
      <c r="J146" s="123"/>
      <c r="K146" s="123"/>
      <c r="L146" s="125"/>
      <c r="M146" s="125"/>
      <c r="N146" s="125"/>
      <c r="O146" s="125"/>
      <c r="P146" s="127"/>
    </row>
    <row r="147" spans="1:16" ht="18" customHeight="1">
      <c r="A147" s="120"/>
      <c r="B147" s="132"/>
      <c r="C147" s="121"/>
      <c r="D147" s="122"/>
      <c r="E147" s="140"/>
      <c r="F147" s="122"/>
      <c r="G147" s="122"/>
      <c r="H147" s="122"/>
      <c r="I147" s="122"/>
      <c r="J147" s="123"/>
      <c r="K147" s="123"/>
      <c r="L147" s="125"/>
      <c r="M147" s="125"/>
      <c r="N147" s="125"/>
      <c r="O147" s="125"/>
      <c r="P147" s="127"/>
    </row>
    <row r="148" spans="1:16" ht="18" customHeight="1">
      <c r="A148" s="120"/>
      <c r="B148" s="132"/>
      <c r="C148" s="121"/>
      <c r="D148" s="122"/>
      <c r="E148" s="140"/>
      <c r="F148" s="122"/>
      <c r="G148" s="122"/>
      <c r="H148" s="122"/>
      <c r="I148" s="122"/>
      <c r="J148" s="123"/>
      <c r="K148" s="123"/>
      <c r="L148" s="125"/>
      <c r="M148" s="125"/>
      <c r="N148" s="125"/>
      <c r="O148" s="125"/>
      <c r="P148" s="127"/>
    </row>
    <row r="149" spans="1:16" ht="18" customHeight="1">
      <c r="A149" s="120"/>
      <c r="B149" s="132"/>
      <c r="C149" s="121"/>
      <c r="D149" s="122"/>
      <c r="E149" s="140"/>
      <c r="F149" s="122"/>
      <c r="G149" s="122"/>
      <c r="H149" s="122"/>
      <c r="I149" s="122"/>
      <c r="J149" s="123"/>
      <c r="K149" s="123"/>
      <c r="L149" s="125"/>
      <c r="M149" s="125"/>
      <c r="N149" s="125"/>
      <c r="O149" s="125"/>
      <c r="P149" s="127"/>
    </row>
    <row r="150" spans="1:16" ht="18" customHeight="1">
      <c r="A150" s="120"/>
      <c r="B150" s="132"/>
      <c r="C150" s="121"/>
      <c r="D150" s="122"/>
      <c r="E150" s="140"/>
      <c r="F150" s="122"/>
      <c r="G150" s="122"/>
      <c r="H150" s="122"/>
      <c r="I150" s="122"/>
      <c r="J150" s="123"/>
      <c r="K150" s="123"/>
      <c r="L150" s="125"/>
      <c r="M150" s="125"/>
      <c r="N150" s="125"/>
      <c r="O150" s="125"/>
      <c r="P150" s="127"/>
    </row>
    <row r="151" spans="1:16" ht="18" customHeight="1">
      <c r="A151" s="120"/>
      <c r="B151" s="132"/>
      <c r="C151" s="121"/>
      <c r="D151" s="122"/>
      <c r="E151" s="140"/>
      <c r="F151" s="122"/>
      <c r="G151" s="122"/>
      <c r="H151" s="122"/>
      <c r="I151" s="122"/>
      <c r="J151" s="123"/>
      <c r="K151" s="123"/>
      <c r="L151" s="125"/>
      <c r="M151" s="125"/>
      <c r="N151" s="125"/>
      <c r="O151" s="125"/>
      <c r="P151" s="127"/>
    </row>
    <row r="152" spans="1:16" ht="18" customHeight="1">
      <c r="A152" s="120"/>
      <c r="B152" s="132"/>
      <c r="C152" s="121"/>
      <c r="D152" s="122"/>
      <c r="E152" s="140"/>
      <c r="F152" s="122"/>
      <c r="G152" s="122"/>
      <c r="H152" s="122"/>
      <c r="I152" s="122"/>
      <c r="J152" s="123"/>
      <c r="K152" s="123"/>
      <c r="L152" s="125"/>
      <c r="M152" s="125"/>
      <c r="N152" s="125"/>
      <c r="O152" s="125"/>
      <c r="P152" s="127"/>
    </row>
    <row r="153" spans="1:16" ht="18" customHeight="1">
      <c r="A153" s="120"/>
      <c r="B153" s="121"/>
      <c r="C153" s="121"/>
      <c r="D153" s="122"/>
      <c r="E153" s="140"/>
      <c r="F153" s="122"/>
      <c r="G153" s="122"/>
      <c r="H153" s="122"/>
      <c r="I153" s="122"/>
      <c r="J153" s="123"/>
      <c r="K153" s="123"/>
      <c r="L153" s="125"/>
      <c r="M153" s="125"/>
      <c r="N153" s="125"/>
      <c r="O153" s="125"/>
      <c r="P153" s="127"/>
    </row>
    <row r="154" spans="1:16" ht="18" customHeight="1">
      <c r="A154" s="120"/>
      <c r="B154" s="121"/>
      <c r="C154" s="121"/>
      <c r="D154" s="122"/>
      <c r="E154" s="140"/>
      <c r="F154" s="122"/>
      <c r="G154" s="122"/>
      <c r="H154" s="122"/>
      <c r="I154" s="122"/>
      <c r="J154" s="123"/>
      <c r="K154" s="123"/>
      <c r="L154" s="125"/>
      <c r="M154" s="125"/>
      <c r="N154" s="125"/>
      <c r="O154" s="125"/>
      <c r="P154" s="127"/>
    </row>
    <row r="155" spans="1:16" ht="18" customHeight="1">
      <c r="A155" s="120"/>
      <c r="B155" s="121"/>
      <c r="C155" s="121"/>
      <c r="D155" s="122"/>
      <c r="E155" s="140"/>
      <c r="F155" s="122"/>
      <c r="G155" s="122"/>
      <c r="H155" s="122"/>
      <c r="I155" s="122"/>
      <c r="J155" s="123"/>
      <c r="K155" s="123"/>
      <c r="L155" s="125"/>
      <c r="M155" s="125"/>
      <c r="N155" s="125"/>
      <c r="O155" s="125"/>
      <c r="P155" s="127"/>
    </row>
    <row r="156" spans="1:16" ht="18" customHeight="1">
      <c r="A156" s="120"/>
      <c r="B156" s="121"/>
      <c r="C156" s="121"/>
      <c r="D156" s="122"/>
      <c r="E156" s="140"/>
      <c r="F156" s="122"/>
      <c r="G156" s="122"/>
      <c r="H156" s="122"/>
      <c r="I156" s="122"/>
      <c r="J156" s="123"/>
      <c r="K156" s="123"/>
      <c r="L156" s="125"/>
      <c r="M156" s="125"/>
      <c r="N156" s="125"/>
      <c r="O156" s="125"/>
      <c r="P156" s="127"/>
    </row>
    <row r="157" spans="1:16" ht="18" customHeight="1">
      <c r="A157" s="120"/>
      <c r="B157" s="121"/>
      <c r="C157" s="121"/>
      <c r="D157" s="122"/>
      <c r="E157" s="140"/>
      <c r="F157" s="122"/>
      <c r="G157" s="122"/>
      <c r="H157" s="122"/>
      <c r="I157" s="122"/>
      <c r="J157" s="123"/>
      <c r="K157" s="123"/>
      <c r="L157" s="125"/>
      <c r="M157" s="125"/>
      <c r="N157" s="125"/>
      <c r="O157" s="125"/>
      <c r="P157" s="127"/>
    </row>
    <row r="158" spans="1:16" ht="18" customHeight="1">
      <c r="A158" s="120"/>
      <c r="B158" s="121"/>
      <c r="C158" s="121"/>
      <c r="D158" s="122"/>
      <c r="E158" s="140"/>
      <c r="F158" s="122"/>
      <c r="G158" s="122"/>
      <c r="H158" s="122"/>
      <c r="I158" s="122"/>
      <c r="J158" s="123"/>
      <c r="K158" s="123"/>
      <c r="L158" s="125"/>
      <c r="M158" s="125"/>
      <c r="N158" s="125"/>
      <c r="O158" s="125"/>
      <c r="P158" s="127"/>
    </row>
    <row r="159" spans="1:16" ht="18" customHeight="1">
      <c r="A159" s="120"/>
      <c r="B159" s="132"/>
      <c r="C159" s="121"/>
      <c r="D159" s="122"/>
      <c r="E159" s="140"/>
      <c r="F159" s="122"/>
      <c r="G159" s="122"/>
      <c r="H159" s="122"/>
      <c r="I159" s="122"/>
      <c r="J159" s="123"/>
      <c r="K159" s="123"/>
      <c r="L159" s="125"/>
      <c r="M159" s="125"/>
      <c r="N159" s="125"/>
      <c r="O159" s="125"/>
      <c r="P159" s="127"/>
    </row>
    <row r="160" spans="1:16" ht="18" customHeight="1">
      <c r="A160" s="120"/>
      <c r="B160" s="132"/>
      <c r="C160" s="121"/>
      <c r="D160" s="122"/>
      <c r="E160" s="140"/>
      <c r="F160" s="122"/>
      <c r="G160" s="122"/>
      <c r="H160" s="122"/>
      <c r="I160" s="122"/>
      <c r="J160" s="123"/>
      <c r="K160" s="123"/>
      <c r="L160" s="125"/>
      <c r="M160" s="125"/>
      <c r="N160" s="125"/>
      <c r="O160" s="125"/>
      <c r="P160" s="127"/>
    </row>
    <row r="161" spans="1:16" ht="18" customHeight="1">
      <c r="A161" s="120"/>
      <c r="B161" s="132"/>
      <c r="C161" s="121"/>
      <c r="D161" s="122"/>
      <c r="E161" s="140"/>
      <c r="F161" s="122"/>
      <c r="G161" s="122"/>
      <c r="H161" s="122"/>
      <c r="I161" s="122"/>
      <c r="J161" s="123"/>
      <c r="K161" s="123"/>
      <c r="L161" s="125"/>
      <c r="M161" s="125"/>
      <c r="N161" s="125"/>
      <c r="O161" s="125"/>
      <c r="P161" s="127"/>
    </row>
    <row r="162" spans="1:16" ht="18" customHeight="1">
      <c r="A162" s="120"/>
      <c r="B162" s="121"/>
      <c r="C162" s="121"/>
      <c r="D162" s="122"/>
      <c r="E162" s="140"/>
      <c r="F162" s="122"/>
      <c r="G162" s="122"/>
      <c r="H162" s="122"/>
      <c r="I162" s="122"/>
      <c r="J162" s="123"/>
      <c r="K162" s="123"/>
      <c r="L162" s="125"/>
      <c r="M162" s="125"/>
      <c r="N162" s="125"/>
      <c r="O162" s="125"/>
      <c r="P162" s="127"/>
    </row>
    <row r="163" spans="1:16" ht="18" customHeight="1">
      <c r="A163" s="120"/>
      <c r="B163" s="121"/>
      <c r="C163" s="121"/>
      <c r="D163" s="122"/>
      <c r="E163" s="140"/>
      <c r="F163" s="122"/>
      <c r="G163" s="122"/>
      <c r="H163" s="122"/>
      <c r="I163" s="122"/>
      <c r="J163" s="123"/>
      <c r="K163" s="123"/>
      <c r="L163" s="125"/>
      <c r="M163" s="125"/>
      <c r="N163" s="125"/>
      <c r="O163" s="125"/>
      <c r="P163" s="127"/>
    </row>
    <row r="164" spans="1:16" ht="18" customHeight="1">
      <c r="A164" s="120"/>
      <c r="B164" s="121"/>
      <c r="C164" s="121"/>
      <c r="D164" s="122"/>
      <c r="E164" s="140"/>
      <c r="F164" s="122"/>
      <c r="G164" s="122"/>
      <c r="H164" s="122"/>
      <c r="I164" s="122"/>
      <c r="J164" s="123"/>
      <c r="K164" s="123"/>
      <c r="L164" s="125"/>
      <c r="M164" s="125"/>
      <c r="N164" s="125"/>
      <c r="O164" s="125"/>
      <c r="P164" s="127"/>
    </row>
    <row r="165" spans="1:16" ht="18" customHeight="1">
      <c r="A165" s="120"/>
      <c r="B165" s="121"/>
      <c r="C165" s="121"/>
      <c r="D165" s="122"/>
      <c r="E165" s="140"/>
      <c r="F165" s="122"/>
      <c r="G165" s="122"/>
      <c r="H165" s="122"/>
      <c r="I165" s="122"/>
      <c r="J165" s="123"/>
      <c r="K165" s="123"/>
      <c r="L165" s="125"/>
      <c r="M165" s="125"/>
      <c r="N165" s="125"/>
      <c r="O165" s="125"/>
      <c r="P165" s="127"/>
    </row>
    <row r="166" spans="1:16" ht="18" customHeight="1">
      <c r="A166" s="120"/>
      <c r="B166" s="121"/>
      <c r="C166" s="121"/>
      <c r="D166" s="122"/>
      <c r="E166" s="140"/>
      <c r="F166" s="122"/>
      <c r="G166" s="122"/>
      <c r="H166" s="122"/>
      <c r="I166" s="122"/>
      <c r="J166" s="123"/>
      <c r="K166" s="123"/>
      <c r="L166" s="125"/>
      <c r="M166" s="125"/>
      <c r="N166" s="125"/>
      <c r="O166" s="125"/>
      <c r="P166" s="127"/>
    </row>
    <row r="167" spans="1:16" ht="18" customHeight="1">
      <c r="A167" s="120"/>
      <c r="B167" s="121"/>
      <c r="C167" s="121"/>
      <c r="D167" s="122"/>
      <c r="E167" s="140"/>
      <c r="F167" s="122"/>
      <c r="G167" s="122"/>
      <c r="H167" s="122"/>
      <c r="I167" s="122"/>
      <c r="J167" s="123"/>
      <c r="K167" s="123"/>
      <c r="L167" s="125"/>
      <c r="M167" s="125"/>
      <c r="N167" s="125"/>
      <c r="O167" s="125"/>
      <c r="P167" s="127"/>
    </row>
    <row r="168" spans="1:16" ht="18" customHeight="1">
      <c r="A168" s="120"/>
      <c r="B168" s="121"/>
      <c r="C168" s="121"/>
      <c r="D168" s="122"/>
      <c r="E168" s="140"/>
      <c r="F168" s="122"/>
      <c r="G168" s="122"/>
      <c r="H168" s="122"/>
      <c r="I168" s="122"/>
      <c r="J168" s="123"/>
      <c r="K168" s="123"/>
      <c r="L168" s="125"/>
      <c r="M168" s="125"/>
      <c r="N168" s="125"/>
      <c r="O168" s="125"/>
      <c r="P168" s="127"/>
    </row>
    <row r="169" spans="1:16" ht="18" customHeight="1">
      <c r="A169" s="120"/>
      <c r="B169" s="121"/>
      <c r="C169" s="121"/>
      <c r="D169" s="122"/>
      <c r="E169" s="140"/>
      <c r="F169" s="122"/>
      <c r="G169" s="122"/>
      <c r="H169" s="122"/>
      <c r="I169" s="122"/>
      <c r="J169" s="123"/>
      <c r="K169" s="123"/>
      <c r="L169" s="125"/>
      <c r="M169" s="125"/>
      <c r="N169" s="125"/>
      <c r="O169" s="125"/>
      <c r="P169" s="127"/>
    </row>
    <row r="170" spans="1:16" ht="18" customHeight="1">
      <c r="A170" s="120"/>
      <c r="B170" s="121"/>
      <c r="C170" s="121"/>
      <c r="D170" s="122"/>
      <c r="E170" s="140"/>
      <c r="F170" s="122"/>
      <c r="G170" s="122"/>
      <c r="H170" s="122"/>
      <c r="I170" s="122"/>
      <c r="J170" s="123"/>
      <c r="K170" s="123"/>
      <c r="L170" s="125"/>
      <c r="M170" s="125"/>
      <c r="N170" s="125"/>
      <c r="O170" s="125"/>
      <c r="P170" s="127"/>
    </row>
    <row r="171" spans="1:16" ht="18" customHeight="1">
      <c r="A171" s="120"/>
      <c r="B171" s="121"/>
      <c r="C171" s="121"/>
      <c r="D171" s="122"/>
      <c r="E171" s="140"/>
      <c r="F171" s="122"/>
      <c r="G171" s="122"/>
      <c r="H171" s="122"/>
      <c r="I171" s="122"/>
      <c r="J171" s="123"/>
      <c r="K171" s="123"/>
      <c r="L171" s="125"/>
      <c r="M171" s="125"/>
      <c r="N171" s="125"/>
      <c r="O171" s="125"/>
      <c r="P171" s="127"/>
    </row>
    <row r="172" spans="1:16" ht="18" customHeight="1">
      <c r="A172" s="120"/>
      <c r="B172" s="121"/>
      <c r="C172" s="121"/>
      <c r="D172" s="122"/>
      <c r="E172" s="140"/>
      <c r="F172" s="122"/>
      <c r="G172" s="122"/>
      <c r="H172" s="122"/>
      <c r="I172" s="122"/>
      <c r="J172" s="123"/>
      <c r="K172" s="123"/>
      <c r="L172" s="125"/>
      <c r="M172" s="125"/>
      <c r="N172" s="125"/>
      <c r="O172" s="125"/>
      <c r="P172" s="127"/>
    </row>
    <row r="173" spans="1:16" ht="18" customHeight="1">
      <c r="A173" s="120"/>
      <c r="B173" s="121"/>
      <c r="C173" s="121"/>
      <c r="D173" s="122"/>
      <c r="E173" s="140"/>
      <c r="F173" s="122"/>
      <c r="G173" s="122"/>
      <c r="H173" s="122"/>
      <c r="I173" s="122"/>
      <c r="J173" s="123"/>
      <c r="K173" s="123"/>
      <c r="L173" s="125"/>
      <c r="M173" s="125"/>
      <c r="N173" s="125"/>
      <c r="O173" s="125"/>
      <c r="P173" s="127"/>
    </row>
    <row r="174" spans="1:16" ht="18" customHeight="1">
      <c r="A174" s="120"/>
      <c r="B174" s="121"/>
      <c r="C174" s="121"/>
      <c r="D174" s="122"/>
      <c r="E174" s="140"/>
      <c r="F174" s="122"/>
      <c r="G174" s="122"/>
      <c r="H174" s="122"/>
      <c r="I174" s="122"/>
      <c r="J174" s="123"/>
      <c r="K174" s="123"/>
      <c r="L174" s="125"/>
      <c r="M174" s="125"/>
      <c r="N174" s="125"/>
      <c r="O174" s="125"/>
      <c r="P174" s="127"/>
    </row>
    <row r="175" spans="1:16" ht="18" customHeight="1">
      <c r="A175" s="120"/>
      <c r="B175" s="121"/>
      <c r="C175" s="121"/>
      <c r="D175" s="122"/>
      <c r="E175" s="140"/>
      <c r="F175" s="122"/>
      <c r="G175" s="122"/>
      <c r="H175" s="122"/>
      <c r="I175" s="122"/>
      <c r="J175" s="123"/>
      <c r="K175" s="123"/>
      <c r="L175" s="125"/>
      <c r="M175" s="125"/>
      <c r="N175" s="125"/>
      <c r="O175" s="125"/>
      <c r="P175" s="127"/>
    </row>
    <row r="176" spans="1:16" ht="18" customHeight="1">
      <c r="A176" s="120"/>
      <c r="B176" s="121"/>
      <c r="C176" s="121"/>
      <c r="D176" s="122"/>
      <c r="E176" s="140"/>
      <c r="F176" s="122"/>
      <c r="G176" s="122"/>
      <c r="H176" s="122"/>
      <c r="I176" s="122"/>
      <c r="J176" s="123"/>
      <c r="K176" s="123"/>
      <c r="L176" s="125"/>
      <c r="M176" s="125"/>
      <c r="N176" s="125"/>
      <c r="O176" s="125"/>
      <c r="P176" s="127"/>
    </row>
    <row r="177" spans="1:16" ht="18" customHeight="1">
      <c r="A177" s="120"/>
      <c r="B177" s="121"/>
      <c r="C177" s="121"/>
      <c r="D177" s="122"/>
      <c r="E177" s="140"/>
      <c r="F177" s="122"/>
      <c r="G177" s="122"/>
      <c r="H177" s="122"/>
      <c r="I177" s="122"/>
      <c r="J177" s="123"/>
      <c r="K177" s="123"/>
      <c r="L177" s="125"/>
      <c r="M177" s="125"/>
      <c r="N177" s="125"/>
      <c r="O177" s="125"/>
      <c r="P177" s="127"/>
    </row>
    <row r="178" spans="1:16" ht="18" customHeight="1">
      <c r="A178" s="120"/>
      <c r="B178" s="121"/>
      <c r="C178" s="121"/>
      <c r="D178" s="122"/>
      <c r="E178" s="140"/>
      <c r="F178" s="122"/>
      <c r="G178" s="122"/>
      <c r="H178" s="122"/>
      <c r="I178" s="122"/>
      <c r="J178" s="123"/>
      <c r="K178" s="123"/>
      <c r="L178" s="125"/>
      <c r="M178" s="125"/>
      <c r="N178" s="125"/>
      <c r="O178" s="125"/>
      <c r="P178" s="127"/>
    </row>
    <row r="179" spans="1:16" ht="18" customHeight="1">
      <c r="A179" s="120"/>
      <c r="B179" s="121"/>
      <c r="C179" s="121"/>
      <c r="D179" s="122"/>
      <c r="E179" s="140"/>
      <c r="F179" s="122"/>
      <c r="G179" s="122"/>
      <c r="H179" s="122"/>
      <c r="I179" s="122"/>
      <c r="J179" s="123"/>
      <c r="K179" s="123"/>
      <c r="L179" s="125"/>
      <c r="M179" s="125"/>
      <c r="N179" s="125"/>
      <c r="O179" s="125"/>
      <c r="P179" s="127"/>
    </row>
    <row r="180" spans="1:16" ht="18" customHeight="1">
      <c r="A180" s="120"/>
      <c r="B180" s="121"/>
      <c r="C180" s="121"/>
      <c r="D180" s="122"/>
      <c r="E180" s="140"/>
      <c r="F180" s="122"/>
      <c r="G180" s="122"/>
      <c r="H180" s="122"/>
      <c r="I180" s="122"/>
      <c r="J180" s="123"/>
      <c r="K180" s="123"/>
      <c r="L180" s="125"/>
      <c r="M180" s="125"/>
      <c r="N180" s="125"/>
      <c r="O180" s="125"/>
      <c r="P180" s="127"/>
    </row>
    <row r="181" spans="1:16" ht="18" customHeight="1">
      <c r="A181" s="120"/>
      <c r="B181" s="121"/>
      <c r="C181" s="121"/>
      <c r="D181" s="122"/>
      <c r="E181" s="140"/>
      <c r="F181" s="122"/>
      <c r="G181" s="122"/>
      <c r="H181" s="122"/>
      <c r="I181" s="122"/>
      <c r="J181" s="123"/>
      <c r="K181" s="123"/>
      <c r="L181" s="125"/>
      <c r="M181" s="125"/>
      <c r="N181" s="125"/>
      <c r="O181" s="125"/>
      <c r="P181" s="127"/>
    </row>
    <row r="182" spans="1:16" ht="18" customHeight="1">
      <c r="A182" s="120"/>
      <c r="B182" s="121"/>
      <c r="C182" s="121"/>
      <c r="D182" s="122"/>
      <c r="E182" s="140"/>
      <c r="F182" s="122"/>
      <c r="G182" s="122"/>
      <c r="H182" s="122"/>
      <c r="I182" s="122"/>
      <c r="J182" s="123"/>
      <c r="K182" s="123"/>
      <c r="L182" s="125"/>
      <c r="M182" s="125"/>
      <c r="N182" s="125"/>
      <c r="O182" s="125"/>
      <c r="P182" s="127"/>
    </row>
    <row r="183" spans="1:16" ht="18" customHeight="1">
      <c r="A183" s="120"/>
      <c r="B183" s="121"/>
      <c r="C183" s="121"/>
      <c r="D183" s="122"/>
      <c r="E183" s="140"/>
      <c r="F183" s="122"/>
      <c r="G183" s="122"/>
      <c r="H183" s="122"/>
      <c r="I183" s="122"/>
      <c r="J183" s="123"/>
      <c r="K183" s="123"/>
      <c r="L183" s="125"/>
      <c r="M183" s="125"/>
      <c r="N183" s="125"/>
      <c r="O183" s="125"/>
      <c r="P183" s="127"/>
    </row>
    <row r="184" spans="1:16" ht="18" customHeight="1">
      <c r="A184" s="120"/>
      <c r="B184" s="121"/>
      <c r="C184" s="121"/>
      <c r="D184" s="122"/>
      <c r="E184" s="140"/>
      <c r="F184" s="122"/>
      <c r="G184" s="122"/>
      <c r="H184" s="122"/>
      <c r="I184" s="122"/>
      <c r="J184" s="123"/>
      <c r="K184" s="123"/>
      <c r="L184" s="125"/>
      <c r="M184" s="125"/>
      <c r="N184" s="125"/>
      <c r="O184" s="125"/>
      <c r="P184" s="127"/>
    </row>
    <row r="185" spans="1:16" ht="18" customHeight="1">
      <c r="A185" s="120"/>
      <c r="B185" s="121"/>
      <c r="C185" s="121"/>
      <c r="D185" s="122"/>
      <c r="E185" s="140"/>
      <c r="F185" s="122"/>
      <c r="G185" s="122"/>
      <c r="H185" s="122"/>
      <c r="I185" s="122"/>
      <c r="J185" s="123"/>
      <c r="K185" s="123"/>
      <c r="L185" s="125"/>
      <c r="M185" s="125"/>
      <c r="N185" s="125"/>
      <c r="O185" s="125"/>
      <c r="P185" s="127"/>
    </row>
    <row r="186" spans="1:16" ht="18" customHeight="1">
      <c r="A186" s="120"/>
      <c r="B186" s="121"/>
      <c r="C186" s="121"/>
      <c r="D186" s="122"/>
      <c r="E186" s="140"/>
      <c r="F186" s="122"/>
      <c r="G186" s="122"/>
      <c r="H186" s="122"/>
      <c r="I186" s="122"/>
      <c r="J186" s="123"/>
      <c r="K186" s="123"/>
      <c r="L186" s="125"/>
      <c r="M186" s="125"/>
      <c r="N186" s="125"/>
      <c r="O186" s="125"/>
      <c r="P186" s="127"/>
    </row>
    <row r="187" spans="1:16" ht="18" customHeight="1">
      <c r="A187" s="120"/>
      <c r="B187" s="121"/>
      <c r="C187" s="121"/>
      <c r="D187" s="122"/>
      <c r="E187" s="140"/>
      <c r="F187" s="122"/>
      <c r="G187" s="122"/>
      <c r="H187" s="122"/>
      <c r="I187" s="122"/>
      <c r="J187" s="123"/>
      <c r="K187" s="123"/>
      <c r="L187" s="125"/>
      <c r="M187" s="125"/>
      <c r="N187" s="125"/>
      <c r="O187" s="125"/>
      <c r="P187" s="127"/>
    </row>
    <row r="188" spans="1:16" ht="18" customHeight="1">
      <c r="A188" s="120"/>
      <c r="B188" s="121"/>
      <c r="C188" s="121"/>
      <c r="D188" s="122"/>
      <c r="E188" s="140"/>
      <c r="F188" s="122"/>
      <c r="G188" s="122"/>
      <c r="H188" s="122"/>
      <c r="I188" s="122"/>
      <c r="J188" s="123"/>
      <c r="K188" s="123"/>
      <c r="L188" s="125"/>
      <c r="M188" s="125"/>
      <c r="N188" s="125"/>
      <c r="O188" s="125"/>
      <c r="P188" s="127"/>
    </row>
    <row r="189" spans="1:16" ht="18" customHeight="1">
      <c r="A189" s="120"/>
      <c r="B189" s="121"/>
      <c r="C189" s="121"/>
      <c r="D189" s="122"/>
      <c r="E189" s="140"/>
      <c r="F189" s="122"/>
      <c r="G189" s="122"/>
      <c r="H189" s="122"/>
      <c r="I189" s="122"/>
      <c r="J189" s="123"/>
      <c r="K189" s="123"/>
      <c r="L189" s="125"/>
      <c r="M189" s="125"/>
      <c r="N189" s="125"/>
      <c r="O189" s="125"/>
      <c r="P189" s="127"/>
    </row>
    <row r="190" spans="1:16" ht="18" customHeight="1">
      <c r="A190" s="120"/>
      <c r="B190" s="121"/>
      <c r="C190" s="121"/>
      <c r="D190" s="122"/>
      <c r="E190" s="140"/>
      <c r="F190" s="122"/>
      <c r="G190" s="122"/>
      <c r="H190" s="122"/>
      <c r="I190" s="122"/>
      <c r="J190" s="123"/>
      <c r="K190" s="123"/>
      <c r="L190" s="125"/>
      <c r="M190" s="125"/>
      <c r="N190" s="125"/>
      <c r="O190" s="125"/>
      <c r="P190" s="127"/>
    </row>
    <row r="191" spans="1:16" ht="18" customHeight="1">
      <c r="A191" s="120"/>
      <c r="B191" s="121"/>
      <c r="C191" s="121"/>
      <c r="D191" s="122"/>
      <c r="E191" s="140"/>
      <c r="F191" s="122"/>
      <c r="G191" s="122"/>
      <c r="H191" s="122"/>
      <c r="I191" s="122"/>
      <c r="J191" s="123"/>
      <c r="K191" s="123"/>
      <c r="L191" s="125"/>
      <c r="M191" s="125"/>
      <c r="N191" s="125"/>
      <c r="O191" s="125"/>
      <c r="P191" s="127"/>
    </row>
    <row r="192" spans="1:16" ht="18" customHeight="1">
      <c r="A192" s="120"/>
      <c r="B192" s="121"/>
      <c r="C192" s="121"/>
      <c r="D192" s="122"/>
      <c r="E192" s="140"/>
      <c r="F192" s="122"/>
      <c r="G192" s="122"/>
      <c r="H192" s="122"/>
      <c r="I192" s="122"/>
      <c r="J192" s="123"/>
      <c r="K192" s="123"/>
      <c r="L192" s="125"/>
      <c r="M192" s="125"/>
      <c r="N192" s="125"/>
      <c r="O192" s="125"/>
      <c r="P192" s="127"/>
    </row>
    <row r="193" spans="1:16" ht="18" customHeight="1">
      <c r="A193" s="120"/>
      <c r="B193" s="121"/>
      <c r="C193" s="121"/>
      <c r="D193" s="122"/>
      <c r="E193" s="140"/>
      <c r="F193" s="122"/>
      <c r="G193" s="122"/>
      <c r="H193" s="122"/>
      <c r="I193" s="122"/>
      <c r="J193" s="123"/>
      <c r="K193" s="123"/>
      <c r="L193" s="125"/>
      <c r="M193" s="125"/>
      <c r="N193" s="125"/>
      <c r="O193" s="125"/>
      <c r="P193" s="127"/>
    </row>
    <row r="194" spans="1:16" ht="18" customHeight="1">
      <c r="A194" s="120"/>
      <c r="B194" s="121"/>
      <c r="C194" s="121"/>
      <c r="D194" s="122"/>
      <c r="E194" s="140"/>
      <c r="F194" s="122"/>
      <c r="G194" s="122"/>
      <c r="H194" s="122"/>
      <c r="I194" s="122"/>
      <c r="J194" s="123"/>
      <c r="K194" s="123"/>
      <c r="L194" s="125"/>
      <c r="M194" s="125"/>
      <c r="N194" s="125"/>
      <c r="O194" s="125"/>
      <c r="P194" s="127"/>
    </row>
    <row r="195" spans="1:16" ht="18" customHeight="1">
      <c r="A195" s="120"/>
      <c r="B195" s="121"/>
      <c r="C195" s="121"/>
      <c r="D195" s="122"/>
      <c r="E195" s="140"/>
      <c r="F195" s="122"/>
      <c r="G195" s="122"/>
      <c r="H195" s="122"/>
      <c r="I195" s="122"/>
      <c r="J195" s="123"/>
      <c r="K195" s="123"/>
      <c r="L195" s="125"/>
      <c r="M195" s="125"/>
      <c r="N195" s="125"/>
      <c r="O195" s="125"/>
      <c r="P195" s="127"/>
    </row>
    <row r="196" spans="1:16" ht="18" customHeight="1">
      <c r="A196" s="120"/>
      <c r="B196" s="121"/>
      <c r="C196" s="121"/>
      <c r="D196" s="122"/>
      <c r="E196" s="140"/>
      <c r="F196" s="122"/>
      <c r="G196" s="122"/>
      <c r="H196" s="122"/>
      <c r="I196" s="122"/>
      <c r="J196" s="123"/>
      <c r="K196" s="123"/>
      <c r="L196" s="125"/>
      <c r="M196" s="125"/>
      <c r="N196" s="125"/>
      <c r="O196" s="125"/>
      <c r="P196" s="127"/>
    </row>
    <row r="197" spans="1:16" ht="18" customHeight="1">
      <c r="A197" s="120"/>
      <c r="B197" s="121"/>
      <c r="C197" s="121"/>
      <c r="D197" s="122"/>
      <c r="E197" s="140"/>
      <c r="F197" s="122"/>
      <c r="G197" s="122"/>
      <c r="H197" s="122"/>
      <c r="I197" s="122"/>
      <c r="J197" s="134"/>
      <c r="K197" s="123"/>
      <c r="L197" s="125"/>
      <c r="M197" s="125"/>
      <c r="N197" s="125"/>
      <c r="O197" s="125"/>
      <c r="P197" s="127"/>
    </row>
    <row r="198" spans="1:16" ht="18" customHeight="1">
      <c r="A198" s="120"/>
      <c r="B198" s="121"/>
      <c r="C198" s="121"/>
      <c r="D198" s="122"/>
      <c r="E198" s="140"/>
      <c r="F198" s="122"/>
      <c r="G198" s="122"/>
      <c r="H198" s="122"/>
      <c r="I198" s="122"/>
      <c r="J198" s="134"/>
      <c r="K198" s="123"/>
      <c r="L198" s="125"/>
      <c r="M198" s="125"/>
      <c r="N198" s="125"/>
      <c r="O198" s="125"/>
      <c r="P198" s="127"/>
    </row>
    <row r="199" spans="1:16" ht="18" customHeight="1">
      <c r="A199" s="120"/>
      <c r="B199" s="121"/>
      <c r="C199" s="121"/>
      <c r="D199" s="122"/>
      <c r="E199" s="140"/>
      <c r="F199" s="122"/>
      <c r="G199" s="122"/>
      <c r="H199" s="122"/>
      <c r="I199" s="122"/>
      <c r="J199" s="134"/>
      <c r="K199" s="123"/>
      <c r="L199" s="125"/>
      <c r="M199" s="125"/>
      <c r="N199" s="125"/>
      <c r="O199" s="125"/>
      <c r="P199" s="127"/>
    </row>
    <row r="200" spans="1:16" ht="18" customHeight="1">
      <c r="A200" s="120"/>
      <c r="B200" s="121"/>
      <c r="C200" s="121"/>
      <c r="D200" s="122"/>
      <c r="E200" s="140"/>
      <c r="F200" s="122"/>
      <c r="G200" s="122"/>
      <c r="H200" s="122"/>
      <c r="I200" s="122"/>
      <c r="J200" s="134"/>
      <c r="K200" s="123"/>
      <c r="L200" s="125"/>
      <c r="M200" s="125"/>
      <c r="N200" s="125"/>
      <c r="O200" s="125"/>
      <c r="P200" s="127"/>
    </row>
    <row r="201" spans="1:16" ht="18" customHeight="1">
      <c r="A201" s="120"/>
      <c r="B201" s="121"/>
      <c r="C201" s="121"/>
      <c r="D201" s="122"/>
      <c r="E201" s="140"/>
      <c r="F201" s="122"/>
      <c r="G201" s="122"/>
      <c r="H201" s="122"/>
      <c r="I201" s="122"/>
      <c r="J201" s="134"/>
      <c r="K201" s="123"/>
      <c r="L201" s="125"/>
      <c r="M201" s="125"/>
      <c r="N201" s="125"/>
      <c r="O201" s="125"/>
      <c r="P201" s="127"/>
    </row>
    <row r="202" spans="1:16" ht="18" customHeight="1">
      <c r="A202" s="120"/>
      <c r="B202" s="121"/>
      <c r="C202" s="121"/>
      <c r="D202" s="122"/>
      <c r="E202" s="140"/>
      <c r="F202" s="122"/>
      <c r="G202" s="122"/>
      <c r="H202" s="122"/>
      <c r="I202" s="122"/>
      <c r="J202" s="134"/>
      <c r="K202" s="123"/>
      <c r="L202" s="125"/>
      <c r="M202" s="125"/>
      <c r="N202" s="125"/>
      <c r="O202" s="125"/>
      <c r="P202" s="127"/>
    </row>
    <row r="203" spans="1:16" ht="18" customHeight="1">
      <c r="A203" s="120"/>
      <c r="B203" s="121"/>
      <c r="C203" s="121"/>
      <c r="D203" s="122"/>
      <c r="E203" s="140"/>
      <c r="F203" s="122"/>
      <c r="G203" s="122"/>
      <c r="H203" s="122"/>
      <c r="I203" s="122"/>
      <c r="J203" s="134"/>
      <c r="K203" s="123"/>
      <c r="L203" s="125"/>
      <c r="M203" s="125"/>
      <c r="N203" s="125"/>
      <c r="O203" s="125"/>
      <c r="P203" s="127"/>
    </row>
    <row r="204" spans="1:16" ht="18" customHeight="1">
      <c r="A204" s="120"/>
      <c r="B204" s="121"/>
      <c r="C204" s="121"/>
      <c r="D204" s="122"/>
      <c r="E204" s="140"/>
      <c r="F204" s="122"/>
      <c r="G204" s="122"/>
      <c r="H204" s="122"/>
      <c r="I204" s="122"/>
      <c r="J204" s="123"/>
      <c r="K204" s="123"/>
      <c r="L204" s="125"/>
      <c r="M204" s="125"/>
      <c r="N204" s="125"/>
      <c r="O204" s="125"/>
      <c r="P204" s="127"/>
    </row>
    <row r="205" spans="1:16" ht="18" customHeight="1">
      <c r="A205" s="120"/>
      <c r="B205" s="121"/>
      <c r="C205" s="121"/>
      <c r="D205" s="122"/>
      <c r="E205" s="140"/>
      <c r="F205" s="122"/>
      <c r="G205" s="122"/>
      <c r="H205" s="122"/>
      <c r="I205" s="122"/>
      <c r="J205" s="123"/>
      <c r="K205" s="123"/>
      <c r="L205" s="125"/>
      <c r="M205" s="125"/>
      <c r="N205" s="125"/>
      <c r="O205" s="125"/>
      <c r="P205" s="127"/>
    </row>
    <row r="206" spans="1:16" ht="18" customHeight="1">
      <c r="A206" s="120"/>
      <c r="B206" s="121"/>
      <c r="C206" s="121"/>
      <c r="D206" s="122"/>
      <c r="E206" s="140"/>
      <c r="F206" s="122"/>
      <c r="G206" s="122"/>
      <c r="H206" s="122"/>
      <c r="I206" s="122"/>
      <c r="J206" s="123"/>
      <c r="K206" s="123"/>
      <c r="L206" s="125"/>
      <c r="M206" s="125"/>
      <c r="N206" s="125"/>
      <c r="O206" s="125"/>
      <c r="P206" s="127"/>
    </row>
    <row r="207" spans="1:16" ht="18" customHeight="1">
      <c r="A207" s="120"/>
      <c r="B207" s="121"/>
      <c r="C207" s="121"/>
      <c r="D207" s="122"/>
      <c r="E207" s="140"/>
      <c r="F207" s="122"/>
      <c r="G207" s="122"/>
      <c r="H207" s="122"/>
      <c r="I207" s="122"/>
      <c r="J207" s="123"/>
      <c r="K207" s="123"/>
      <c r="L207" s="125"/>
      <c r="M207" s="125"/>
      <c r="N207" s="125"/>
      <c r="O207" s="125"/>
      <c r="P207" s="127"/>
    </row>
    <row r="208" spans="1:16" ht="18" customHeight="1">
      <c r="A208" s="120"/>
      <c r="B208" s="121"/>
      <c r="C208" s="121"/>
      <c r="D208" s="122"/>
      <c r="E208" s="140"/>
      <c r="F208" s="122"/>
      <c r="G208" s="122"/>
      <c r="H208" s="122"/>
      <c r="I208" s="122"/>
      <c r="J208" s="123"/>
      <c r="K208" s="123"/>
      <c r="L208" s="125"/>
      <c r="M208" s="125"/>
      <c r="N208" s="125"/>
      <c r="O208" s="125"/>
      <c r="P208" s="127"/>
    </row>
    <row r="209" spans="1:16" ht="18" customHeight="1">
      <c r="A209" s="120"/>
      <c r="B209" s="121"/>
      <c r="C209" s="121"/>
      <c r="D209" s="122"/>
      <c r="E209" s="140"/>
      <c r="F209" s="122"/>
      <c r="G209" s="122"/>
      <c r="H209" s="122"/>
      <c r="I209" s="130"/>
      <c r="J209" s="123"/>
      <c r="K209" s="123"/>
      <c r="L209" s="125"/>
      <c r="M209" s="125"/>
      <c r="N209" s="125"/>
      <c r="O209" s="125"/>
      <c r="P209" s="127"/>
    </row>
    <row r="210" spans="1:16" ht="18" customHeight="1">
      <c r="A210" s="120"/>
      <c r="B210" s="132"/>
      <c r="C210" s="132"/>
      <c r="D210" s="122"/>
      <c r="E210" s="142"/>
      <c r="F210" s="133"/>
      <c r="G210" s="122"/>
      <c r="H210" s="122"/>
      <c r="I210" s="133"/>
      <c r="J210" s="131"/>
      <c r="K210" s="131"/>
      <c r="L210" s="125"/>
      <c r="M210" s="125"/>
      <c r="N210" s="125"/>
      <c r="O210" s="125"/>
      <c r="P210" s="127"/>
    </row>
    <row r="211" spans="1:16" ht="18" customHeight="1">
      <c r="A211" s="120"/>
      <c r="B211" s="132"/>
      <c r="C211" s="132"/>
      <c r="D211" s="122"/>
      <c r="E211" s="142"/>
      <c r="F211" s="133"/>
      <c r="G211" s="122"/>
      <c r="H211" s="122"/>
      <c r="I211" s="133"/>
      <c r="J211" s="131"/>
      <c r="K211" s="131"/>
      <c r="L211" s="125"/>
      <c r="M211" s="125"/>
      <c r="N211" s="125"/>
      <c r="O211" s="125"/>
      <c r="P211" s="127"/>
    </row>
    <row r="212" spans="1:16" ht="18" customHeight="1">
      <c r="A212" s="120"/>
      <c r="B212" s="132"/>
      <c r="C212" s="132"/>
      <c r="D212" s="122"/>
      <c r="E212" s="142"/>
      <c r="F212" s="133"/>
      <c r="G212" s="143"/>
      <c r="H212" s="133"/>
      <c r="I212" s="133"/>
      <c r="J212" s="131"/>
      <c r="K212" s="131"/>
      <c r="L212" s="125"/>
      <c r="M212" s="125"/>
      <c r="N212" s="125"/>
      <c r="O212" s="125"/>
      <c r="P212" s="127"/>
    </row>
    <row r="213" spans="1:16" ht="18" customHeight="1">
      <c r="A213" s="120"/>
      <c r="B213" s="132"/>
      <c r="C213" s="132"/>
      <c r="D213" s="122"/>
      <c r="E213" s="142"/>
      <c r="F213" s="133"/>
      <c r="G213" s="143"/>
      <c r="H213" s="133"/>
      <c r="I213" s="133"/>
      <c r="J213" s="131"/>
      <c r="K213" s="131"/>
      <c r="L213" s="125"/>
      <c r="M213" s="125"/>
      <c r="N213" s="125"/>
      <c r="O213" s="125"/>
      <c r="P213" s="127"/>
    </row>
    <row r="214" spans="1:16" ht="18" customHeight="1">
      <c r="A214" s="120"/>
      <c r="B214" s="132"/>
      <c r="C214" s="132"/>
      <c r="D214" s="122"/>
      <c r="E214" s="142"/>
      <c r="F214" s="133"/>
      <c r="G214" s="143"/>
      <c r="H214" s="133"/>
      <c r="I214" s="133"/>
      <c r="J214" s="131"/>
      <c r="K214" s="131"/>
      <c r="L214" s="125"/>
      <c r="M214" s="125"/>
      <c r="N214" s="125"/>
      <c r="O214" s="125"/>
      <c r="P214" s="127"/>
    </row>
    <row r="215" spans="1:16" ht="18" customHeight="1">
      <c r="A215" s="120"/>
      <c r="B215" s="132"/>
      <c r="C215" s="132"/>
      <c r="D215" s="122"/>
      <c r="E215" s="142"/>
      <c r="F215" s="133"/>
      <c r="G215" s="143"/>
      <c r="H215" s="133"/>
      <c r="I215" s="133"/>
      <c r="J215" s="131"/>
      <c r="K215" s="131"/>
      <c r="L215" s="125"/>
      <c r="M215" s="125"/>
      <c r="N215" s="125"/>
      <c r="O215" s="125"/>
      <c r="P215" s="127"/>
    </row>
    <row r="216" spans="1:16" ht="18" customHeight="1">
      <c r="A216" s="120"/>
      <c r="B216" s="132"/>
      <c r="C216" s="132"/>
      <c r="D216" s="122"/>
      <c r="E216" s="142"/>
      <c r="F216" s="133"/>
      <c r="G216" s="143"/>
      <c r="H216" s="133"/>
      <c r="I216" s="133"/>
      <c r="J216" s="131"/>
      <c r="K216" s="131"/>
      <c r="L216" s="125"/>
      <c r="M216" s="125"/>
      <c r="N216" s="125"/>
      <c r="O216" s="125"/>
      <c r="P216" s="127"/>
    </row>
    <row r="217" spans="1:16" ht="18" customHeight="1">
      <c r="A217" s="120"/>
      <c r="B217" s="132"/>
      <c r="C217" s="132"/>
      <c r="D217" s="122"/>
      <c r="E217" s="142"/>
      <c r="F217" s="133"/>
      <c r="G217" s="122"/>
      <c r="H217" s="122"/>
      <c r="I217" s="133"/>
      <c r="J217" s="131"/>
      <c r="K217" s="131"/>
      <c r="L217" s="125"/>
      <c r="M217" s="125"/>
      <c r="N217" s="125"/>
      <c r="O217" s="125"/>
      <c r="P217" s="127"/>
    </row>
    <row r="218" spans="1:16" ht="18" customHeight="1">
      <c r="A218" s="120"/>
      <c r="B218" s="121"/>
      <c r="C218" s="121"/>
      <c r="D218" s="122"/>
      <c r="E218" s="140"/>
      <c r="F218" s="122"/>
      <c r="G218" s="122"/>
      <c r="H218" s="122"/>
      <c r="I218" s="122"/>
      <c r="J218" s="123"/>
      <c r="K218" s="123"/>
      <c r="L218" s="125"/>
      <c r="M218" s="125"/>
      <c r="N218" s="125"/>
      <c r="O218" s="125"/>
      <c r="P218" s="127"/>
    </row>
    <row r="219" spans="1:16" ht="18" customHeight="1">
      <c r="A219" s="120"/>
      <c r="B219" s="121"/>
      <c r="C219" s="121"/>
      <c r="D219" s="122"/>
      <c r="E219" s="140"/>
      <c r="F219" s="122"/>
      <c r="G219" s="122"/>
      <c r="H219" s="122"/>
      <c r="I219" s="122"/>
      <c r="J219" s="123"/>
      <c r="K219" s="123"/>
      <c r="L219" s="125"/>
      <c r="M219" s="125"/>
      <c r="N219" s="125"/>
      <c r="O219" s="125"/>
      <c r="P219" s="127"/>
    </row>
    <row r="220" spans="1:16" ht="18" customHeight="1">
      <c r="A220" s="120"/>
      <c r="B220" s="121"/>
      <c r="C220" s="121"/>
      <c r="D220" s="122"/>
      <c r="E220" s="140"/>
      <c r="F220" s="122"/>
      <c r="G220" s="122"/>
      <c r="H220" s="122"/>
      <c r="I220" s="122"/>
      <c r="J220" s="123"/>
      <c r="K220" s="123"/>
      <c r="L220" s="125"/>
      <c r="M220" s="125"/>
      <c r="N220" s="125"/>
      <c r="O220" s="125"/>
      <c r="P220" s="127"/>
    </row>
    <row r="221" spans="1:16" ht="18" customHeight="1">
      <c r="A221" s="120"/>
      <c r="B221" s="121"/>
      <c r="C221" s="121"/>
      <c r="D221" s="122"/>
      <c r="E221" s="140"/>
      <c r="F221" s="122"/>
      <c r="G221" s="122"/>
      <c r="H221" s="122"/>
      <c r="I221" s="122"/>
      <c r="J221" s="123"/>
      <c r="K221" s="123"/>
      <c r="L221" s="125"/>
      <c r="M221" s="125"/>
      <c r="N221" s="125"/>
      <c r="O221" s="125"/>
      <c r="P221" s="127"/>
    </row>
    <row r="222" spans="1:16" ht="18" customHeight="1">
      <c r="A222" s="120"/>
      <c r="B222" s="121"/>
      <c r="C222" s="121"/>
      <c r="D222" s="122"/>
      <c r="E222" s="140"/>
      <c r="F222" s="122"/>
      <c r="G222" s="122"/>
      <c r="H222" s="122"/>
      <c r="I222" s="122"/>
      <c r="J222" s="123"/>
      <c r="K222" s="123"/>
      <c r="L222" s="125"/>
      <c r="M222" s="125"/>
      <c r="N222" s="125"/>
      <c r="O222" s="125"/>
      <c r="P222" s="127"/>
    </row>
    <row r="223" spans="1:16" ht="18" customHeight="1">
      <c r="A223" s="120"/>
      <c r="B223" s="121"/>
      <c r="C223" s="121"/>
      <c r="D223" s="122"/>
      <c r="E223" s="140"/>
      <c r="F223" s="122"/>
      <c r="G223" s="122"/>
      <c r="H223" s="122"/>
      <c r="I223" s="122"/>
      <c r="J223" s="123"/>
      <c r="K223" s="123"/>
      <c r="L223" s="125"/>
      <c r="M223" s="125"/>
      <c r="N223" s="125"/>
      <c r="O223" s="125"/>
      <c r="P223" s="127"/>
    </row>
    <row r="224" spans="1:16" ht="18" customHeight="1">
      <c r="A224" s="120"/>
      <c r="B224" s="121"/>
      <c r="C224" s="121"/>
      <c r="D224" s="122"/>
      <c r="E224" s="140"/>
      <c r="F224" s="122"/>
      <c r="G224" s="122"/>
      <c r="H224" s="122"/>
      <c r="I224" s="122"/>
      <c r="J224" s="123"/>
      <c r="K224" s="123"/>
      <c r="L224" s="125"/>
      <c r="M224" s="125"/>
      <c r="N224" s="125"/>
      <c r="O224" s="125"/>
      <c r="P224" s="127"/>
    </row>
    <row r="225" spans="1:16" ht="18" customHeight="1">
      <c r="A225" s="120"/>
      <c r="B225" s="121"/>
      <c r="C225" s="121"/>
      <c r="D225" s="122"/>
      <c r="E225" s="140"/>
      <c r="F225" s="122"/>
      <c r="G225" s="122"/>
      <c r="H225" s="122"/>
      <c r="I225" s="122"/>
      <c r="J225" s="123"/>
      <c r="K225" s="123"/>
      <c r="L225" s="125"/>
      <c r="M225" s="125"/>
      <c r="N225" s="125"/>
      <c r="O225" s="125"/>
      <c r="P225" s="127"/>
    </row>
    <row r="226" spans="1:16" ht="18" customHeight="1">
      <c r="A226" s="120"/>
      <c r="B226" s="121"/>
      <c r="C226" s="121"/>
      <c r="D226" s="122"/>
      <c r="E226" s="140"/>
      <c r="F226" s="122"/>
      <c r="G226" s="122"/>
      <c r="H226" s="122"/>
      <c r="I226" s="122"/>
      <c r="J226" s="123"/>
      <c r="K226" s="123"/>
      <c r="L226" s="125"/>
      <c r="M226" s="125"/>
      <c r="N226" s="125"/>
      <c r="O226" s="125"/>
      <c r="P226" s="127"/>
    </row>
    <row r="227" spans="1:16" ht="18" customHeight="1">
      <c r="A227" s="120"/>
      <c r="B227" s="121"/>
      <c r="C227" s="121"/>
      <c r="D227" s="122"/>
      <c r="E227" s="140"/>
      <c r="F227" s="122"/>
      <c r="G227" s="122"/>
      <c r="H227" s="122"/>
      <c r="I227" s="122"/>
      <c r="J227" s="123"/>
      <c r="K227" s="123"/>
      <c r="L227" s="125"/>
      <c r="M227" s="125"/>
      <c r="N227" s="125"/>
      <c r="O227" s="125"/>
      <c r="P227" s="127"/>
    </row>
    <row r="228" spans="1:16" ht="18" customHeight="1">
      <c r="A228" s="120"/>
      <c r="B228" s="121"/>
      <c r="C228" s="121"/>
      <c r="D228" s="122"/>
      <c r="E228" s="140"/>
      <c r="F228" s="122"/>
      <c r="G228" s="122"/>
      <c r="H228" s="122"/>
      <c r="I228" s="122"/>
      <c r="J228" s="123"/>
      <c r="K228" s="123"/>
      <c r="L228" s="125"/>
      <c r="M228" s="125"/>
      <c r="N228" s="125"/>
      <c r="O228" s="125"/>
      <c r="P228" s="127"/>
    </row>
    <row r="229" spans="1:16" ht="18" customHeight="1">
      <c r="A229" s="120"/>
      <c r="B229" s="121"/>
      <c r="C229" s="121"/>
      <c r="D229" s="122"/>
      <c r="E229" s="140"/>
      <c r="F229" s="122"/>
      <c r="G229" s="122"/>
      <c r="H229" s="122"/>
      <c r="I229" s="122"/>
      <c r="J229" s="123"/>
      <c r="K229" s="123"/>
      <c r="L229" s="125"/>
      <c r="M229" s="125"/>
      <c r="N229" s="125"/>
      <c r="O229" s="125"/>
      <c r="P229" s="127"/>
    </row>
    <row r="230" spans="1:16" ht="18" customHeight="1">
      <c r="A230" s="120"/>
      <c r="B230" s="121"/>
      <c r="C230" s="121"/>
      <c r="D230" s="122"/>
      <c r="E230" s="140"/>
      <c r="F230" s="122"/>
      <c r="G230" s="122"/>
      <c r="H230" s="122"/>
      <c r="I230" s="122"/>
      <c r="J230" s="123"/>
      <c r="K230" s="123"/>
      <c r="L230" s="125"/>
      <c r="M230" s="125"/>
      <c r="N230" s="125"/>
      <c r="O230" s="125"/>
      <c r="P230" s="127"/>
    </row>
    <row r="231" spans="1:16" ht="18" customHeight="1">
      <c r="A231" s="120"/>
      <c r="B231" s="121"/>
      <c r="C231" s="121"/>
      <c r="D231" s="122"/>
      <c r="E231" s="140"/>
      <c r="F231" s="122"/>
      <c r="G231" s="122"/>
      <c r="H231" s="122"/>
      <c r="I231" s="122"/>
      <c r="J231" s="123"/>
      <c r="K231" s="123"/>
      <c r="L231" s="125"/>
      <c r="M231" s="125"/>
      <c r="N231" s="125"/>
      <c r="O231" s="125"/>
      <c r="P231" s="127"/>
    </row>
    <row r="232" spans="1:16" ht="18" customHeight="1">
      <c r="A232" s="120"/>
      <c r="B232" s="121"/>
      <c r="C232" s="121"/>
      <c r="D232" s="122"/>
      <c r="E232" s="140"/>
      <c r="F232" s="122"/>
      <c r="G232" s="122"/>
      <c r="H232" s="122"/>
      <c r="I232" s="122"/>
      <c r="J232" s="123"/>
      <c r="K232" s="123"/>
      <c r="L232" s="125"/>
      <c r="M232" s="125"/>
      <c r="N232" s="125"/>
      <c r="O232" s="125"/>
      <c r="P232" s="127"/>
    </row>
    <row r="233" spans="1:16" ht="18" customHeight="1">
      <c r="A233" s="120"/>
      <c r="B233" s="121"/>
      <c r="C233" s="121"/>
      <c r="D233" s="122"/>
      <c r="E233" s="140"/>
      <c r="F233" s="122"/>
      <c r="G233" s="122"/>
      <c r="H233" s="122"/>
      <c r="I233" s="122"/>
      <c r="J233" s="123"/>
      <c r="K233" s="123"/>
      <c r="L233" s="125"/>
      <c r="M233" s="125"/>
      <c r="N233" s="125"/>
      <c r="O233" s="125"/>
      <c r="P233" s="127"/>
    </row>
    <row r="234" spans="1:16" ht="18" customHeight="1">
      <c r="A234" s="120"/>
      <c r="B234" s="121"/>
      <c r="C234" s="121"/>
      <c r="D234" s="122"/>
      <c r="E234" s="140"/>
      <c r="F234" s="122"/>
      <c r="G234" s="122"/>
      <c r="H234" s="122"/>
      <c r="I234" s="122"/>
      <c r="J234" s="123"/>
      <c r="K234" s="123"/>
      <c r="L234" s="125"/>
      <c r="M234" s="125"/>
      <c r="N234" s="125"/>
      <c r="O234" s="125"/>
      <c r="P234" s="127"/>
    </row>
    <row r="235" spans="1:16" ht="18" customHeight="1">
      <c r="A235" s="120"/>
      <c r="B235" s="121"/>
      <c r="C235" s="121"/>
      <c r="D235" s="122"/>
      <c r="E235" s="140"/>
      <c r="F235" s="122"/>
      <c r="G235" s="122"/>
      <c r="H235" s="122"/>
      <c r="I235" s="122"/>
      <c r="J235" s="123"/>
      <c r="K235" s="123"/>
      <c r="L235" s="125"/>
      <c r="M235" s="125"/>
      <c r="N235" s="125"/>
      <c r="O235" s="125"/>
      <c r="P235" s="127"/>
    </row>
    <row r="236" spans="1:16" ht="18" customHeight="1">
      <c r="A236" s="120"/>
      <c r="B236" s="121"/>
      <c r="C236" s="121"/>
      <c r="D236" s="122"/>
      <c r="E236" s="140"/>
      <c r="F236" s="122"/>
      <c r="G236" s="122"/>
      <c r="H236" s="122"/>
      <c r="I236" s="122"/>
      <c r="J236" s="123"/>
      <c r="K236" s="123"/>
      <c r="L236" s="125"/>
      <c r="M236" s="125"/>
      <c r="N236" s="125"/>
      <c r="O236" s="125"/>
      <c r="P236" s="127"/>
    </row>
    <row r="237" spans="1:16" ht="18" customHeight="1">
      <c r="A237" s="120"/>
      <c r="B237" s="121"/>
      <c r="C237" s="121"/>
      <c r="D237" s="122"/>
      <c r="E237" s="140"/>
      <c r="F237" s="122"/>
      <c r="G237" s="122"/>
      <c r="H237" s="122"/>
      <c r="I237" s="122"/>
      <c r="J237" s="123"/>
      <c r="K237" s="123"/>
      <c r="L237" s="125"/>
      <c r="M237" s="125"/>
      <c r="N237" s="125"/>
      <c r="O237" s="125"/>
      <c r="P237" s="127"/>
    </row>
    <row r="238" spans="1:16" ht="18" customHeight="1">
      <c r="A238" s="120"/>
      <c r="B238" s="121"/>
      <c r="C238" s="121"/>
      <c r="D238" s="122"/>
      <c r="E238" s="140"/>
      <c r="F238" s="122"/>
      <c r="G238" s="122"/>
      <c r="H238" s="122"/>
      <c r="I238" s="122"/>
      <c r="J238" s="123"/>
      <c r="K238" s="123"/>
      <c r="L238" s="125"/>
      <c r="M238" s="125"/>
      <c r="N238" s="125"/>
      <c r="O238" s="125"/>
      <c r="P238" s="127"/>
    </row>
    <row r="239" spans="1:16" ht="18" customHeight="1">
      <c r="A239" s="120"/>
      <c r="B239" s="121"/>
      <c r="C239" s="121"/>
      <c r="D239" s="122"/>
      <c r="E239" s="140"/>
      <c r="F239" s="122"/>
      <c r="G239" s="122"/>
      <c r="H239" s="122"/>
      <c r="I239" s="122"/>
      <c r="J239" s="123"/>
      <c r="K239" s="123"/>
      <c r="L239" s="125"/>
      <c r="M239" s="125"/>
      <c r="N239" s="125"/>
      <c r="O239" s="125"/>
      <c r="P239" s="127"/>
    </row>
    <row r="240" spans="1:16" ht="18" customHeight="1">
      <c r="A240" s="120"/>
      <c r="B240" s="121"/>
      <c r="C240" s="121"/>
      <c r="D240" s="122"/>
      <c r="E240" s="140"/>
      <c r="F240" s="122"/>
      <c r="G240" s="122"/>
      <c r="H240" s="122"/>
      <c r="I240" s="122"/>
      <c r="J240" s="123"/>
      <c r="K240" s="123"/>
      <c r="L240" s="125"/>
      <c r="M240" s="125"/>
      <c r="N240" s="125"/>
      <c r="O240" s="125"/>
      <c r="P240" s="127"/>
    </row>
    <row r="241" spans="1:16" ht="18" customHeight="1">
      <c r="A241" s="120"/>
      <c r="B241" s="121"/>
      <c r="C241" s="121"/>
      <c r="D241" s="122"/>
      <c r="E241" s="140"/>
      <c r="F241" s="122"/>
      <c r="G241" s="122"/>
      <c r="H241" s="122"/>
      <c r="I241" s="122"/>
      <c r="J241" s="123"/>
      <c r="K241" s="123"/>
      <c r="L241" s="125"/>
      <c r="M241" s="125"/>
      <c r="N241" s="125"/>
      <c r="O241" s="125"/>
      <c r="P241" s="127"/>
    </row>
    <row r="242" spans="1:16" ht="18" customHeight="1">
      <c r="A242" s="120"/>
      <c r="B242" s="121"/>
      <c r="C242" s="121"/>
      <c r="D242" s="122"/>
      <c r="E242" s="140"/>
      <c r="F242" s="122"/>
      <c r="G242" s="122"/>
      <c r="H242" s="122"/>
      <c r="I242" s="122"/>
      <c r="J242" s="123"/>
      <c r="K242" s="123"/>
      <c r="L242" s="125"/>
      <c r="M242" s="125"/>
      <c r="N242" s="125"/>
      <c r="O242" s="125"/>
      <c r="P242" s="127"/>
    </row>
    <row r="243" spans="1:16" ht="18" customHeight="1">
      <c r="A243" s="120"/>
      <c r="B243" s="121"/>
      <c r="C243" s="121"/>
      <c r="D243" s="122"/>
      <c r="E243" s="140"/>
      <c r="F243" s="122"/>
      <c r="G243" s="122"/>
      <c r="H243" s="122"/>
      <c r="I243" s="122"/>
      <c r="J243" s="123"/>
      <c r="K243" s="123"/>
      <c r="L243" s="125"/>
      <c r="M243" s="125"/>
      <c r="N243" s="125"/>
      <c r="O243" s="125"/>
      <c r="P243" s="127"/>
    </row>
    <row r="244" spans="1:16" ht="18" customHeight="1">
      <c r="A244" s="120"/>
      <c r="B244" s="121"/>
      <c r="C244" s="121"/>
      <c r="D244" s="122"/>
      <c r="E244" s="140"/>
      <c r="F244" s="122"/>
      <c r="G244" s="122"/>
      <c r="H244" s="122"/>
      <c r="I244" s="122"/>
      <c r="J244" s="123"/>
      <c r="K244" s="123"/>
      <c r="L244" s="125"/>
      <c r="M244" s="125"/>
      <c r="N244" s="125"/>
      <c r="O244" s="125"/>
      <c r="P244" s="127"/>
    </row>
    <row r="245" spans="1:16" ht="18" customHeight="1">
      <c r="A245" s="120"/>
      <c r="B245" s="121"/>
      <c r="C245" s="121"/>
      <c r="D245" s="122"/>
      <c r="E245" s="140"/>
      <c r="F245" s="122"/>
      <c r="G245" s="122"/>
      <c r="H245" s="122"/>
      <c r="I245" s="122"/>
      <c r="J245" s="123"/>
      <c r="K245" s="123"/>
      <c r="L245" s="125"/>
      <c r="M245" s="125"/>
      <c r="N245" s="125"/>
      <c r="O245" s="125"/>
      <c r="P245" s="127"/>
    </row>
    <row r="246" spans="1:16" ht="18" customHeight="1">
      <c r="A246" s="120"/>
      <c r="B246" s="132"/>
      <c r="C246" s="132"/>
      <c r="D246" s="122"/>
      <c r="E246" s="142"/>
      <c r="F246" s="133"/>
      <c r="G246" s="133"/>
      <c r="H246" s="133"/>
      <c r="I246" s="133"/>
      <c r="J246" s="131"/>
      <c r="K246" s="131"/>
      <c r="L246" s="125"/>
      <c r="M246" s="125"/>
      <c r="N246" s="125"/>
      <c r="O246" s="125"/>
      <c r="P246" s="127"/>
    </row>
    <row r="247" spans="1:16" ht="18" customHeight="1">
      <c r="A247" s="120"/>
      <c r="B247" s="121"/>
      <c r="C247" s="121"/>
      <c r="D247" s="122"/>
      <c r="E247" s="140"/>
      <c r="F247" s="122"/>
      <c r="G247" s="122"/>
      <c r="H247" s="122"/>
      <c r="I247" s="122"/>
      <c r="J247" s="123"/>
      <c r="K247" s="123"/>
      <c r="L247" s="125"/>
      <c r="M247" s="125"/>
      <c r="N247" s="125"/>
      <c r="O247" s="125"/>
      <c r="P247" s="127"/>
    </row>
    <row r="248" spans="1:16" ht="18" customHeight="1">
      <c r="A248" s="120"/>
      <c r="B248" s="121"/>
      <c r="C248" s="121"/>
      <c r="D248" s="122"/>
      <c r="E248" s="140"/>
      <c r="F248" s="122"/>
      <c r="G248" s="133"/>
      <c r="H248" s="122"/>
      <c r="I248" s="122"/>
      <c r="J248" s="123"/>
      <c r="K248" s="123"/>
      <c r="L248" s="125"/>
      <c r="M248" s="125"/>
      <c r="N248" s="125"/>
      <c r="O248" s="125"/>
      <c r="P248" s="127"/>
    </row>
    <row r="249" spans="1:16" ht="18" customHeight="1">
      <c r="A249" s="120"/>
      <c r="B249" s="121"/>
      <c r="C249" s="121"/>
      <c r="D249" s="122"/>
      <c r="E249" s="140"/>
      <c r="F249" s="122"/>
      <c r="G249" s="122"/>
      <c r="H249" s="122"/>
      <c r="I249" s="122"/>
      <c r="J249" s="123"/>
      <c r="K249" s="123"/>
      <c r="L249" s="125"/>
      <c r="M249" s="125"/>
      <c r="N249" s="125"/>
      <c r="O249" s="125"/>
      <c r="P249" s="127"/>
    </row>
    <row r="250" spans="1:16" ht="18" customHeight="1">
      <c r="A250" s="120"/>
      <c r="B250" s="121"/>
      <c r="C250" s="121"/>
      <c r="D250" s="122"/>
      <c r="E250" s="140"/>
      <c r="F250" s="122"/>
      <c r="G250" s="133"/>
      <c r="H250" s="122"/>
      <c r="I250" s="122"/>
      <c r="J250" s="123"/>
      <c r="K250" s="123"/>
      <c r="L250" s="125"/>
      <c r="M250" s="125"/>
      <c r="N250" s="125"/>
      <c r="O250" s="125"/>
      <c r="P250" s="127"/>
    </row>
    <row r="251" spans="1:16" ht="18" customHeight="1">
      <c r="A251" s="120"/>
      <c r="B251" s="121"/>
      <c r="C251" s="121"/>
      <c r="D251" s="122"/>
      <c r="E251" s="140"/>
      <c r="F251" s="122"/>
      <c r="G251" s="122"/>
      <c r="H251" s="122"/>
      <c r="I251" s="122"/>
      <c r="J251" s="123"/>
      <c r="K251" s="123"/>
      <c r="L251" s="125"/>
      <c r="M251" s="125"/>
      <c r="N251" s="125"/>
      <c r="O251" s="125"/>
      <c r="P251" s="127"/>
    </row>
    <row r="252" spans="1:16" ht="18" customHeight="1">
      <c r="A252" s="120"/>
      <c r="B252" s="121"/>
      <c r="C252" s="121"/>
      <c r="D252" s="122"/>
      <c r="E252" s="140"/>
      <c r="F252" s="122"/>
      <c r="G252" s="133"/>
      <c r="H252" s="122"/>
      <c r="I252" s="122"/>
      <c r="J252" s="123"/>
      <c r="K252" s="123"/>
      <c r="L252" s="125"/>
      <c r="M252" s="125"/>
      <c r="N252" s="125"/>
      <c r="O252" s="125"/>
      <c r="P252" s="127"/>
    </row>
    <row r="253" spans="1:16" ht="18" customHeight="1">
      <c r="A253" s="120"/>
      <c r="B253" s="121"/>
      <c r="C253" s="121"/>
      <c r="D253" s="122"/>
      <c r="E253" s="140"/>
      <c r="F253" s="122"/>
      <c r="G253" s="133"/>
      <c r="H253" s="122"/>
      <c r="I253" s="122"/>
      <c r="J253" s="123"/>
      <c r="K253" s="123"/>
      <c r="L253" s="125"/>
      <c r="M253" s="125"/>
      <c r="N253" s="125"/>
      <c r="O253" s="125"/>
      <c r="P253" s="127"/>
    </row>
    <row r="254" spans="1:16" ht="18" customHeight="1">
      <c r="A254" s="120"/>
      <c r="B254" s="121"/>
      <c r="C254" s="121"/>
      <c r="D254" s="122"/>
      <c r="E254" s="140"/>
      <c r="F254" s="122"/>
      <c r="G254" s="122"/>
      <c r="H254" s="122"/>
      <c r="I254" s="122"/>
      <c r="J254" s="123"/>
      <c r="K254" s="123"/>
      <c r="L254" s="125"/>
      <c r="M254" s="125"/>
      <c r="N254" s="125"/>
      <c r="O254" s="125"/>
      <c r="P254" s="127"/>
    </row>
    <row r="255" spans="1:16" ht="18" customHeight="1">
      <c r="A255" s="120"/>
      <c r="B255" s="121"/>
      <c r="C255" s="121"/>
      <c r="D255" s="122"/>
      <c r="E255" s="140"/>
      <c r="F255" s="122"/>
      <c r="G255" s="122"/>
      <c r="H255" s="122"/>
      <c r="I255" s="122"/>
      <c r="J255" s="123"/>
      <c r="K255" s="123"/>
      <c r="L255" s="125"/>
      <c r="M255" s="125"/>
      <c r="N255" s="125"/>
      <c r="O255" s="125"/>
      <c r="P255" s="127"/>
    </row>
    <row r="256" spans="1:16" ht="18" customHeight="1">
      <c r="A256" s="120"/>
      <c r="B256" s="121"/>
      <c r="C256" s="121"/>
      <c r="D256" s="122"/>
      <c r="E256" s="140"/>
      <c r="F256" s="122"/>
      <c r="G256" s="122"/>
      <c r="H256" s="122"/>
      <c r="I256" s="122"/>
      <c r="J256" s="123"/>
      <c r="K256" s="123"/>
      <c r="L256" s="125"/>
      <c r="M256" s="125"/>
      <c r="N256" s="125"/>
      <c r="O256" s="125"/>
      <c r="P256" s="127"/>
    </row>
    <row r="257" spans="1:16" ht="18" customHeight="1">
      <c r="A257" s="120"/>
      <c r="B257" s="121"/>
      <c r="C257" s="121"/>
      <c r="D257" s="122"/>
      <c r="E257" s="140"/>
      <c r="F257" s="122"/>
      <c r="G257" s="122"/>
      <c r="H257" s="122"/>
      <c r="I257" s="122"/>
      <c r="J257" s="123"/>
      <c r="K257" s="123"/>
      <c r="L257" s="125"/>
      <c r="M257" s="125"/>
      <c r="N257" s="125"/>
      <c r="O257" s="125"/>
      <c r="P257" s="127"/>
    </row>
    <row r="258" spans="1:16" ht="18" customHeight="1">
      <c r="A258" s="120"/>
      <c r="B258" s="121"/>
      <c r="C258" s="121"/>
      <c r="D258" s="122"/>
      <c r="E258" s="140"/>
      <c r="F258" s="122"/>
      <c r="G258" s="122"/>
      <c r="H258" s="122"/>
      <c r="I258" s="122"/>
      <c r="J258" s="123"/>
      <c r="K258" s="123"/>
      <c r="L258" s="125"/>
      <c r="M258" s="125"/>
      <c r="N258" s="125"/>
      <c r="O258" s="125"/>
      <c r="P258" s="127"/>
    </row>
    <row r="259" spans="1:16" ht="18" customHeight="1">
      <c r="A259" s="120"/>
      <c r="B259" s="121"/>
      <c r="C259" s="121"/>
      <c r="D259" s="122"/>
      <c r="E259" s="140"/>
      <c r="F259" s="122"/>
      <c r="G259" s="122"/>
      <c r="H259" s="122"/>
      <c r="I259" s="122"/>
      <c r="J259" s="123"/>
      <c r="K259" s="123"/>
      <c r="L259" s="125"/>
      <c r="M259" s="125"/>
      <c r="N259" s="125"/>
      <c r="O259" s="125"/>
      <c r="P259" s="127"/>
    </row>
    <row r="260" spans="1:16" ht="18" customHeight="1">
      <c r="A260" s="120"/>
      <c r="B260" s="121"/>
      <c r="C260" s="121"/>
      <c r="D260" s="122"/>
      <c r="E260" s="140"/>
      <c r="F260" s="122"/>
      <c r="G260" s="122"/>
      <c r="H260" s="122"/>
      <c r="I260" s="122"/>
      <c r="J260" s="123"/>
      <c r="K260" s="123"/>
      <c r="L260" s="125"/>
      <c r="M260" s="125"/>
      <c r="N260" s="125"/>
      <c r="O260" s="125"/>
      <c r="P260" s="127"/>
    </row>
    <row r="261" spans="1:16" ht="18" customHeight="1">
      <c r="A261" s="120"/>
      <c r="B261" s="121"/>
      <c r="C261" s="121"/>
      <c r="D261" s="122"/>
      <c r="E261" s="140"/>
      <c r="F261" s="122"/>
      <c r="G261" s="122"/>
      <c r="H261" s="122"/>
      <c r="I261" s="122"/>
      <c r="J261" s="123"/>
      <c r="K261" s="123"/>
      <c r="L261" s="125"/>
      <c r="M261" s="125"/>
      <c r="N261" s="125"/>
      <c r="O261" s="125"/>
      <c r="P261" s="127"/>
    </row>
    <row r="262" spans="1:16" ht="18" customHeight="1">
      <c r="A262" s="120"/>
      <c r="B262" s="121"/>
      <c r="C262" s="121"/>
      <c r="D262" s="122"/>
      <c r="E262" s="140"/>
      <c r="F262" s="122"/>
      <c r="G262" s="122"/>
      <c r="H262" s="122"/>
      <c r="I262" s="122"/>
      <c r="J262" s="123"/>
      <c r="K262" s="123"/>
      <c r="L262" s="125"/>
      <c r="M262" s="125"/>
      <c r="N262" s="125"/>
      <c r="O262" s="125"/>
      <c r="P262" s="127"/>
    </row>
    <row r="263" spans="1:16" ht="18" customHeight="1">
      <c r="A263" s="120"/>
      <c r="B263" s="121"/>
      <c r="C263" s="121"/>
      <c r="D263" s="122"/>
      <c r="E263" s="140"/>
      <c r="F263" s="122"/>
      <c r="G263" s="122"/>
      <c r="H263" s="122"/>
      <c r="I263" s="122"/>
      <c r="J263" s="123"/>
      <c r="K263" s="123"/>
      <c r="L263" s="125"/>
      <c r="M263" s="125"/>
      <c r="N263" s="125"/>
      <c r="O263" s="125"/>
      <c r="P263" s="127"/>
    </row>
    <row r="264" spans="1:16" ht="18" customHeight="1">
      <c r="A264" s="120"/>
      <c r="B264" s="121"/>
      <c r="C264" s="121"/>
      <c r="D264" s="122"/>
      <c r="E264" s="140"/>
      <c r="F264" s="122"/>
      <c r="G264" s="122"/>
      <c r="H264" s="122"/>
      <c r="I264" s="122"/>
      <c r="J264" s="123"/>
      <c r="K264" s="123"/>
      <c r="L264" s="125"/>
      <c r="M264" s="125"/>
      <c r="N264" s="125"/>
      <c r="O264" s="125"/>
      <c r="P264" s="127"/>
    </row>
    <row r="265" spans="1:16" ht="18" customHeight="1">
      <c r="A265" s="120"/>
      <c r="B265" s="121"/>
      <c r="C265" s="121"/>
      <c r="D265" s="122"/>
      <c r="E265" s="140"/>
      <c r="F265" s="122"/>
      <c r="G265" s="122"/>
      <c r="H265" s="122"/>
      <c r="I265" s="122"/>
      <c r="J265" s="123"/>
      <c r="K265" s="123"/>
      <c r="L265" s="125"/>
      <c r="M265" s="125"/>
      <c r="N265" s="125"/>
      <c r="O265" s="125"/>
      <c r="P265" s="127"/>
    </row>
    <row r="266" spans="1:16" ht="18" customHeight="1">
      <c r="A266" s="120"/>
      <c r="B266" s="121"/>
      <c r="C266" s="121"/>
      <c r="D266" s="122"/>
      <c r="E266" s="140"/>
      <c r="F266" s="122"/>
      <c r="G266" s="122"/>
      <c r="H266" s="122"/>
      <c r="I266" s="122"/>
      <c r="J266" s="123"/>
      <c r="K266" s="123"/>
      <c r="L266" s="125"/>
      <c r="M266" s="125"/>
      <c r="N266" s="125"/>
      <c r="O266" s="125"/>
      <c r="P266" s="127"/>
    </row>
    <row r="267" spans="1:16" ht="18" customHeight="1">
      <c r="A267" s="120"/>
      <c r="B267" s="121"/>
      <c r="C267" s="121"/>
      <c r="D267" s="122"/>
      <c r="E267" s="140"/>
      <c r="F267" s="122"/>
      <c r="G267" s="122"/>
      <c r="H267" s="122"/>
      <c r="I267" s="122"/>
      <c r="J267" s="123"/>
      <c r="K267" s="123"/>
      <c r="L267" s="125"/>
      <c r="M267" s="125"/>
      <c r="N267" s="125"/>
      <c r="O267" s="125"/>
      <c r="P267" s="127"/>
    </row>
    <row r="268" spans="1:16" ht="18" customHeight="1">
      <c r="A268" s="120"/>
      <c r="B268" s="121"/>
      <c r="C268" s="121"/>
      <c r="D268" s="122"/>
      <c r="E268" s="140"/>
      <c r="F268" s="122"/>
      <c r="G268" s="122"/>
      <c r="H268" s="122"/>
      <c r="I268" s="122"/>
      <c r="J268" s="123"/>
      <c r="K268" s="123"/>
      <c r="L268" s="125"/>
      <c r="M268" s="125"/>
      <c r="N268" s="125"/>
      <c r="O268" s="125"/>
      <c r="P268" s="127"/>
    </row>
    <row r="269" spans="1:16" ht="18" customHeight="1">
      <c r="A269" s="120"/>
      <c r="B269" s="121"/>
      <c r="C269" s="121"/>
      <c r="D269" s="122"/>
      <c r="E269" s="140"/>
      <c r="F269" s="122"/>
      <c r="G269" s="122"/>
      <c r="H269" s="122"/>
      <c r="I269" s="122"/>
      <c r="J269" s="123"/>
      <c r="K269" s="123"/>
      <c r="L269" s="125"/>
      <c r="M269" s="125"/>
      <c r="N269" s="125"/>
      <c r="O269" s="125"/>
      <c r="P269" s="127"/>
    </row>
    <row r="270" spans="1:16" ht="18" customHeight="1">
      <c r="A270" s="120"/>
      <c r="B270" s="121"/>
      <c r="C270" s="121"/>
      <c r="D270" s="122"/>
      <c r="E270" s="140"/>
      <c r="F270" s="122"/>
      <c r="G270" s="122"/>
      <c r="H270" s="122"/>
      <c r="I270" s="122"/>
      <c r="J270" s="123"/>
      <c r="K270" s="123"/>
      <c r="L270" s="125"/>
      <c r="M270" s="125"/>
      <c r="N270" s="125"/>
      <c r="O270" s="125"/>
      <c r="P270" s="127"/>
    </row>
    <row r="271" spans="1:16" ht="18" customHeight="1">
      <c r="A271" s="120"/>
      <c r="B271" s="121"/>
      <c r="C271" s="121"/>
      <c r="D271" s="122"/>
      <c r="E271" s="140"/>
      <c r="F271" s="122"/>
      <c r="G271" s="122"/>
      <c r="H271" s="122"/>
      <c r="I271" s="122"/>
      <c r="J271" s="123"/>
      <c r="K271" s="123"/>
      <c r="L271" s="125"/>
      <c r="M271" s="125"/>
      <c r="N271" s="125"/>
      <c r="O271" s="125"/>
      <c r="P271" s="127"/>
    </row>
    <row r="272" spans="1:16" ht="18" customHeight="1">
      <c r="A272" s="120"/>
      <c r="B272" s="121"/>
      <c r="C272" s="121"/>
      <c r="D272" s="122"/>
      <c r="E272" s="140"/>
      <c r="F272" s="122"/>
      <c r="G272" s="122"/>
      <c r="H272" s="122"/>
      <c r="I272" s="122"/>
      <c r="J272" s="123"/>
      <c r="K272" s="123"/>
      <c r="L272" s="125"/>
      <c r="M272" s="125"/>
      <c r="N272" s="125"/>
      <c r="O272" s="125"/>
      <c r="P272" s="127"/>
    </row>
    <row r="273" spans="1:16" ht="18" customHeight="1">
      <c r="A273" s="120"/>
      <c r="B273" s="121"/>
      <c r="C273" s="121"/>
      <c r="D273" s="122"/>
      <c r="E273" s="140"/>
      <c r="F273" s="122"/>
      <c r="G273" s="122"/>
      <c r="H273" s="122"/>
      <c r="I273" s="122"/>
      <c r="J273" s="123"/>
      <c r="K273" s="123"/>
      <c r="L273" s="125"/>
      <c r="M273" s="125"/>
      <c r="N273" s="125"/>
      <c r="O273" s="125"/>
      <c r="P273" s="127"/>
    </row>
    <row r="274" spans="1:16" ht="18" customHeight="1">
      <c r="A274" s="120"/>
      <c r="B274" s="121"/>
      <c r="C274" s="121"/>
      <c r="D274" s="122"/>
      <c r="E274" s="140"/>
      <c r="F274" s="122"/>
      <c r="G274" s="122"/>
      <c r="H274" s="122"/>
      <c r="I274" s="122"/>
      <c r="J274" s="123"/>
      <c r="K274" s="123"/>
      <c r="L274" s="125"/>
      <c r="M274" s="125"/>
      <c r="N274" s="125"/>
      <c r="O274" s="125"/>
      <c r="P274" s="127"/>
    </row>
    <row r="275" spans="1:16" ht="18" customHeight="1">
      <c r="A275" s="120"/>
      <c r="B275" s="132"/>
      <c r="C275" s="132"/>
      <c r="D275" s="122"/>
      <c r="E275" s="142"/>
      <c r="F275" s="133"/>
      <c r="G275" s="122"/>
      <c r="H275" s="133"/>
      <c r="I275" s="133"/>
      <c r="J275" s="131"/>
      <c r="K275" s="131"/>
      <c r="L275" s="125"/>
      <c r="M275" s="125"/>
      <c r="N275" s="125"/>
      <c r="O275" s="125"/>
      <c r="P275" s="127"/>
    </row>
    <row r="276" spans="1:16" ht="18" customHeight="1">
      <c r="A276" s="120"/>
      <c r="B276" s="121"/>
      <c r="C276" s="121"/>
      <c r="D276" s="122"/>
      <c r="E276" s="140"/>
      <c r="F276" s="122"/>
      <c r="G276" s="122"/>
      <c r="H276" s="122"/>
      <c r="I276" s="122"/>
      <c r="J276" s="123"/>
      <c r="K276" s="123"/>
      <c r="L276" s="125"/>
      <c r="M276" s="125"/>
      <c r="N276" s="125"/>
      <c r="O276" s="125"/>
      <c r="P276" s="127"/>
    </row>
    <row r="277" spans="1:16" ht="18" customHeight="1">
      <c r="A277" s="120"/>
      <c r="B277" s="132"/>
      <c r="C277" s="132"/>
      <c r="D277" s="122"/>
      <c r="E277" s="142"/>
      <c r="F277" s="133"/>
      <c r="G277" s="122"/>
      <c r="H277" s="122"/>
      <c r="I277" s="122"/>
      <c r="J277" s="123"/>
      <c r="K277" s="123"/>
      <c r="L277" s="125"/>
      <c r="M277" s="125"/>
      <c r="N277" s="125"/>
      <c r="O277" s="125"/>
      <c r="P277" s="127"/>
    </row>
    <row r="278" spans="1:16" ht="18" customHeight="1">
      <c r="A278" s="120"/>
      <c r="B278" s="132"/>
      <c r="C278" s="132"/>
      <c r="D278" s="122"/>
      <c r="E278" s="142"/>
      <c r="F278" s="133"/>
      <c r="G278" s="122"/>
      <c r="H278" s="122"/>
      <c r="I278" s="122"/>
      <c r="J278" s="123"/>
      <c r="K278" s="123"/>
      <c r="L278" s="125"/>
      <c r="M278" s="125"/>
      <c r="N278" s="125"/>
      <c r="O278" s="125"/>
      <c r="P278" s="127"/>
    </row>
    <row r="279" spans="1:16" ht="18" customHeight="1">
      <c r="A279" s="120"/>
      <c r="B279" s="132"/>
      <c r="C279" s="132"/>
      <c r="D279" s="122"/>
      <c r="E279" s="142"/>
      <c r="F279" s="133"/>
      <c r="G279" s="122"/>
      <c r="H279" s="122"/>
      <c r="I279" s="122"/>
      <c r="J279" s="123"/>
      <c r="K279" s="123"/>
      <c r="L279" s="125"/>
      <c r="M279" s="125"/>
      <c r="N279" s="125"/>
      <c r="O279" s="125"/>
      <c r="P279" s="127"/>
    </row>
    <row r="280" spans="1:16" ht="18" customHeight="1">
      <c r="A280" s="120"/>
      <c r="B280" s="132"/>
      <c r="C280" s="132"/>
      <c r="D280" s="122"/>
      <c r="E280" s="142"/>
      <c r="F280" s="133"/>
      <c r="G280" s="128"/>
      <c r="H280" s="122"/>
      <c r="I280" s="122"/>
      <c r="J280" s="123"/>
      <c r="K280" s="123"/>
      <c r="L280" s="125"/>
      <c r="M280" s="125"/>
      <c r="N280" s="125"/>
      <c r="O280" s="125"/>
      <c r="P280" s="127"/>
    </row>
    <row r="281" spans="1:16" ht="18" customHeight="1">
      <c r="A281" s="120"/>
      <c r="B281" s="132"/>
      <c r="C281" s="132"/>
      <c r="D281" s="122"/>
      <c r="E281" s="142"/>
      <c r="F281" s="133"/>
      <c r="G281" s="128"/>
      <c r="H281" s="122"/>
      <c r="I281" s="122"/>
      <c r="J281" s="123"/>
      <c r="K281" s="123"/>
      <c r="L281" s="125"/>
      <c r="M281" s="125"/>
      <c r="N281" s="125"/>
      <c r="O281" s="125"/>
      <c r="P281" s="127"/>
    </row>
    <row r="282" spans="1:16" ht="18" customHeight="1">
      <c r="A282" s="120"/>
      <c r="B282" s="132"/>
      <c r="C282" s="132"/>
      <c r="D282" s="122"/>
      <c r="E282" s="142"/>
      <c r="F282" s="133"/>
      <c r="G282" s="128"/>
      <c r="H282" s="122"/>
      <c r="I282" s="122"/>
      <c r="J282" s="123"/>
      <c r="K282" s="123"/>
      <c r="L282" s="125"/>
      <c r="M282" s="125"/>
      <c r="N282" s="125"/>
      <c r="O282" s="125"/>
      <c r="P282" s="127"/>
    </row>
    <row r="283" spans="1:16" ht="18" customHeight="1">
      <c r="A283" s="120"/>
      <c r="B283" s="132"/>
      <c r="C283" s="132"/>
      <c r="D283" s="122"/>
      <c r="E283" s="142"/>
      <c r="F283" s="133"/>
      <c r="G283" s="128"/>
      <c r="H283" s="122"/>
      <c r="I283" s="122"/>
      <c r="J283" s="123"/>
      <c r="K283" s="123"/>
      <c r="L283" s="125"/>
      <c r="M283" s="125"/>
      <c r="N283" s="125"/>
      <c r="O283" s="125"/>
      <c r="P283" s="127"/>
    </row>
    <row r="284" spans="1:16" ht="18" customHeight="1">
      <c r="A284" s="120"/>
      <c r="B284" s="132"/>
      <c r="C284" s="132"/>
      <c r="D284" s="122"/>
      <c r="E284" s="142"/>
      <c r="F284" s="133"/>
      <c r="G284" s="128"/>
      <c r="H284" s="122"/>
      <c r="I284" s="122"/>
      <c r="J284" s="123"/>
      <c r="K284" s="123"/>
      <c r="L284" s="125"/>
      <c r="M284" s="125"/>
      <c r="N284" s="125"/>
      <c r="O284" s="125"/>
      <c r="P284" s="127"/>
    </row>
    <row r="285" spans="1:16" ht="18" customHeight="1">
      <c r="A285" s="120"/>
      <c r="B285" s="132"/>
      <c r="C285" s="132"/>
      <c r="D285" s="122"/>
      <c r="E285" s="142"/>
      <c r="F285" s="133"/>
      <c r="G285" s="128"/>
      <c r="H285" s="122"/>
      <c r="I285" s="122"/>
      <c r="J285" s="123"/>
      <c r="K285" s="123"/>
      <c r="L285" s="125"/>
      <c r="M285" s="125"/>
      <c r="N285" s="125"/>
      <c r="O285" s="125"/>
      <c r="P285" s="127"/>
    </row>
    <row r="286" spans="1:16" ht="18" customHeight="1">
      <c r="A286" s="120"/>
      <c r="B286" s="132"/>
      <c r="C286" s="132"/>
      <c r="D286" s="122"/>
      <c r="E286" s="142"/>
      <c r="F286" s="133"/>
      <c r="G286" s="128"/>
      <c r="H286" s="122"/>
      <c r="I286" s="122"/>
      <c r="J286" s="123"/>
      <c r="K286" s="123"/>
      <c r="L286" s="125"/>
      <c r="M286" s="125"/>
      <c r="N286" s="125"/>
      <c r="O286" s="125"/>
      <c r="P286" s="127"/>
    </row>
    <row r="287" spans="1:16" ht="18" customHeight="1">
      <c r="A287" s="120"/>
      <c r="B287" s="132"/>
      <c r="C287" s="132"/>
      <c r="D287" s="122"/>
      <c r="E287" s="142"/>
      <c r="F287" s="133"/>
      <c r="G287" s="128"/>
      <c r="H287" s="122"/>
      <c r="I287" s="122"/>
      <c r="J287" s="123"/>
      <c r="K287" s="123"/>
      <c r="L287" s="125"/>
      <c r="M287" s="125"/>
      <c r="N287" s="125"/>
      <c r="O287" s="125"/>
      <c r="P287" s="127"/>
    </row>
    <row r="288" spans="1:16" ht="18" customHeight="1">
      <c r="A288" s="120"/>
      <c r="B288" s="132"/>
      <c r="C288" s="132"/>
      <c r="D288" s="122"/>
      <c r="E288" s="142"/>
      <c r="F288" s="133"/>
      <c r="G288" s="128"/>
      <c r="H288" s="122"/>
      <c r="I288" s="122"/>
      <c r="J288" s="123"/>
      <c r="K288" s="123"/>
      <c r="L288" s="125"/>
      <c r="M288" s="125"/>
      <c r="N288" s="125"/>
      <c r="O288" s="125"/>
      <c r="P288" s="127"/>
    </row>
    <row r="289" spans="1:16" ht="18" customHeight="1">
      <c r="A289" s="120"/>
      <c r="B289" s="132"/>
      <c r="C289" s="132"/>
      <c r="D289" s="122"/>
      <c r="E289" s="142"/>
      <c r="F289" s="133"/>
      <c r="G289" s="128"/>
      <c r="H289" s="122"/>
      <c r="I289" s="122"/>
      <c r="J289" s="123"/>
      <c r="K289" s="123"/>
      <c r="L289" s="125"/>
      <c r="M289" s="125"/>
      <c r="N289" s="125"/>
      <c r="O289" s="125"/>
      <c r="P289" s="127"/>
    </row>
    <row r="290" spans="1:16" ht="18" customHeight="1">
      <c r="A290" s="120"/>
      <c r="B290" s="132"/>
      <c r="C290" s="132"/>
      <c r="D290" s="122"/>
      <c r="E290" s="142"/>
      <c r="F290" s="133"/>
      <c r="G290" s="128"/>
      <c r="H290" s="122"/>
      <c r="I290" s="122"/>
      <c r="J290" s="123"/>
      <c r="K290" s="123"/>
      <c r="L290" s="125"/>
      <c r="M290" s="125"/>
      <c r="N290" s="125"/>
      <c r="O290" s="125"/>
      <c r="P290" s="127"/>
    </row>
    <row r="291" spans="1:16" ht="18" customHeight="1">
      <c r="A291" s="120"/>
      <c r="B291" s="132"/>
      <c r="C291" s="132"/>
      <c r="D291" s="122"/>
      <c r="E291" s="142"/>
      <c r="F291" s="133"/>
      <c r="G291" s="128"/>
      <c r="H291" s="122"/>
      <c r="I291" s="122"/>
      <c r="J291" s="123"/>
      <c r="K291" s="123"/>
      <c r="L291" s="125"/>
      <c r="M291" s="125"/>
      <c r="N291" s="125"/>
      <c r="O291" s="125"/>
      <c r="P291" s="127"/>
    </row>
    <row r="292" spans="1:16" ht="18" customHeight="1">
      <c r="A292" s="120"/>
      <c r="B292" s="132"/>
      <c r="C292" s="132"/>
      <c r="D292" s="122"/>
      <c r="E292" s="142"/>
      <c r="F292" s="133"/>
      <c r="G292" s="128"/>
      <c r="H292" s="122"/>
      <c r="I292" s="122"/>
      <c r="J292" s="123"/>
      <c r="K292" s="123"/>
      <c r="L292" s="125"/>
      <c r="M292" s="125"/>
      <c r="N292" s="125"/>
      <c r="O292" s="125"/>
      <c r="P292" s="127"/>
    </row>
    <row r="293" spans="1:16" ht="18" customHeight="1">
      <c r="A293" s="120"/>
      <c r="B293" s="121"/>
      <c r="C293" s="121"/>
      <c r="D293" s="122"/>
      <c r="E293" s="140"/>
      <c r="F293" s="133"/>
      <c r="G293" s="128"/>
      <c r="H293" s="122"/>
      <c r="I293" s="122"/>
      <c r="J293" s="123"/>
      <c r="K293" s="123"/>
      <c r="L293" s="125"/>
      <c r="M293" s="125"/>
      <c r="N293" s="125"/>
      <c r="O293" s="125"/>
      <c r="P293" s="127"/>
    </row>
    <row r="294" spans="1:16" ht="18" customHeight="1">
      <c r="A294" s="120"/>
      <c r="B294" s="121"/>
      <c r="C294" s="121"/>
      <c r="D294" s="122"/>
      <c r="E294" s="140"/>
      <c r="F294" s="133"/>
      <c r="G294" s="128"/>
      <c r="H294" s="122"/>
      <c r="I294" s="122"/>
      <c r="J294" s="123"/>
      <c r="K294" s="123"/>
      <c r="L294" s="125"/>
      <c r="M294" s="125"/>
      <c r="N294" s="125"/>
      <c r="O294" s="125"/>
      <c r="P294" s="127"/>
    </row>
    <row r="295" spans="1:16" ht="18" customHeight="1">
      <c r="A295" s="120"/>
      <c r="B295" s="121"/>
      <c r="C295" s="121"/>
      <c r="D295" s="122"/>
      <c r="E295" s="140"/>
      <c r="F295" s="122"/>
      <c r="G295" s="128"/>
      <c r="H295" s="122"/>
      <c r="I295" s="122"/>
      <c r="J295" s="123"/>
      <c r="K295" s="123"/>
      <c r="L295" s="125"/>
      <c r="M295" s="125"/>
      <c r="N295" s="125"/>
      <c r="O295" s="125"/>
      <c r="P295" s="127"/>
    </row>
    <row r="296" spans="1:16" ht="18" customHeight="1">
      <c r="A296" s="120"/>
      <c r="B296" s="121"/>
      <c r="C296" s="121"/>
      <c r="D296" s="122"/>
      <c r="E296" s="140"/>
      <c r="F296" s="122"/>
      <c r="G296" s="128"/>
      <c r="H296" s="122"/>
      <c r="I296" s="122"/>
      <c r="J296" s="123"/>
      <c r="K296" s="123"/>
      <c r="L296" s="125"/>
      <c r="M296" s="125"/>
      <c r="N296" s="125"/>
      <c r="O296" s="125"/>
      <c r="P296" s="127"/>
    </row>
    <row r="297" spans="1:16" ht="18" customHeight="1">
      <c r="A297" s="120"/>
      <c r="B297" s="121"/>
      <c r="C297" s="121"/>
      <c r="D297" s="122"/>
      <c r="E297" s="140"/>
      <c r="F297" s="122"/>
      <c r="G297" s="128"/>
      <c r="H297" s="122"/>
      <c r="I297" s="122"/>
      <c r="J297" s="123"/>
      <c r="K297" s="123"/>
      <c r="L297" s="125"/>
      <c r="M297" s="125"/>
      <c r="N297" s="125"/>
      <c r="O297" s="125"/>
      <c r="P297" s="127"/>
    </row>
    <row r="298" spans="1:16" ht="18" customHeight="1">
      <c r="A298" s="120"/>
      <c r="B298" s="121"/>
      <c r="C298" s="121"/>
      <c r="D298" s="122"/>
      <c r="E298" s="140"/>
      <c r="F298" s="122"/>
      <c r="G298" s="128"/>
      <c r="H298" s="122"/>
      <c r="I298" s="122"/>
      <c r="J298" s="123"/>
      <c r="K298" s="123"/>
      <c r="L298" s="125"/>
      <c r="M298" s="125"/>
      <c r="N298" s="125"/>
      <c r="O298" s="125"/>
      <c r="P298" s="127"/>
    </row>
    <row r="299" spans="1:16" ht="18" customHeight="1">
      <c r="A299" s="120"/>
      <c r="B299" s="121"/>
      <c r="C299" s="121"/>
      <c r="D299" s="122"/>
      <c r="E299" s="140"/>
      <c r="F299" s="122"/>
      <c r="G299" s="128"/>
      <c r="H299" s="122"/>
      <c r="I299" s="122"/>
      <c r="J299" s="123"/>
      <c r="K299" s="123"/>
      <c r="L299" s="125"/>
      <c r="M299" s="125"/>
      <c r="N299" s="125"/>
      <c r="O299" s="125"/>
      <c r="P299" s="127"/>
    </row>
    <row r="300" spans="1:16" ht="18" customHeight="1">
      <c r="A300" s="120"/>
      <c r="B300" s="121"/>
      <c r="C300" s="121"/>
      <c r="D300" s="122"/>
      <c r="E300" s="140"/>
      <c r="F300" s="122"/>
      <c r="G300" s="128"/>
      <c r="H300" s="122"/>
      <c r="I300" s="122"/>
      <c r="J300" s="123"/>
      <c r="K300" s="123"/>
      <c r="L300" s="125"/>
      <c r="M300" s="125"/>
      <c r="N300" s="125"/>
      <c r="O300" s="125"/>
      <c r="P300" s="127"/>
    </row>
    <row r="301" spans="1:16" ht="18" customHeight="1">
      <c r="A301" s="120"/>
      <c r="B301" s="121"/>
      <c r="C301" s="121"/>
      <c r="D301" s="122"/>
      <c r="E301" s="140"/>
      <c r="F301" s="122"/>
      <c r="G301" s="128"/>
      <c r="H301" s="122"/>
      <c r="I301" s="122"/>
      <c r="J301" s="123"/>
      <c r="K301" s="123"/>
      <c r="L301" s="125"/>
      <c r="M301" s="125"/>
      <c r="N301" s="125"/>
      <c r="O301" s="125"/>
      <c r="P301" s="127"/>
    </row>
    <row r="302" spans="1:16" ht="18" customHeight="1">
      <c r="A302" s="120"/>
      <c r="B302" s="121"/>
      <c r="C302" s="121"/>
      <c r="D302" s="122"/>
      <c r="E302" s="140"/>
      <c r="F302" s="122"/>
      <c r="G302" s="128"/>
      <c r="H302" s="122"/>
      <c r="I302" s="122"/>
      <c r="J302" s="123"/>
      <c r="K302" s="123"/>
      <c r="L302" s="125"/>
      <c r="M302" s="125"/>
      <c r="N302" s="125"/>
      <c r="O302" s="125"/>
      <c r="P302" s="127"/>
    </row>
    <row r="303" spans="1:16" ht="18" customHeight="1">
      <c r="A303" s="120"/>
      <c r="B303" s="132"/>
      <c r="C303" s="132"/>
      <c r="D303" s="122"/>
      <c r="E303" s="142"/>
      <c r="F303" s="133"/>
      <c r="G303" s="128"/>
      <c r="H303" s="122"/>
      <c r="I303" s="133"/>
      <c r="J303" s="131"/>
      <c r="K303" s="131"/>
      <c r="L303" s="125"/>
      <c r="M303" s="125"/>
      <c r="N303" s="125"/>
      <c r="O303" s="125"/>
      <c r="P303" s="127"/>
    </row>
    <row r="304" spans="1:16" ht="18" customHeight="1">
      <c r="A304" s="120"/>
      <c r="B304" s="121"/>
      <c r="C304" s="121"/>
      <c r="D304" s="122"/>
      <c r="E304" s="140"/>
      <c r="F304" s="122"/>
      <c r="G304" s="128"/>
      <c r="H304" s="122"/>
      <c r="I304" s="122"/>
      <c r="J304" s="123"/>
      <c r="K304" s="123"/>
      <c r="L304" s="125"/>
      <c r="M304" s="125"/>
      <c r="N304" s="125"/>
      <c r="O304" s="125"/>
      <c r="P304" s="127"/>
    </row>
    <row r="305" spans="1:16" ht="18" customHeight="1">
      <c r="A305" s="120"/>
      <c r="B305" s="132"/>
      <c r="C305" s="132"/>
      <c r="D305" s="122"/>
      <c r="E305" s="142"/>
      <c r="F305" s="133"/>
      <c r="G305" s="128"/>
      <c r="H305" s="122"/>
      <c r="I305" s="133"/>
      <c r="J305" s="131"/>
      <c r="K305" s="131"/>
      <c r="L305" s="125"/>
      <c r="M305" s="125"/>
      <c r="N305" s="125"/>
      <c r="O305" s="125"/>
      <c r="P305" s="127"/>
    </row>
    <row r="306" spans="1:16" ht="18" customHeight="1">
      <c r="A306" s="120"/>
      <c r="B306" s="132"/>
      <c r="C306" s="132"/>
      <c r="D306" s="122"/>
      <c r="E306" s="142"/>
      <c r="F306" s="133"/>
      <c r="G306" s="128"/>
      <c r="H306" s="122"/>
      <c r="I306" s="133"/>
      <c r="J306" s="131"/>
      <c r="K306" s="131"/>
      <c r="L306" s="125"/>
      <c r="M306" s="125"/>
      <c r="N306" s="125"/>
      <c r="O306" s="125"/>
      <c r="P306" s="127"/>
    </row>
    <row r="307" spans="1:16" ht="18" customHeight="1">
      <c r="A307" s="120"/>
      <c r="B307" s="121"/>
      <c r="C307" s="121"/>
      <c r="D307" s="122"/>
      <c r="E307" s="140"/>
      <c r="F307" s="122"/>
      <c r="G307" s="128"/>
      <c r="H307" s="122"/>
      <c r="I307" s="122"/>
      <c r="J307" s="123"/>
      <c r="K307" s="123"/>
      <c r="L307" s="125"/>
      <c r="M307" s="125"/>
      <c r="N307" s="125"/>
      <c r="O307" s="125"/>
      <c r="P307" s="127"/>
    </row>
    <row r="308" spans="1:16" ht="18" customHeight="1">
      <c r="A308" s="120"/>
      <c r="B308" s="121"/>
      <c r="C308" s="121"/>
      <c r="D308" s="122"/>
      <c r="E308" s="140"/>
      <c r="F308" s="122"/>
      <c r="G308" s="128"/>
      <c r="H308" s="122"/>
      <c r="I308" s="122"/>
      <c r="J308" s="123"/>
      <c r="K308" s="123"/>
      <c r="L308" s="125"/>
      <c r="M308" s="125"/>
      <c r="N308" s="125"/>
      <c r="O308" s="125"/>
      <c r="P308" s="127"/>
    </row>
    <row r="309" spans="1:16" ht="18" customHeight="1">
      <c r="A309" s="120"/>
      <c r="B309" s="121"/>
      <c r="C309" s="121"/>
      <c r="D309" s="122"/>
      <c r="E309" s="140"/>
      <c r="F309" s="122"/>
      <c r="G309" s="128"/>
      <c r="H309" s="122"/>
      <c r="I309" s="122"/>
      <c r="J309" s="123"/>
      <c r="K309" s="123"/>
      <c r="L309" s="125"/>
      <c r="M309" s="125"/>
      <c r="N309" s="125"/>
      <c r="O309" s="125"/>
      <c r="P309" s="127"/>
    </row>
    <row r="310" spans="1:16" ht="18" customHeight="1">
      <c r="A310" s="120"/>
      <c r="B310" s="121"/>
      <c r="C310" s="121"/>
      <c r="D310" s="122"/>
      <c r="E310" s="140"/>
      <c r="F310" s="122"/>
      <c r="G310" s="128"/>
      <c r="H310" s="122"/>
      <c r="I310" s="122"/>
      <c r="J310" s="123"/>
      <c r="K310" s="123"/>
      <c r="L310" s="125"/>
      <c r="M310" s="125"/>
      <c r="N310" s="125"/>
      <c r="O310" s="125"/>
      <c r="P310" s="127"/>
    </row>
    <row r="311" spans="1:16" ht="18" customHeight="1">
      <c r="A311" s="120"/>
      <c r="B311" s="132"/>
      <c r="C311" s="132"/>
      <c r="D311" s="122"/>
      <c r="E311" s="142"/>
      <c r="F311" s="133"/>
      <c r="G311" s="128"/>
      <c r="H311" s="122"/>
      <c r="I311" s="133"/>
      <c r="J311" s="131"/>
      <c r="K311" s="131"/>
      <c r="L311" s="125"/>
      <c r="M311" s="125"/>
      <c r="N311" s="125"/>
      <c r="O311" s="125"/>
      <c r="P311" s="127"/>
    </row>
    <row r="312" spans="1:16" ht="18" customHeight="1">
      <c r="A312" s="120"/>
      <c r="B312" s="121"/>
      <c r="C312" s="121"/>
      <c r="D312" s="122"/>
      <c r="E312" s="140"/>
      <c r="F312" s="122"/>
      <c r="G312" s="122"/>
      <c r="H312" s="122"/>
      <c r="I312" s="122"/>
      <c r="J312" s="123"/>
      <c r="K312" s="123"/>
      <c r="L312" s="125"/>
      <c r="M312" s="125"/>
      <c r="N312" s="125"/>
      <c r="O312" s="125"/>
      <c r="P312" s="127"/>
    </row>
    <row r="313" spans="1:16" ht="18" customHeight="1">
      <c r="A313" s="120"/>
      <c r="B313" s="132"/>
      <c r="C313" s="132"/>
      <c r="D313" s="122"/>
      <c r="E313" s="142"/>
      <c r="F313" s="133"/>
      <c r="G313" s="122"/>
      <c r="H313" s="122"/>
      <c r="I313" s="133"/>
      <c r="J313" s="131"/>
      <c r="K313" s="131"/>
      <c r="L313" s="125"/>
      <c r="M313" s="125"/>
      <c r="N313" s="125"/>
      <c r="O313" s="125"/>
      <c r="P313" s="127"/>
    </row>
    <row r="314" spans="1:16" ht="18" customHeight="1">
      <c r="A314" s="120"/>
      <c r="B314" s="132"/>
      <c r="C314" s="132"/>
      <c r="D314" s="122"/>
      <c r="E314" s="142"/>
      <c r="F314" s="133"/>
      <c r="G314" s="122"/>
      <c r="H314" s="133"/>
      <c r="I314" s="133"/>
      <c r="J314" s="131"/>
      <c r="K314" s="131"/>
      <c r="L314" s="125"/>
      <c r="M314" s="125"/>
      <c r="N314" s="125"/>
      <c r="O314" s="125"/>
      <c r="P314" s="127"/>
    </row>
    <row r="315" spans="1:16" ht="18" customHeight="1">
      <c r="A315" s="120"/>
      <c r="B315" s="121"/>
      <c r="C315" s="121"/>
      <c r="D315" s="122"/>
      <c r="E315" s="140"/>
      <c r="F315" s="122"/>
      <c r="G315" s="122"/>
      <c r="H315" s="122"/>
      <c r="I315" s="122"/>
      <c r="J315" s="123"/>
      <c r="K315" s="123"/>
      <c r="L315" s="125"/>
      <c r="M315" s="125"/>
      <c r="N315" s="125"/>
      <c r="O315" s="125"/>
      <c r="P315" s="127"/>
    </row>
    <row r="316" spans="1:16" ht="18" customHeight="1">
      <c r="A316" s="120"/>
      <c r="B316" s="121"/>
      <c r="C316" s="121"/>
      <c r="D316" s="122"/>
      <c r="E316" s="140"/>
      <c r="F316" s="122"/>
      <c r="G316" s="122"/>
      <c r="H316" s="122"/>
      <c r="I316" s="122"/>
      <c r="J316" s="123"/>
      <c r="K316" s="123"/>
      <c r="L316" s="125"/>
      <c r="M316" s="125"/>
      <c r="N316" s="125"/>
      <c r="O316" s="125"/>
      <c r="P316" s="127"/>
    </row>
    <row r="317" spans="1:16" ht="18" customHeight="1">
      <c r="A317" s="120"/>
      <c r="B317" s="121"/>
      <c r="C317" s="121"/>
      <c r="D317" s="122"/>
      <c r="E317" s="140"/>
      <c r="F317" s="122"/>
      <c r="G317" s="122"/>
      <c r="H317" s="133"/>
      <c r="I317" s="122"/>
      <c r="J317" s="123"/>
      <c r="K317" s="123"/>
      <c r="L317" s="125"/>
      <c r="M317" s="125"/>
      <c r="N317" s="125"/>
      <c r="O317" s="125"/>
      <c r="P317" s="127"/>
    </row>
    <row r="318" spans="1:16" ht="18" customHeight="1">
      <c r="A318" s="120"/>
      <c r="B318" s="121"/>
      <c r="C318" s="121"/>
      <c r="D318" s="122"/>
      <c r="E318" s="140"/>
      <c r="F318" s="122"/>
      <c r="G318" s="122"/>
      <c r="H318" s="122"/>
      <c r="I318" s="122"/>
      <c r="J318" s="123"/>
      <c r="K318" s="123"/>
      <c r="L318" s="125"/>
      <c r="M318" s="125"/>
      <c r="N318" s="125"/>
      <c r="O318" s="125"/>
      <c r="P318" s="127"/>
    </row>
    <row r="319" spans="1:16" ht="18" customHeight="1">
      <c r="A319" s="120"/>
      <c r="B319" s="121"/>
      <c r="C319" s="121"/>
      <c r="D319" s="122"/>
      <c r="E319" s="140"/>
      <c r="F319" s="122"/>
      <c r="G319" s="122"/>
      <c r="H319" s="122"/>
      <c r="I319" s="122"/>
      <c r="J319" s="123"/>
      <c r="K319" s="123"/>
      <c r="L319" s="125"/>
      <c r="M319" s="125"/>
      <c r="N319" s="125"/>
      <c r="O319" s="125"/>
      <c r="P319" s="127"/>
    </row>
    <row r="320" spans="1:16" ht="18" customHeight="1">
      <c r="A320" s="120"/>
      <c r="B320" s="121"/>
      <c r="C320" s="121"/>
      <c r="D320" s="122"/>
      <c r="E320" s="140"/>
      <c r="F320" s="122"/>
      <c r="G320" s="122"/>
      <c r="H320" s="122"/>
      <c r="I320" s="122"/>
      <c r="J320" s="123"/>
      <c r="K320" s="123"/>
      <c r="L320" s="125"/>
      <c r="M320" s="125"/>
      <c r="N320" s="125"/>
      <c r="O320" s="125"/>
      <c r="P320" s="127"/>
    </row>
    <row r="321" spans="1:16" ht="18" customHeight="1">
      <c r="A321" s="120"/>
      <c r="B321" s="121"/>
      <c r="C321" s="121"/>
      <c r="D321" s="122"/>
      <c r="E321" s="140"/>
      <c r="F321" s="122"/>
      <c r="G321" s="122"/>
      <c r="H321" s="122"/>
      <c r="I321" s="122"/>
      <c r="J321" s="123"/>
      <c r="K321" s="123"/>
      <c r="L321" s="125"/>
      <c r="M321" s="125"/>
      <c r="N321" s="125"/>
      <c r="O321" s="125"/>
      <c r="P321" s="127"/>
    </row>
    <row r="322" spans="1:16" ht="18" customHeight="1">
      <c r="A322" s="120"/>
      <c r="B322" s="121"/>
      <c r="C322" s="121"/>
      <c r="D322" s="122"/>
      <c r="E322" s="140"/>
      <c r="F322" s="122"/>
      <c r="G322" s="122"/>
      <c r="H322" s="122"/>
      <c r="I322" s="122"/>
      <c r="J322" s="123"/>
      <c r="K322" s="123"/>
      <c r="L322" s="125"/>
      <c r="M322" s="125"/>
      <c r="N322" s="125"/>
      <c r="O322" s="125"/>
      <c r="P322" s="127"/>
    </row>
    <row r="323" spans="1:16" ht="18" customHeight="1">
      <c r="A323" s="120"/>
      <c r="B323" s="121"/>
      <c r="C323" s="121"/>
      <c r="D323" s="122"/>
      <c r="E323" s="140"/>
      <c r="F323" s="122"/>
      <c r="G323" s="122"/>
      <c r="H323" s="122"/>
      <c r="I323" s="122"/>
      <c r="J323" s="123"/>
      <c r="K323" s="123"/>
      <c r="L323" s="125"/>
      <c r="M323" s="125"/>
      <c r="N323" s="125"/>
      <c r="O323" s="125"/>
      <c r="P323" s="127"/>
    </row>
    <row r="324" spans="1:16" ht="18" customHeight="1">
      <c r="A324" s="120"/>
      <c r="B324" s="121"/>
      <c r="C324" s="121"/>
      <c r="D324" s="122"/>
      <c r="E324" s="140"/>
      <c r="F324" s="122"/>
      <c r="G324" s="122"/>
      <c r="H324" s="122"/>
      <c r="I324" s="122"/>
      <c r="J324" s="123"/>
      <c r="K324" s="123"/>
      <c r="L324" s="125"/>
      <c r="M324" s="125"/>
      <c r="N324" s="125"/>
      <c r="O324" s="125"/>
      <c r="P324" s="127"/>
    </row>
    <row r="325" spans="1:16" ht="18" customHeight="1">
      <c r="A325" s="120"/>
      <c r="B325" s="121"/>
      <c r="C325" s="121"/>
      <c r="D325" s="122"/>
      <c r="E325" s="140"/>
      <c r="F325" s="122"/>
      <c r="G325" s="122"/>
      <c r="H325" s="122"/>
      <c r="I325" s="122"/>
      <c r="J325" s="123"/>
      <c r="K325" s="123"/>
      <c r="L325" s="125"/>
      <c r="M325" s="125"/>
      <c r="N325" s="125"/>
      <c r="O325" s="125"/>
      <c r="P325" s="127"/>
    </row>
    <row r="326" spans="1:16" ht="18" customHeight="1">
      <c r="A326" s="120"/>
      <c r="B326" s="121"/>
      <c r="C326" s="121"/>
      <c r="D326" s="122"/>
      <c r="E326" s="140"/>
      <c r="F326" s="122"/>
      <c r="G326" s="122"/>
      <c r="H326" s="122"/>
      <c r="I326" s="122"/>
      <c r="J326" s="123"/>
      <c r="K326" s="123"/>
      <c r="L326" s="125"/>
      <c r="M326" s="125"/>
      <c r="N326" s="125"/>
      <c r="O326" s="125"/>
      <c r="P326" s="127"/>
    </row>
    <row r="327" spans="1:16" ht="18" customHeight="1">
      <c r="A327" s="120"/>
      <c r="B327" s="121"/>
      <c r="C327" s="121"/>
      <c r="D327" s="122"/>
      <c r="E327" s="140"/>
      <c r="F327" s="122"/>
      <c r="G327" s="122"/>
      <c r="H327" s="122"/>
      <c r="I327" s="122"/>
      <c r="J327" s="123"/>
      <c r="K327" s="123"/>
      <c r="L327" s="125"/>
      <c r="M327" s="125"/>
      <c r="N327" s="125"/>
      <c r="O327" s="125"/>
      <c r="P327" s="127"/>
    </row>
    <row r="328" spans="1:16" ht="18" customHeight="1">
      <c r="A328" s="120"/>
      <c r="B328" s="121"/>
      <c r="C328" s="121"/>
      <c r="D328" s="122"/>
      <c r="E328" s="140"/>
      <c r="F328" s="122"/>
      <c r="G328" s="122"/>
      <c r="H328" s="122"/>
      <c r="I328" s="122"/>
      <c r="J328" s="123"/>
      <c r="K328" s="123"/>
      <c r="L328" s="125"/>
      <c r="M328" s="125"/>
      <c r="N328" s="125"/>
      <c r="O328" s="125"/>
      <c r="P328" s="127"/>
    </row>
    <row r="329" spans="1:16" ht="18" customHeight="1">
      <c r="A329" s="120"/>
      <c r="B329" s="121"/>
      <c r="C329" s="121"/>
      <c r="D329" s="122"/>
      <c r="E329" s="140"/>
      <c r="F329" s="122"/>
      <c r="G329" s="122"/>
      <c r="H329" s="122"/>
      <c r="I329" s="122"/>
      <c r="J329" s="123"/>
      <c r="K329" s="123"/>
      <c r="L329" s="125"/>
      <c r="M329" s="125"/>
      <c r="N329" s="125"/>
      <c r="O329" s="125"/>
      <c r="P329" s="127"/>
    </row>
    <row r="330" spans="1:16" ht="18" customHeight="1">
      <c r="A330" s="120"/>
      <c r="B330" s="121"/>
      <c r="C330" s="121"/>
      <c r="D330" s="122"/>
      <c r="E330" s="140"/>
      <c r="F330" s="122"/>
      <c r="G330" s="122"/>
      <c r="H330" s="122"/>
      <c r="I330" s="122"/>
      <c r="J330" s="123"/>
      <c r="K330" s="123"/>
      <c r="L330" s="125"/>
      <c r="M330" s="125"/>
      <c r="N330" s="125"/>
      <c r="O330" s="125"/>
      <c r="P330" s="127"/>
    </row>
    <row r="331" spans="1:16" ht="18" customHeight="1">
      <c r="A331" s="120"/>
      <c r="B331" s="121"/>
      <c r="C331" s="121"/>
      <c r="D331" s="122"/>
      <c r="E331" s="140"/>
      <c r="F331" s="122"/>
      <c r="G331" s="122"/>
      <c r="H331" s="122"/>
      <c r="I331" s="122"/>
      <c r="J331" s="123"/>
      <c r="K331" s="123"/>
      <c r="L331" s="125"/>
      <c r="M331" s="125"/>
      <c r="N331" s="125"/>
      <c r="O331" s="125"/>
      <c r="P331" s="127"/>
    </row>
    <row r="332" spans="1:16" ht="18" customHeight="1">
      <c r="A332" s="120"/>
      <c r="B332" s="121"/>
      <c r="C332" s="121"/>
      <c r="D332" s="122"/>
      <c r="E332" s="140"/>
      <c r="F332" s="122"/>
      <c r="G332" s="122"/>
      <c r="H332" s="122"/>
      <c r="I332" s="122"/>
      <c r="J332" s="123"/>
      <c r="K332" s="123"/>
      <c r="L332" s="125"/>
      <c r="M332" s="125"/>
      <c r="N332" s="125"/>
      <c r="O332" s="125"/>
      <c r="P332" s="127"/>
    </row>
    <row r="333" spans="1:16" ht="18" customHeight="1">
      <c r="A333" s="120"/>
      <c r="B333" s="121"/>
      <c r="C333" s="121"/>
      <c r="D333" s="122"/>
      <c r="E333" s="140"/>
      <c r="F333" s="122"/>
      <c r="G333" s="122"/>
      <c r="H333" s="122"/>
      <c r="I333" s="122"/>
      <c r="J333" s="123"/>
      <c r="K333" s="123"/>
      <c r="L333" s="125"/>
      <c r="M333" s="125"/>
      <c r="N333" s="125"/>
      <c r="O333" s="125"/>
      <c r="P333" s="127"/>
    </row>
    <row r="334" spans="1:16" ht="18" customHeight="1">
      <c r="A334" s="120"/>
      <c r="B334" s="121"/>
      <c r="C334" s="121"/>
      <c r="D334" s="122"/>
      <c r="E334" s="140"/>
      <c r="F334" s="122"/>
      <c r="G334" s="122"/>
      <c r="H334" s="122"/>
      <c r="I334" s="122"/>
      <c r="J334" s="123"/>
      <c r="K334" s="123"/>
      <c r="L334" s="125"/>
      <c r="M334" s="125"/>
      <c r="N334" s="125"/>
      <c r="O334" s="125"/>
      <c r="P334" s="127"/>
    </row>
    <row r="335" spans="1:16" ht="18" customHeight="1">
      <c r="A335" s="120"/>
      <c r="B335" s="121"/>
      <c r="C335" s="121"/>
      <c r="D335" s="122"/>
      <c r="E335" s="140"/>
      <c r="F335" s="122"/>
      <c r="G335" s="122"/>
      <c r="H335" s="122"/>
      <c r="I335" s="122"/>
      <c r="J335" s="123"/>
      <c r="K335" s="123"/>
      <c r="L335" s="125"/>
      <c r="M335" s="125"/>
      <c r="N335" s="125"/>
      <c r="O335" s="125"/>
      <c r="P335" s="127"/>
    </row>
    <row r="336" spans="1:16" ht="18" customHeight="1">
      <c r="A336" s="120"/>
      <c r="B336" s="121"/>
      <c r="C336" s="121"/>
      <c r="D336" s="122"/>
      <c r="E336" s="140"/>
      <c r="F336" s="122"/>
      <c r="G336" s="122"/>
      <c r="H336" s="122"/>
      <c r="I336" s="122"/>
      <c r="J336" s="123"/>
      <c r="K336" s="123"/>
      <c r="L336" s="125"/>
      <c r="M336" s="125"/>
      <c r="N336" s="125"/>
      <c r="O336" s="125"/>
      <c r="P336" s="127"/>
    </row>
    <row r="337" spans="1:16" ht="18" customHeight="1">
      <c r="A337" s="120"/>
      <c r="B337" s="121"/>
      <c r="C337" s="121"/>
      <c r="D337" s="122"/>
      <c r="E337" s="140"/>
      <c r="F337" s="122"/>
      <c r="G337" s="122"/>
      <c r="H337" s="122"/>
      <c r="I337" s="122"/>
      <c r="J337" s="123"/>
      <c r="K337" s="123"/>
      <c r="L337" s="125"/>
      <c r="M337" s="125"/>
      <c r="N337" s="125"/>
      <c r="O337" s="125"/>
      <c r="P337" s="127"/>
    </row>
    <row r="338" spans="1:16" ht="18" customHeight="1">
      <c r="A338" s="120"/>
      <c r="B338" s="121"/>
      <c r="C338" s="121"/>
      <c r="D338" s="122"/>
      <c r="E338" s="140"/>
      <c r="F338" s="122"/>
      <c r="G338" s="122"/>
      <c r="H338" s="122"/>
      <c r="I338" s="122"/>
      <c r="J338" s="123"/>
      <c r="K338" s="123"/>
      <c r="L338" s="125"/>
      <c r="M338" s="125"/>
      <c r="N338" s="125"/>
      <c r="O338" s="125"/>
      <c r="P338" s="127"/>
    </row>
    <row r="339" spans="1:16" ht="18" customHeight="1">
      <c r="A339" s="120"/>
      <c r="B339" s="121"/>
      <c r="C339" s="121"/>
      <c r="D339" s="122"/>
      <c r="E339" s="140"/>
      <c r="F339" s="122"/>
      <c r="G339" s="122"/>
      <c r="H339" s="122"/>
      <c r="I339" s="122"/>
      <c r="J339" s="123"/>
      <c r="K339" s="123"/>
      <c r="L339" s="125"/>
      <c r="M339" s="125"/>
      <c r="N339" s="125"/>
      <c r="O339" s="125"/>
      <c r="P339" s="127"/>
    </row>
    <row r="340" spans="1:16" ht="18" customHeight="1">
      <c r="A340" s="120"/>
      <c r="B340" s="121"/>
      <c r="C340" s="121"/>
      <c r="D340" s="122"/>
      <c r="E340" s="140"/>
      <c r="F340" s="122"/>
      <c r="G340" s="122"/>
      <c r="H340" s="122"/>
      <c r="I340" s="122"/>
      <c r="J340" s="123"/>
      <c r="K340" s="123"/>
      <c r="L340" s="125"/>
      <c r="M340" s="125"/>
      <c r="N340" s="125"/>
      <c r="O340" s="125"/>
      <c r="P340" s="127"/>
    </row>
    <row r="341" spans="1:16" ht="18" customHeight="1">
      <c r="A341" s="120"/>
      <c r="B341" s="121"/>
      <c r="C341" s="121"/>
      <c r="D341" s="122"/>
      <c r="E341" s="140"/>
      <c r="F341" s="122"/>
      <c r="G341" s="122"/>
      <c r="H341" s="122"/>
      <c r="I341" s="122"/>
      <c r="J341" s="123"/>
      <c r="K341" s="123"/>
      <c r="L341" s="125"/>
      <c r="M341" s="125"/>
      <c r="N341" s="125"/>
      <c r="O341" s="125"/>
      <c r="P341" s="127"/>
    </row>
    <row r="342" spans="1:16" ht="18" customHeight="1">
      <c r="A342" s="120"/>
      <c r="B342" s="121"/>
      <c r="C342" s="121"/>
      <c r="D342" s="122"/>
      <c r="E342" s="140"/>
      <c r="F342" s="122"/>
      <c r="G342" s="122"/>
      <c r="H342" s="122"/>
      <c r="I342" s="122"/>
      <c r="J342" s="123"/>
      <c r="K342" s="123"/>
      <c r="L342" s="125"/>
      <c r="M342" s="125"/>
      <c r="N342" s="125"/>
      <c r="O342" s="125"/>
      <c r="P342" s="127"/>
    </row>
    <row r="343" spans="1:16" ht="18" customHeight="1">
      <c r="A343" s="120"/>
      <c r="B343" s="138"/>
      <c r="C343" s="138"/>
      <c r="D343" s="122"/>
      <c r="E343" s="144"/>
      <c r="F343" s="133"/>
      <c r="G343" s="141"/>
      <c r="H343" s="130"/>
      <c r="I343" s="130"/>
      <c r="J343" s="131"/>
      <c r="K343" s="131"/>
      <c r="L343" s="125"/>
      <c r="M343" s="125"/>
      <c r="N343" s="125"/>
      <c r="O343" s="125"/>
      <c r="P343" s="127"/>
    </row>
    <row r="344" spans="1:16" ht="18" customHeight="1">
      <c r="A344" s="120"/>
      <c r="B344" s="138"/>
      <c r="C344" s="138"/>
      <c r="D344" s="122"/>
      <c r="E344" s="144"/>
      <c r="F344" s="133"/>
      <c r="G344" s="141"/>
      <c r="H344" s="130"/>
      <c r="I344" s="130"/>
      <c r="J344" s="131"/>
      <c r="K344" s="131"/>
      <c r="L344" s="125"/>
      <c r="M344" s="125"/>
      <c r="N344" s="125"/>
      <c r="O344" s="125"/>
      <c r="P344" s="127"/>
    </row>
    <row r="345" spans="1:16" ht="18" customHeight="1">
      <c r="A345" s="120"/>
      <c r="B345" s="138"/>
      <c r="C345" s="138"/>
      <c r="D345" s="122"/>
      <c r="E345" s="144"/>
      <c r="F345" s="133"/>
      <c r="G345" s="141"/>
      <c r="H345" s="130"/>
      <c r="I345" s="130"/>
      <c r="J345" s="131"/>
      <c r="K345" s="131"/>
      <c r="L345" s="125"/>
      <c r="M345" s="125"/>
      <c r="N345" s="125"/>
      <c r="O345" s="125"/>
      <c r="P345" s="127"/>
    </row>
    <row r="346" spans="1:16" ht="18" customHeight="1">
      <c r="A346" s="120"/>
      <c r="B346" s="138"/>
      <c r="C346" s="138"/>
      <c r="D346" s="122"/>
      <c r="E346" s="144"/>
      <c r="F346" s="133"/>
      <c r="G346" s="141"/>
      <c r="H346" s="130"/>
      <c r="I346" s="130"/>
      <c r="J346" s="131"/>
      <c r="K346" s="131"/>
      <c r="L346" s="125"/>
      <c r="M346" s="125"/>
      <c r="N346" s="125"/>
      <c r="O346" s="125"/>
      <c r="P346" s="127"/>
    </row>
    <row r="347" spans="1:16" ht="18" customHeight="1">
      <c r="A347" s="120"/>
      <c r="B347" s="138"/>
      <c r="C347" s="138"/>
      <c r="D347" s="122"/>
      <c r="E347" s="144"/>
      <c r="F347" s="133"/>
      <c r="G347" s="141"/>
      <c r="H347" s="130"/>
      <c r="I347" s="130"/>
      <c r="J347" s="131"/>
      <c r="K347" s="131"/>
      <c r="L347" s="125"/>
      <c r="M347" s="125"/>
      <c r="N347" s="125"/>
      <c r="O347" s="125"/>
      <c r="P347" s="127"/>
    </row>
    <row r="348" spans="1:16" ht="18" customHeight="1">
      <c r="A348" s="120"/>
      <c r="B348" s="138"/>
      <c r="C348" s="138"/>
      <c r="D348" s="122"/>
      <c r="E348" s="144"/>
      <c r="F348" s="133"/>
      <c r="G348" s="141"/>
      <c r="H348" s="130"/>
      <c r="I348" s="130"/>
      <c r="J348" s="131"/>
      <c r="K348" s="131"/>
      <c r="L348" s="125"/>
      <c r="M348" s="125"/>
      <c r="N348" s="125"/>
      <c r="O348" s="125"/>
      <c r="P348" s="127"/>
    </row>
    <row r="349" spans="1:16" ht="18" customHeight="1">
      <c r="A349" s="120"/>
      <c r="B349" s="138"/>
      <c r="C349" s="138"/>
      <c r="D349" s="122"/>
      <c r="E349" s="144"/>
      <c r="F349" s="133"/>
      <c r="G349" s="141"/>
      <c r="H349" s="130"/>
      <c r="I349" s="130"/>
      <c r="J349" s="131"/>
      <c r="K349" s="131"/>
      <c r="L349" s="125"/>
      <c r="M349" s="125"/>
      <c r="N349" s="125"/>
      <c r="O349" s="125"/>
      <c r="P349" s="127"/>
    </row>
    <row r="350" spans="1:16" ht="18" customHeight="1">
      <c r="A350" s="120"/>
      <c r="B350" s="138"/>
      <c r="C350" s="138"/>
      <c r="D350" s="122"/>
      <c r="E350" s="144"/>
      <c r="F350" s="133"/>
      <c r="G350" s="141"/>
      <c r="H350" s="130"/>
      <c r="I350" s="130"/>
      <c r="J350" s="131"/>
      <c r="K350" s="131"/>
      <c r="L350" s="125"/>
      <c r="M350" s="125"/>
      <c r="N350" s="125"/>
      <c r="O350" s="125"/>
      <c r="P350" s="127"/>
    </row>
    <row r="351" spans="1:16" ht="18" customHeight="1">
      <c r="A351" s="120"/>
      <c r="B351" s="138"/>
      <c r="C351" s="138"/>
      <c r="D351" s="122"/>
      <c r="E351" s="144"/>
      <c r="F351" s="133"/>
      <c r="G351" s="141"/>
      <c r="H351" s="130"/>
      <c r="I351" s="130"/>
      <c r="J351" s="131"/>
      <c r="K351" s="131"/>
      <c r="L351" s="125"/>
      <c r="M351" s="125"/>
      <c r="N351" s="125"/>
      <c r="O351" s="125"/>
      <c r="P351" s="127"/>
    </row>
    <row r="352" spans="1:16" ht="18" customHeight="1">
      <c r="A352" s="120"/>
      <c r="B352" s="138"/>
      <c r="C352" s="138"/>
      <c r="D352" s="122"/>
      <c r="E352" s="144"/>
      <c r="F352" s="133"/>
      <c r="G352" s="141"/>
      <c r="H352" s="130"/>
      <c r="I352" s="130"/>
      <c r="J352" s="131"/>
      <c r="K352" s="131"/>
      <c r="L352" s="125"/>
      <c r="M352" s="125"/>
      <c r="N352" s="125"/>
      <c r="O352" s="125"/>
      <c r="P352" s="127"/>
    </row>
    <row r="353" spans="1:16" ht="18" customHeight="1">
      <c r="A353" s="120"/>
      <c r="B353" s="138"/>
      <c r="C353" s="138"/>
      <c r="D353" s="122"/>
      <c r="E353" s="144"/>
      <c r="F353" s="133"/>
      <c r="G353" s="141"/>
      <c r="H353" s="130"/>
      <c r="I353" s="130"/>
      <c r="J353" s="131"/>
      <c r="K353" s="131"/>
      <c r="L353" s="125"/>
      <c r="M353" s="125"/>
      <c r="N353" s="125"/>
      <c r="O353" s="125"/>
      <c r="P353" s="127"/>
    </row>
    <row r="354" spans="1:16" ht="18" customHeight="1">
      <c r="A354" s="120"/>
      <c r="B354" s="138"/>
      <c r="C354" s="138"/>
      <c r="D354" s="122"/>
      <c r="E354" s="144"/>
      <c r="F354" s="133"/>
      <c r="G354" s="141"/>
      <c r="H354" s="130"/>
      <c r="I354" s="130"/>
      <c r="J354" s="131"/>
      <c r="K354" s="131"/>
      <c r="L354" s="125"/>
      <c r="M354" s="125"/>
      <c r="N354" s="125"/>
      <c r="O354" s="125"/>
      <c r="P354" s="127"/>
    </row>
    <row r="355" spans="1:16" ht="18" customHeight="1">
      <c r="A355" s="120"/>
      <c r="B355" s="138"/>
      <c r="C355" s="138"/>
      <c r="D355" s="122"/>
      <c r="E355" s="144"/>
      <c r="F355" s="133"/>
      <c r="G355" s="141"/>
      <c r="H355" s="130"/>
      <c r="I355" s="130"/>
      <c r="J355" s="131"/>
      <c r="K355" s="131"/>
      <c r="L355" s="125"/>
      <c r="M355" s="125"/>
      <c r="N355" s="125"/>
      <c r="O355" s="125"/>
      <c r="P355" s="127"/>
    </row>
    <row r="356" spans="1:16" ht="18" customHeight="1">
      <c r="A356" s="120"/>
      <c r="B356" s="121"/>
      <c r="C356" s="121"/>
      <c r="D356" s="122"/>
      <c r="E356" s="140"/>
      <c r="F356" s="122"/>
      <c r="G356" s="122"/>
      <c r="H356" s="122"/>
      <c r="I356" s="122"/>
      <c r="J356" s="123"/>
      <c r="K356" s="123"/>
      <c r="L356" s="125"/>
      <c r="M356" s="125"/>
      <c r="N356" s="125"/>
      <c r="O356" s="125"/>
      <c r="P356" s="127"/>
    </row>
    <row r="357" spans="1:16" ht="18" customHeight="1">
      <c r="A357" s="120"/>
      <c r="B357" s="121"/>
      <c r="C357" s="121"/>
      <c r="D357" s="122"/>
      <c r="E357" s="140"/>
      <c r="F357" s="122"/>
      <c r="G357" s="122"/>
      <c r="H357" s="122"/>
      <c r="I357" s="122"/>
      <c r="J357" s="123"/>
      <c r="K357" s="123"/>
      <c r="L357" s="125"/>
      <c r="M357" s="125"/>
      <c r="N357" s="125"/>
      <c r="O357" s="125"/>
      <c r="P357" s="127"/>
    </row>
    <row r="358" spans="1:16" ht="18" customHeight="1">
      <c r="A358" s="120"/>
      <c r="B358" s="121"/>
      <c r="C358" s="121"/>
      <c r="D358" s="122"/>
      <c r="E358" s="140"/>
      <c r="F358" s="122"/>
      <c r="G358" s="122"/>
      <c r="H358" s="122"/>
      <c r="I358" s="122"/>
      <c r="J358" s="123"/>
      <c r="K358" s="123"/>
      <c r="L358" s="125"/>
      <c r="M358" s="125"/>
      <c r="N358" s="125"/>
      <c r="O358" s="125"/>
      <c r="P358" s="127"/>
    </row>
    <row r="359" spans="1:16" ht="18" customHeight="1">
      <c r="A359" s="120"/>
      <c r="B359" s="121"/>
      <c r="C359" s="121"/>
      <c r="D359" s="122"/>
      <c r="E359" s="140"/>
      <c r="F359" s="122"/>
      <c r="G359" s="122"/>
      <c r="H359" s="122"/>
      <c r="I359" s="122"/>
      <c r="J359" s="123"/>
      <c r="K359" s="123"/>
      <c r="L359" s="125"/>
      <c r="M359" s="125"/>
      <c r="N359" s="125"/>
      <c r="O359" s="125"/>
      <c r="P359" s="127"/>
    </row>
    <row r="360" spans="1:16" ht="18" customHeight="1">
      <c r="A360" s="120"/>
      <c r="B360" s="121"/>
      <c r="C360" s="121"/>
      <c r="D360" s="122"/>
      <c r="E360" s="140"/>
      <c r="F360" s="122"/>
      <c r="G360" s="122"/>
      <c r="H360" s="122"/>
      <c r="I360" s="122"/>
      <c r="J360" s="123"/>
      <c r="K360" s="123"/>
      <c r="L360" s="125"/>
      <c r="M360" s="125"/>
      <c r="N360" s="125"/>
      <c r="O360" s="125"/>
      <c r="P360" s="127"/>
    </row>
    <row r="361" spans="1:16" ht="18" customHeight="1">
      <c r="A361" s="120"/>
      <c r="B361" s="121"/>
      <c r="C361" s="121"/>
      <c r="D361" s="122"/>
      <c r="E361" s="140"/>
      <c r="F361" s="122"/>
      <c r="G361" s="122"/>
      <c r="H361" s="122"/>
      <c r="I361" s="122"/>
      <c r="J361" s="123"/>
      <c r="K361" s="123"/>
      <c r="L361" s="125"/>
      <c r="M361" s="125"/>
      <c r="N361" s="125"/>
      <c r="O361" s="125"/>
      <c r="P361" s="127"/>
    </row>
    <row r="362" spans="1:16" ht="18" customHeight="1">
      <c r="A362" s="120"/>
      <c r="B362" s="121"/>
      <c r="C362" s="121"/>
      <c r="D362" s="122"/>
      <c r="E362" s="140"/>
      <c r="F362" s="122"/>
      <c r="G362" s="122"/>
      <c r="H362" s="122"/>
      <c r="I362" s="122"/>
      <c r="J362" s="123"/>
      <c r="K362" s="123"/>
      <c r="L362" s="125"/>
      <c r="M362" s="125"/>
      <c r="N362" s="125"/>
      <c r="O362" s="125"/>
      <c r="P362" s="127"/>
    </row>
    <row r="363" spans="1:16" ht="18" customHeight="1">
      <c r="A363" s="120"/>
      <c r="B363" s="121"/>
      <c r="C363" s="121"/>
      <c r="D363" s="122"/>
      <c r="E363" s="140"/>
      <c r="F363" s="122"/>
      <c r="G363" s="122"/>
      <c r="H363" s="122"/>
      <c r="I363" s="122"/>
      <c r="J363" s="123"/>
      <c r="K363" s="123"/>
      <c r="L363" s="125"/>
      <c r="M363" s="125"/>
      <c r="N363" s="125"/>
      <c r="O363" s="125"/>
      <c r="P363" s="127"/>
    </row>
    <row r="364" spans="1:16" ht="18" customHeight="1">
      <c r="A364" s="120"/>
      <c r="B364" s="121"/>
      <c r="C364" s="121"/>
      <c r="D364" s="122"/>
      <c r="E364" s="140"/>
      <c r="F364" s="122"/>
      <c r="G364" s="122"/>
      <c r="H364" s="122"/>
      <c r="I364" s="122"/>
      <c r="J364" s="123"/>
      <c r="K364" s="123"/>
      <c r="L364" s="125"/>
      <c r="M364" s="125"/>
      <c r="N364" s="125"/>
      <c r="O364" s="125"/>
      <c r="P364" s="127"/>
    </row>
    <row r="365" spans="1:16" ht="18" customHeight="1">
      <c r="A365" s="120"/>
      <c r="B365" s="121"/>
      <c r="C365" s="121"/>
      <c r="D365" s="122"/>
      <c r="E365" s="140"/>
      <c r="F365" s="122"/>
      <c r="G365" s="122"/>
      <c r="H365" s="122"/>
      <c r="I365" s="122"/>
      <c r="J365" s="123"/>
      <c r="K365" s="123"/>
      <c r="L365" s="125"/>
      <c r="M365" s="125"/>
      <c r="N365" s="125"/>
      <c r="O365" s="125"/>
      <c r="P365" s="127"/>
    </row>
    <row r="366" spans="1:16" ht="18" customHeight="1">
      <c r="A366" s="120"/>
      <c r="B366" s="121"/>
      <c r="C366" s="121"/>
      <c r="D366" s="122"/>
      <c r="E366" s="140"/>
      <c r="F366" s="122"/>
      <c r="G366" s="122"/>
      <c r="H366" s="122"/>
      <c r="I366" s="122"/>
      <c r="J366" s="123"/>
      <c r="K366" s="123"/>
      <c r="L366" s="125"/>
      <c r="M366" s="125"/>
      <c r="N366" s="125"/>
      <c r="O366" s="125"/>
      <c r="P366" s="127"/>
    </row>
    <row r="367" spans="1:16" ht="18" customHeight="1">
      <c r="A367" s="120"/>
      <c r="B367" s="121"/>
      <c r="C367" s="121"/>
      <c r="D367" s="122"/>
      <c r="E367" s="140"/>
      <c r="F367" s="122"/>
      <c r="G367" s="122"/>
      <c r="H367" s="122"/>
      <c r="I367" s="122"/>
      <c r="J367" s="123"/>
      <c r="K367" s="123"/>
      <c r="L367" s="125"/>
      <c r="M367" s="125"/>
      <c r="N367" s="125"/>
      <c r="O367" s="125"/>
      <c r="P367" s="127"/>
    </row>
    <row r="368" spans="1:16" ht="18" customHeight="1">
      <c r="A368" s="120"/>
      <c r="B368" s="121"/>
      <c r="C368" s="121"/>
      <c r="D368" s="122"/>
      <c r="E368" s="140"/>
      <c r="F368" s="122"/>
      <c r="G368" s="122"/>
      <c r="H368" s="122"/>
      <c r="I368" s="122"/>
      <c r="J368" s="123"/>
      <c r="K368" s="123"/>
      <c r="L368" s="125"/>
      <c r="M368" s="125"/>
      <c r="N368" s="125"/>
      <c r="O368" s="125"/>
      <c r="P368" s="127"/>
    </row>
    <row r="369" spans="1:16" ht="18" customHeight="1">
      <c r="A369" s="120"/>
      <c r="B369" s="121"/>
      <c r="C369" s="121"/>
      <c r="D369" s="122"/>
      <c r="E369" s="140"/>
      <c r="F369" s="122"/>
      <c r="G369" s="122"/>
      <c r="H369" s="122"/>
      <c r="I369" s="122"/>
      <c r="J369" s="123"/>
      <c r="K369" s="123"/>
      <c r="L369" s="125"/>
      <c r="M369" s="125"/>
      <c r="N369" s="125"/>
      <c r="O369" s="125"/>
      <c r="P369" s="127"/>
    </row>
    <row r="370" spans="1:16" ht="18" customHeight="1">
      <c r="A370" s="120"/>
      <c r="B370" s="121"/>
      <c r="C370" s="121"/>
      <c r="D370" s="122"/>
      <c r="E370" s="140"/>
      <c r="F370" s="122"/>
      <c r="G370" s="122"/>
      <c r="H370" s="122"/>
      <c r="I370" s="122"/>
      <c r="J370" s="123"/>
      <c r="K370" s="123"/>
      <c r="L370" s="125"/>
      <c r="M370" s="125"/>
      <c r="N370" s="125"/>
      <c r="O370" s="125"/>
      <c r="P370" s="127"/>
    </row>
    <row r="371" spans="1:16" ht="18" customHeight="1">
      <c r="A371" s="120"/>
      <c r="B371" s="121"/>
      <c r="C371" s="121"/>
      <c r="D371" s="122"/>
      <c r="E371" s="140"/>
      <c r="F371" s="122"/>
      <c r="G371" s="122"/>
      <c r="H371" s="122"/>
      <c r="I371" s="122"/>
      <c r="J371" s="123"/>
      <c r="K371" s="123"/>
      <c r="L371" s="125"/>
      <c r="M371" s="125"/>
      <c r="N371" s="125"/>
      <c r="O371" s="125"/>
      <c r="P371" s="127"/>
    </row>
    <row r="372" spans="1:16" ht="18" customHeight="1">
      <c r="A372" s="120"/>
      <c r="B372" s="121"/>
      <c r="C372" s="121"/>
      <c r="D372" s="122"/>
      <c r="E372" s="140"/>
      <c r="F372" s="122"/>
      <c r="G372" s="122"/>
      <c r="H372" s="122"/>
      <c r="I372" s="122"/>
      <c r="J372" s="123"/>
      <c r="K372" s="123"/>
      <c r="L372" s="125"/>
      <c r="M372" s="125"/>
      <c r="N372" s="125"/>
      <c r="O372" s="125"/>
      <c r="P372" s="127"/>
    </row>
    <row r="373" spans="1:16" ht="18" customHeight="1">
      <c r="A373" s="120"/>
      <c r="B373" s="121"/>
      <c r="C373" s="121"/>
      <c r="D373" s="122"/>
      <c r="E373" s="140"/>
      <c r="F373" s="122"/>
      <c r="G373" s="122"/>
      <c r="H373" s="122"/>
      <c r="I373" s="122"/>
      <c r="J373" s="123"/>
      <c r="K373" s="123"/>
      <c r="L373" s="125"/>
      <c r="M373" s="125"/>
      <c r="N373" s="125"/>
      <c r="O373" s="125"/>
      <c r="P373" s="127"/>
    </row>
    <row r="374" spans="1:16" ht="18" customHeight="1">
      <c r="A374" s="120"/>
      <c r="B374" s="121"/>
      <c r="C374" s="121"/>
      <c r="D374" s="122"/>
      <c r="E374" s="140"/>
      <c r="F374" s="122"/>
      <c r="G374" s="122"/>
      <c r="H374" s="122"/>
      <c r="I374" s="122"/>
      <c r="J374" s="123"/>
      <c r="K374" s="123"/>
      <c r="L374" s="125"/>
      <c r="M374" s="125"/>
      <c r="N374" s="125"/>
      <c r="O374" s="125"/>
      <c r="P374" s="127"/>
    </row>
    <row r="375" spans="1:16" ht="18" customHeight="1">
      <c r="A375" s="120"/>
      <c r="B375" s="121"/>
      <c r="C375" s="121"/>
      <c r="D375" s="122"/>
      <c r="E375" s="140"/>
      <c r="F375" s="122"/>
      <c r="G375" s="122"/>
      <c r="H375" s="122"/>
      <c r="I375" s="122"/>
      <c r="J375" s="123"/>
      <c r="K375" s="123"/>
      <c r="L375" s="125"/>
      <c r="M375" s="125"/>
      <c r="N375" s="125"/>
      <c r="O375" s="125"/>
      <c r="P375" s="127"/>
    </row>
    <row r="376" spans="1:16" ht="18" customHeight="1">
      <c r="A376" s="120"/>
      <c r="B376" s="121"/>
      <c r="C376" s="121"/>
      <c r="D376" s="122"/>
      <c r="E376" s="140"/>
      <c r="F376" s="122"/>
      <c r="G376" s="122"/>
      <c r="H376" s="122"/>
      <c r="I376" s="122"/>
      <c r="J376" s="123"/>
      <c r="K376" s="123"/>
      <c r="L376" s="125"/>
      <c r="M376" s="125"/>
      <c r="N376" s="125"/>
      <c r="O376" s="125"/>
      <c r="P376" s="127"/>
    </row>
    <row r="377" spans="1:16" ht="18" customHeight="1">
      <c r="A377" s="120"/>
      <c r="B377" s="121"/>
      <c r="C377" s="121"/>
      <c r="D377" s="122"/>
      <c r="E377" s="140"/>
      <c r="F377" s="122"/>
      <c r="G377" s="122"/>
      <c r="H377" s="122"/>
      <c r="I377" s="122"/>
      <c r="J377" s="123"/>
      <c r="K377" s="123"/>
      <c r="L377" s="125"/>
      <c r="M377" s="125"/>
      <c r="N377" s="125"/>
      <c r="O377" s="125"/>
      <c r="P377" s="127"/>
    </row>
    <row r="378" spans="1:16" ht="18" customHeight="1">
      <c r="A378" s="120"/>
      <c r="B378" s="121"/>
      <c r="C378" s="121"/>
      <c r="D378" s="122"/>
      <c r="E378" s="140"/>
      <c r="F378" s="122"/>
      <c r="G378" s="122"/>
      <c r="H378" s="122"/>
      <c r="I378" s="122"/>
      <c r="J378" s="123"/>
      <c r="K378" s="123"/>
      <c r="L378" s="125"/>
      <c r="M378" s="125"/>
      <c r="N378" s="125"/>
      <c r="O378" s="125"/>
      <c r="P378" s="127"/>
    </row>
    <row r="379" spans="1:16" ht="18" customHeight="1">
      <c r="A379" s="120"/>
      <c r="B379" s="121"/>
      <c r="C379" s="121"/>
      <c r="D379" s="122"/>
      <c r="E379" s="140"/>
      <c r="F379" s="122"/>
      <c r="G379" s="122"/>
      <c r="H379" s="122"/>
      <c r="I379" s="122"/>
      <c r="J379" s="123"/>
      <c r="K379" s="123"/>
      <c r="L379" s="125"/>
      <c r="M379" s="125"/>
      <c r="N379" s="125"/>
      <c r="O379" s="125"/>
      <c r="P379" s="127"/>
    </row>
    <row r="380" spans="1:16" ht="18" customHeight="1">
      <c r="A380" s="120"/>
      <c r="B380" s="121"/>
      <c r="C380" s="121"/>
      <c r="D380" s="122"/>
      <c r="E380" s="140"/>
      <c r="F380" s="122"/>
      <c r="G380" s="122"/>
      <c r="H380" s="122"/>
      <c r="I380" s="122"/>
      <c r="J380" s="123"/>
      <c r="K380" s="123"/>
      <c r="L380" s="125"/>
      <c r="M380" s="125"/>
      <c r="N380" s="125"/>
      <c r="O380" s="125"/>
      <c r="P380" s="127"/>
    </row>
    <row r="381" spans="1:16" ht="18" customHeight="1">
      <c r="A381" s="120"/>
      <c r="B381" s="121"/>
      <c r="C381" s="121"/>
      <c r="D381" s="122"/>
      <c r="E381" s="140"/>
      <c r="F381" s="122"/>
      <c r="G381" s="122"/>
      <c r="H381" s="122"/>
      <c r="I381" s="122"/>
      <c r="J381" s="123"/>
      <c r="K381" s="123"/>
      <c r="L381" s="125"/>
      <c r="M381" s="125"/>
      <c r="N381" s="125"/>
      <c r="O381" s="125"/>
      <c r="P381" s="127"/>
    </row>
    <row r="382" spans="1:16" ht="18" customHeight="1">
      <c r="A382" s="120"/>
      <c r="B382" s="121"/>
      <c r="C382" s="121"/>
      <c r="D382" s="122"/>
      <c r="E382" s="140"/>
      <c r="F382" s="122"/>
      <c r="G382" s="122"/>
      <c r="H382" s="122"/>
      <c r="I382" s="122"/>
      <c r="J382" s="123"/>
      <c r="K382" s="123"/>
      <c r="L382" s="125"/>
      <c r="M382" s="125"/>
      <c r="N382" s="125"/>
      <c r="O382" s="125"/>
      <c r="P382" s="127"/>
    </row>
    <row r="383" spans="1:16" ht="18" customHeight="1">
      <c r="A383" s="120"/>
      <c r="B383" s="121"/>
      <c r="C383" s="121"/>
      <c r="D383" s="122"/>
      <c r="E383" s="140"/>
      <c r="F383" s="122"/>
      <c r="G383" s="122"/>
      <c r="H383" s="122"/>
      <c r="I383" s="122"/>
      <c r="J383" s="123"/>
      <c r="K383" s="123"/>
      <c r="L383" s="125"/>
      <c r="M383" s="125"/>
      <c r="N383" s="125"/>
      <c r="O383" s="125"/>
      <c r="P383" s="127"/>
    </row>
    <row r="384" spans="1:16" ht="18" customHeight="1">
      <c r="A384" s="120"/>
      <c r="B384" s="121"/>
      <c r="C384" s="121"/>
      <c r="D384" s="122"/>
      <c r="E384" s="140"/>
      <c r="F384" s="122"/>
      <c r="G384" s="122"/>
      <c r="H384" s="122"/>
      <c r="I384" s="122"/>
      <c r="J384" s="123"/>
      <c r="K384" s="123"/>
      <c r="L384" s="125"/>
      <c r="M384" s="125"/>
      <c r="N384" s="125"/>
      <c r="O384" s="125"/>
      <c r="P384" s="127"/>
    </row>
    <row r="385" spans="1:16" ht="18" customHeight="1">
      <c r="A385" s="120"/>
      <c r="B385" s="121"/>
      <c r="C385" s="121"/>
      <c r="D385" s="122"/>
      <c r="E385" s="140"/>
      <c r="F385" s="122"/>
      <c r="G385" s="122"/>
      <c r="H385" s="122"/>
      <c r="I385" s="122"/>
      <c r="J385" s="123"/>
      <c r="K385" s="123"/>
      <c r="L385" s="125"/>
      <c r="M385" s="125"/>
      <c r="N385" s="125"/>
      <c r="O385" s="125"/>
      <c r="P385" s="127"/>
    </row>
    <row r="386" spans="1:16" ht="18" customHeight="1">
      <c r="A386" s="120"/>
      <c r="B386" s="121"/>
      <c r="C386" s="121"/>
      <c r="D386" s="122"/>
      <c r="E386" s="140"/>
      <c r="F386" s="122"/>
      <c r="G386" s="122"/>
      <c r="H386" s="122"/>
      <c r="I386" s="122"/>
      <c r="J386" s="123"/>
      <c r="K386" s="123"/>
      <c r="L386" s="125"/>
      <c r="M386" s="125"/>
      <c r="N386" s="125"/>
      <c r="O386" s="125"/>
      <c r="P386" s="127"/>
    </row>
    <row r="387" spans="1:16" ht="18" customHeight="1">
      <c r="A387" s="120"/>
      <c r="B387" s="121"/>
      <c r="C387" s="121"/>
      <c r="D387" s="122"/>
      <c r="E387" s="140"/>
      <c r="F387" s="122"/>
      <c r="G387" s="122"/>
      <c r="H387" s="122"/>
      <c r="I387" s="122"/>
      <c r="J387" s="123"/>
      <c r="K387" s="123"/>
      <c r="L387" s="125"/>
      <c r="M387" s="125"/>
      <c r="N387" s="125"/>
      <c r="O387" s="125"/>
      <c r="P387" s="127"/>
    </row>
    <row r="388" spans="1:16" ht="18" customHeight="1">
      <c r="A388" s="120"/>
      <c r="B388" s="121"/>
      <c r="C388" s="121"/>
      <c r="D388" s="122"/>
      <c r="E388" s="140"/>
      <c r="F388" s="122"/>
      <c r="G388" s="122"/>
      <c r="H388" s="122"/>
      <c r="I388" s="122"/>
      <c r="J388" s="123"/>
      <c r="K388" s="123"/>
      <c r="L388" s="125"/>
      <c r="M388" s="125"/>
      <c r="N388" s="125"/>
      <c r="O388" s="125"/>
      <c r="P388" s="127"/>
    </row>
    <row r="389" spans="1:16" ht="18" customHeight="1">
      <c r="A389" s="120"/>
      <c r="B389" s="121"/>
      <c r="C389" s="121"/>
      <c r="D389" s="122"/>
      <c r="E389" s="140"/>
      <c r="F389" s="122"/>
      <c r="G389" s="122"/>
      <c r="H389" s="122"/>
      <c r="I389" s="122"/>
      <c r="J389" s="123"/>
      <c r="K389" s="123"/>
      <c r="L389" s="125"/>
      <c r="M389" s="125"/>
      <c r="N389" s="125"/>
      <c r="O389" s="125"/>
      <c r="P389" s="127"/>
    </row>
    <row r="390" spans="1:16" ht="18" customHeight="1">
      <c r="A390" s="120"/>
      <c r="B390" s="121"/>
      <c r="C390" s="121"/>
      <c r="D390" s="122"/>
      <c r="E390" s="140"/>
      <c r="F390" s="122"/>
      <c r="G390" s="122"/>
      <c r="H390" s="122"/>
      <c r="I390" s="122"/>
      <c r="J390" s="123"/>
      <c r="K390" s="123"/>
      <c r="L390" s="125"/>
      <c r="M390" s="125"/>
      <c r="N390" s="125"/>
      <c r="O390" s="125"/>
      <c r="P390" s="127"/>
    </row>
    <row r="391" spans="1:16" ht="18" customHeight="1">
      <c r="A391" s="120"/>
      <c r="B391" s="121"/>
      <c r="C391" s="121"/>
      <c r="D391" s="122"/>
      <c r="E391" s="140"/>
      <c r="F391" s="122"/>
      <c r="G391" s="122"/>
      <c r="H391" s="122"/>
      <c r="I391" s="122"/>
      <c r="J391" s="123"/>
      <c r="K391" s="123"/>
      <c r="L391" s="125"/>
      <c r="M391" s="125"/>
      <c r="N391" s="125"/>
      <c r="O391" s="125"/>
      <c r="P391" s="127"/>
    </row>
    <row r="392" spans="1:16" ht="18" customHeight="1">
      <c r="A392" s="120"/>
      <c r="B392" s="121"/>
      <c r="C392" s="121"/>
      <c r="D392" s="122"/>
      <c r="E392" s="140"/>
      <c r="F392" s="122"/>
      <c r="G392" s="122"/>
      <c r="H392" s="122"/>
      <c r="I392" s="122"/>
      <c r="J392" s="123"/>
      <c r="K392" s="123"/>
      <c r="L392" s="125"/>
      <c r="M392" s="125"/>
      <c r="N392" s="125"/>
      <c r="O392" s="125"/>
      <c r="P392" s="127"/>
    </row>
    <row r="393" spans="1:16" ht="18" customHeight="1">
      <c r="A393" s="120"/>
      <c r="B393" s="121"/>
      <c r="C393" s="121"/>
      <c r="D393" s="122"/>
      <c r="E393" s="140"/>
      <c r="F393" s="122"/>
      <c r="G393" s="122"/>
      <c r="H393" s="122"/>
      <c r="I393" s="122"/>
      <c r="J393" s="123"/>
      <c r="K393" s="123"/>
      <c r="L393" s="125"/>
      <c r="M393" s="125"/>
      <c r="N393" s="125"/>
      <c r="O393" s="125"/>
      <c r="P393" s="127"/>
    </row>
    <row r="394" spans="1:16" ht="18" customHeight="1">
      <c r="A394" s="120"/>
      <c r="B394" s="121"/>
      <c r="C394" s="121"/>
      <c r="D394" s="122"/>
      <c r="E394" s="140"/>
      <c r="F394" s="122"/>
      <c r="G394" s="122"/>
      <c r="H394" s="122"/>
      <c r="I394" s="122"/>
      <c r="J394" s="123"/>
      <c r="K394" s="123"/>
      <c r="L394" s="125"/>
      <c r="M394" s="125"/>
      <c r="N394" s="125"/>
      <c r="O394" s="125"/>
      <c r="P394" s="127"/>
    </row>
    <row r="395" spans="1:16" ht="18" customHeight="1">
      <c r="A395" s="120"/>
      <c r="B395" s="121"/>
      <c r="C395" s="121"/>
      <c r="D395" s="122"/>
      <c r="E395" s="140"/>
      <c r="F395" s="122"/>
      <c r="G395" s="122"/>
      <c r="H395" s="122"/>
      <c r="I395" s="122"/>
      <c r="J395" s="123"/>
      <c r="K395" s="123"/>
      <c r="L395" s="125"/>
      <c r="M395" s="125"/>
      <c r="N395" s="125"/>
      <c r="O395" s="125"/>
      <c r="P395" s="127"/>
    </row>
    <row r="396" spans="1:16" ht="18" customHeight="1">
      <c r="A396" s="120"/>
      <c r="B396" s="121"/>
      <c r="C396" s="121"/>
      <c r="D396" s="122"/>
      <c r="E396" s="140"/>
      <c r="F396" s="122"/>
      <c r="G396" s="122"/>
      <c r="H396" s="122"/>
      <c r="I396" s="122"/>
      <c r="J396" s="123"/>
      <c r="K396" s="123"/>
      <c r="L396" s="125"/>
      <c r="M396" s="125"/>
      <c r="N396" s="125"/>
      <c r="O396" s="125"/>
      <c r="P396" s="127"/>
    </row>
    <row r="397" spans="1:16" ht="18" customHeight="1">
      <c r="A397" s="120"/>
      <c r="B397" s="121"/>
      <c r="C397" s="121"/>
      <c r="D397" s="122"/>
      <c r="E397" s="140"/>
      <c r="F397" s="122"/>
      <c r="G397" s="122"/>
      <c r="H397" s="122"/>
      <c r="I397" s="122"/>
      <c r="J397" s="123"/>
      <c r="K397" s="123"/>
      <c r="L397" s="125"/>
      <c r="M397" s="125"/>
      <c r="N397" s="125"/>
      <c r="O397" s="125"/>
      <c r="P397" s="127"/>
    </row>
    <row r="398" spans="1:16" ht="18" customHeight="1">
      <c r="A398" s="120"/>
      <c r="B398" s="121"/>
      <c r="C398" s="121"/>
      <c r="D398" s="122"/>
      <c r="E398" s="140"/>
      <c r="F398" s="122"/>
      <c r="G398" s="122"/>
      <c r="H398" s="122"/>
      <c r="I398" s="122"/>
      <c r="J398" s="123"/>
      <c r="K398" s="123"/>
      <c r="L398" s="125"/>
      <c r="M398" s="125"/>
      <c r="N398" s="125"/>
      <c r="O398" s="125"/>
      <c r="P398" s="127"/>
    </row>
    <row r="399" spans="1:16" ht="18" customHeight="1">
      <c r="A399" s="120"/>
      <c r="B399" s="121"/>
      <c r="C399" s="121"/>
      <c r="D399" s="122"/>
      <c r="E399" s="140"/>
      <c r="F399" s="122"/>
      <c r="G399" s="122"/>
      <c r="H399" s="122"/>
      <c r="I399" s="122"/>
      <c r="J399" s="123"/>
      <c r="K399" s="123"/>
      <c r="L399" s="125"/>
      <c r="M399" s="125"/>
      <c r="N399" s="125"/>
      <c r="O399" s="125"/>
      <c r="P399" s="127"/>
    </row>
    <row r="400" spans="1:16" ht="18" customHeight="1">
      <c r="A400" s="120"/>
      <c r="B400" s="121"/>
      <c r="C400" s="121"/>
      <c r="D400" s="122"/>
      <c r="E400" s="140"/>
      <c r="F400" s="122"/>
      <c r="G400" s="122"/>
      <c r="H400" s="122"/>
      <c r="I400" s="122"/>
      <c r="J400" s="123"/>
      <c r="K400" s="123"/>
      <c r="L400" s="125"/>
      <c r="M400" s="125"/>
      <c r="N400" s="125"/>
      <c r="O400" s="125"/>
      <c r="P400" s="127"/>
    </row>
    <row r="401" spans="1:16" ht="18" customHeight="1">
      <c r="A401" s="120"/>
      <c r="B401" s="121"/>
      <c r="C401" s="121"/>
      <c r="D401" s="122"/>
      <c r="E401" s="140"/>
      <c r="F401" s="122"/>
      <c r="G401" s="122"/>
      <c r="H401" s="122"/>
      <c r="I401" s="122"/>
      <c r="J401" s="123"/>
      <c r="K401" s="123"/>
      <c r="L401" s="125"/>
      <c r="M401" s="125"/>
      <c r="N401" s="125"/>
      <c r="O401" s="125"/>
      <c r="P401" s="127"/>
    </row>
    <row r="402" spans="1:16" ht="18" customHeight="1">
      <c r="A402" s="120"/>
      <c r="B402" s="121"/>
      <c r="C402" s="121"/>
      <c r="D402" s="122"/>
      <c r="E402" s="140"/>
      <c r="F402" s="122"/>
      <c r="G402" s="122"/>
      <c r="H402" s="122"/>
      <c r="I402" s="122"/>
      <c r="J402" s="123"/>
      <c r="K402" s="123"/>
      <c r="L402" s="125"/>
      <c r="M402" s="125"/>
      <c r="N402" s="125"/>
      <c r="O402" s="125"/>
      <c r="P402" s="127"/>
    </row>
    <row r="403" spans="1:16" ht="18" customHeight="1">
      <c r="A403" s="120"/>
      <c r="B403" s="121"/>
      <c r="C403" s="121"/>
      <c r="D403" s="122"/>
      <c r="E403" s="140"/>
      <c r="F403" s="122"/>
      <c r="G403" s="122"/>
      <c r="H403" s="122"/>
      <c r="I403" s="122"/>
      <c r="J403" s="123"/>
      <c r="K403" s="123"/>
      <c r="L403" s="125"/>
      <c r="M403" s="125"/>
      <c r="N403" s="125"/>
      <c r="O403" s="125"/>
      <c r="P403" s="127"/>
    </row>
    <row r="404" spans="1:16" ht="18" customHeight="1">
      <c r="A404" s="120"/>
      <c r="B404" s="121"/>
      <c r="C404" s="121"/>
      <c r="D404" s="122"/>
      <c r="E404" s="140"/>
      <c r="F404" s="122"/>
      <c r="G404" s="122"/>
      <c r="H404" s="122"/>
      <c r="I404" s="122"/>
      <c r="J404" s="123"/>
      <c r="K404" s="123"/>
      <c r="L404" s="125"/>
      <c r="M404" s="125"/>
      <c r="N404" s="125"/>
      <c r="O404" s="125"/>
      <c r="P404" s="127"/>
    </row>
    <row r="405" spans="1:16" ht="18" customHeight="1">
      <c r="A405" s="120"/>
      <c r="B405" s="121"/>
      <c r="C405" s="121"/>
      <c r="D405" s="122"/>
      <c r="E405" s="140"/>
      <c r="F405" s="122"/>
      <c r="G405" s="122"/>
      <c r="H405" s="122"/>
      <c r="I405" s="122"/>
      <c r="J405" s="123"/>
      <c r="K405" s="123"/>
      <c r="L405" s="125"/>
      <c r="M405" s="125"/>
      <c r="N405" s="125"/>
      <c r="O405" s="125"/>
      <c r="P405" s="127"/>
    </row>
    <row r="406" spans="1:16" ht="18" customHeight="1">
      <c r="A406" s="120"/>
      <c r="B406" s="121"/>
      <c r="C406" s="121"/>
      <c r="D406" s="122"/>
      <c r="E406" s="140"/>
      <c r="F406" s="122"/>
      <c r="G406" s="122"/>
      <c r="H406" s="122"/>
      <c r="I406" s="122"/>
      <c r="J406" s="123"/>
      <c r="K406" s="123"/>
      <c r="L406" s="125"/>
      <c r="M406" s="125"/>
      <c r="N406" s="125"/>
      <c r="O406" s="125"/>
      <c r="P406" s="127"/>
    </row>
    <row r="407" spans="1:16" ht="18" customHeight="1">
      <c r="A407" s="120"/>
      <c r="B407" s="121"/>
      <c r="C407" s="121"/>
      <c r="D407" s="122"/>
      <c r="E407" s="140"/>
      <c r="F407" s="122"/>
      <c r="G407" s="122"/>
      <c r="H407" s="122"/>
      <c r="I407" s="122"/>
      <c r="J407" s="123"/>
      <c r="K407" s="123"/>
      <c r="L407" s="125"/>
      <c r="M407" s="125"/>
      <c r="N407" s="125"/>
      <c r="O407" s="125"/>
      <c r="P407" s="127"/>
    </row>
    <row r="408" spans="1:16" ht="18" customHeight="1">
      <c r="A408" s="120"/>
      <c r="B408" s="121"/>
      <c r="C408" s="121"/>
      <c r="D408" s="122"/>
      <c r="E408" s="140"/>
      <c r="F408" s="122"/>
      <c r="G408" s="122"/>
      <c r="H408" s="122"/>
      <c r="I408" s="122"/>
      <c r="J408" s="123"/>
      <c r="K408" s="123"/>
      <c r="L408" s="125"/>
      <c r="M408" s="125"/>
      <c r="N408" s="125"/>
      <c r="O408" s="125"/>
      <c r="P408" s="127"/>
    </row>
    <row r="409" spans="1:16" ht="18" customHeight="1">
      <c r="A409" s="120"/>
      <c r="B409" s="121"/>
      <c r="C409" s="121"/>
      <c r="D409" s="122"/>
      <c r="E409" s="140"/>
      <c r="F409" s="122"/>
      <c r="G409" s="122"/>
      <c r="H409" s="122"/>
      <c r="I409" s="122"/>
      <c r="J409" s="123"/>
      <c r="K409" s="123"/>
      <c r="L409" s="125"/>
      <c r="M409" s="125"/>
      <c r="N409" s="125"/>
      <c r="O409" s="125"/>
      <c r="P409" s="127"/>
    </row>
    <row r="410" spans="1:16" ht="18" customHeight="1">
      <c r="A410" s="120"/>
      <c r="B410" s="121"/>
      <c r="C410" s="121"/>
      <c r="D410" s="122"/>
      <c r="E410" s="140"/>
      <c r="F410" s="122"/>
      <c r="G410" s="122"/>
      <c r="H410" s="122"/>
      <c r="I410" s="122"/>
      <c r="J410" s="123"/>
      <c r="K410" s="123"/>
      <c r="L410" s="125"/>
      <c r="M410" s="125"/>
      <c r="N410" s="125"/>
      <c r="O410" s="125"/>
      <c r="P410" s="127"/>
    </row>
    <row r="411" spans="1:16" ht="18" customHeight="1">
      <c r="A411" s="120"/>
      <c r="B411" s="121"/>
      <c r="C411" s="121"/>
      <c r="D411" s="122"/>
      <c r="E411" s="140"/>
      <c r="F411" s="122"/>
      <c r="G411" s="122"/>
      <c r="H411" s="122"/>
      <c r="I411" s="122"/>
      <c r="J411" s="123"/>
      <c r="K411" s="123"/>
      <c r="L411" s="125"/>
      <c r="M411" s="125"/>
      <c r="N411" s="125"/>
      <c r="O411" s="125"/>
      <c r="P411" s="127"/>
    </row>
    <row r="412" spans="1:16" ht="18" customHeight="1">
      <c r="A412" s="120"/>
      <c r="B412" s="121"/>
      <c r="C412" s="121"/>
      <c r="D412" s="122"/>
      <c r="E412" s="140"/>
      <c r="F412" s="122"/>
      <c r="G412" s="122"/>
      <c r="H412" s="122"/>
      <c r="I412" s="122"/>
      <c r="J412" s="123"/>
      <c r="K412" s="123"/>
      <c r="L412" s="125"/>
      <c r="M412" s="125"/>
      <c r="N412" s="125"/>
      <c r="O412" s="125"/>
      <c r="P412" s="127"/>
    </row>
    <row r="413" spans="1:16" ht="18" customHeight="1">
      <c r="A413" s="120"/>
      <c r="B413" s="121"/>
      <c r="C413" s="121"/>
      <c r="D413" s="122"/>
      <c r="E413" s="140"/>
      <c r="F413" s="122"/>
      <c r="G413" s="122"/>
      <c r="H413" s="122"/>
      <c r="I413" s="122"/>
      <c r="J413" s="123"/>
      <c r="K413" s="123"/>
      <c r="L413" s="125"/>
      <c r="M413" s="125"/>
      <c r="N413" s="125"/>
      <c r="O413" s="125"/>
      <c r="P413" s="127"/>
    </row>
    <row r="414" spans="1:16" ht="18" customHeight="1">
      <c r="A414" s="120"/>
      <c r="B414" s="121"/>
      <c r="C414" s="121"/>
      <c r="D414" s="122"/>
      <c r="E414" s="140"/>
      <c r="F414" s="122"/>
      <c r="G414" s="122"/>
      <c r="H414" s="122"/>
      <c r="I414" s="122"/>
      <c r="J414" s="123"/>
      <c r="K414" s="123"/>
      <c r="L414" s="125"/>
      <c r="M414" s="125"/>
      <c r="N414" s="125"/>
      <c r="O414" s="125"/>
      <c r="P414" s="127"/>
    </row>
    <row r="415" spans="1:16" ht="18" customHeight="1">
      <c r="A415" s="120"/>
      <c r="B415" s="121"/>
      <c r="C415" s="121"/>
      <c r="D415" s="122"/>
      <c r="E415" s="140"/>
      <c r="F415" s="122"/>
      <c r="G415" s="122"/>
      <c r="H415" s="122"/>
      <c r="I415" s="122"/>
      <c r="J415" s="123"/>
      <c r="K415" s="123"/>
      <c r="L415" s="125"/>
      <c r="M415" s="125"/>
      <c r="N415" s="125"/>
      <c r="O415" s="125"/>
      <c r="P415" s="127"/>
    </row>
    <row r="416" spans="1:16" ht="18" customHeight="1">
      <c r="A416" s="120"/>
      <c r="B416" s="121"/>
      <c r="C416" s="121"/>
      <c r="D416" s="122"/>
      <c r="E416" s="140"/>
      <c r="F416" s="122"/>
      <c r="G416" s="122"/>
      <c r="H416" s="122"/>
      <c r="I416" s="122"/>
      <c r="J416" s="123"/>
      <c r="K416" s="123"/>
      <c r="L416" s="125"/>
      <c r="M416" s="125"/>
      <c r="N416" s="125"/>
      <c r="O416" s="125"/>
      <c r="P416" s="127"/>
    </row>
    <row r="417" spans="1:16" ht="18" customHeight="1">
      <c r="A417" s="120"/>
      <c r="B417" s="121"/>
      <c r="C417" s="121"/>
      <c r="D417" s="122"/>
      <c r="E417" s="140"/>
      <c r="F417" s="122"/>
      <c r="G417" s="122"/>
      <c r="H417" s="122"/>
      <c r="I417" s="122"/>
      <c r="J417" s="123"/>
      <c r="K417" s="123"/>
      <c r="L417" s="125"/>
      <c r="M417" s="125"/>
      <c r="N417" s="125"/>
      <c r="O417" s="125"/>
      <c r="P417" s="127"/>
    </row>
    <row r="418" spans="1:16" ht="18" customHeight="1">
      <c r="A418" s="120"/>
      <c r="B418" s="121"/>
      <c r="C418" s="121"/>
      <c r="D418" s="122"/>
      <c r="E418" s="140"/>
      <c r="F418" s="122"/>
      <c r="G418" s="122"/>
      <c r="H418" s="122"/>
      <c r="I418" s="122"/>
      <c r="J418" s="123"/>
      <c r="K418" s="123"/>
      <c r="L418" s="125"/>
      <c r="M418" s="125"/>
      <c r="N418" s="125"/>
      <c r="O418" s="125"/>
      <c r="P418" s="127"/>
    </row>
    <row r="419" spans="1:16" ht="18" customHeight="1">
      <c r="A419" s="120"/>
      <c r="B419" s="121"/>
      <c r="C419" s="121"/>
      <c r="D419" s="122"/>
      <c r="E419" s="140"/>
      <c r="F419" s="122"/>
      <c r="G419" s="122"/>
      <c r="H419" s="122"/>
      <c r="I419" s="122"/>
      <c r="J419" s="123"/>
      <c r="K419" s="123"/>
      <c r="L419" s="125"/>
      <c r="M419" s="125"/>
      <c r="N419" s="125"/>
      <c r="O419" s="125"/>
      <c r="P419" s="127"/>
    </row>
    <row r="420" spans="1:16" ht="18" customHeight="1">
      <c r="A420" s="120"/>
      <c r="B420" s="121"/>
      <c r="C420" s="121"/>
      <c r="D420" s="122"/>
      <c r="E420" s="140"/>
      <c r="F420" s="122"/>
      <c r="G420" s="122"/>
      <c r="H420" s="122"/>
      <c r="I420" s="122"/>
      <c r="J420" s="123"/>
      <c r="K420" s="123"/>
      <c r="L420" s="125"/>
      <c r="M420" s="125"/>
      <c r="N420" s="125"/>
      <c r="O420" s="125"/>
      <c r="P420" s="127"/>
    </row>
    <row r="421" spans="1:16" ht="18" customHeight="1">
      <c r="A421" s="120"/>
      <c r="B421" s="121"/>
      <c r="C421" s="121"/>
      <c r="D421" s="122"/>
      <c r="E421" s="140"/>
      <c r="F421" s="122"/>
      <c r="G421" s="122"/>
      <c r="H421" s="122"/>
      <c r="I421" s="122"/>
      <c r="J421" s="123"/>
      <c r="K421" s="123"/>
      <c r="L421" s="125"/>
      <c r="M421" s="125"/>
      <c r="N421" s="125"/>
      <c r="O421" s="125"/>
      <c r="P421" s="127"/>
    </row>
    <row r="422" spans="1:16" ht="18" customHeight="1">
      <c r="A422" s="120"/>
      <c r="B422" s="121"/>
      <c r="C422" s="121"/>
      <c r="D422" s="122"/>
      <c r="E422" s="140"/>
      <c r="F422" s="122"/>
      <c r="G422" s="122"/>
      <c r="H422" s="122"/>
      <c r="I422" s="122"/>
      <c r="J422" s="123"/>
      <c r="K422" s="123"/>
      <c r="L422" s="125"/>
      <c r="M422" s="125"/>
      <c r="N422" s="125"/>
      <c r="O422" s="125"/>
      <c r="P422" s="127"/>
    </row>
    <row r="423" spans="1:16" ht="18" customHeight="1">
      <c r="A423" s="120"/>
      <c r="B423" s="121"/>
      <c r="C423" s="121"/>
      <c r="D423" s="122"/>
      <c r="E423" s="140"/>
      <c r="F423" s="122"/>
      <c r="G423" s="122"/>
      <c r="H423" s="122"/>
      <c r="I423" s="122"/>
      <c r="J423" s="123"/>
      <c r="K423" s="123"/>
      <c r="L423" s="125"/>
      <c r="M423" s="125"/>
      <c r="N423" s="125"/>
      <c r="O423" s="125"/>
      <c r="P423" s="127"/>
    </row>
    <row r="424" spans="1:16" ht="18" customHeight="1">
      <c r="A424" s="120"/>
      <c r="B424" s="121"/>
      <c r="C424" s="121"/>
      <c r="D424" s="122"/>
      <c r="E424" s="140"/>
      <c r="F424" s="122"/>
      <c r="G424" s="122"/>
      <c r="H424" s="122"/>
      <c r="I424" s="122"/>
      <c r="J424" s="123"/>
      <c r="K424" s="123"/>
      <c r="L424" s="125"/>
      <c r="M424" s="125"/>
      <c r="N424" s="125"/>
      <c r="O424" s="125"/>
      <c r="P424" s="127"/>
    </row>
    <row r="425" spans="1:16" ht="18" customHeight="1">
      <c r="A425" s="120"/>
      <c r="B425" s="121"/>
      <c r="C425" s="121"/>
      <c r="D425" s="122"/>
      <c r="E425" s="140"/>
      <c r="F425" s="122"/>
      <c r="G425" s="122"/>
      <c r="H425" s="122"/>
      <c r="I425" s="122"/>
      <c r="J425" s="123"/>
      <c r="K425" s="123"/>
      <c r="L425" s="125"/>
      <c r="M425" s="125"/>
      <c r="N425" s="125"/>
      <c r="O425" s="125"/>
      <c r="P425" s="127"/>
    </row>
    <row r="426" spans="1:16" ht="18" customHeight="1">
      <c r="A426" s="120"/>
      <c r="B426" s="121"/>
      <c r="C426" s="121"/>
      <c r="D426" s="122"/>
      <c r="E426" s="140"/>
      <c r="F426" s="122"/>
      <c r="G426" s="122"/>
      <c r="H426" s="122"/>
      <c r="I426" s="122"/>
      <c r="J426" s="123"/>
      <c r="K426" s="123"/>
      <c r="L426" s="125"/>
      <c r="M426" s="125"/>
      <c r="N426" s="125"/>
      <c r="O426" s="125"/>
      <c r="P426" s="127"/>
    </row>
    <row r="427" spans="1:16" ht="18" customHeight="1">
      <c r="A427" s="120"/>
      <c r="B427" s="121"/>
      <c r="C427" s="121"/>
      <c r="D427" s="122"/>
      <c r="E427" s="140"/>
      <c r="F427" s="122"/>
      <c r="G427" s="122"/>
      <c r="H427" s="122"/>
      <c r="I427" s="122"/>
      <c r="J427" s="123"/>
      <c r="K427" s="123"/>
      <c r="L427" s="125"/>
      <c r="M427" s="125"/>
      <c r="N427" s="125"/>
      <c r="O427" s="125"/>
      <c r="P427" s="127"/>
    </row>
    <row r="428" spans="1:16" ht="18" customHeight="1">
      <c r="A428" s="120"/>
      <c r="B428" s="121"/>
      <c r="C428" s="121"/>
      <c r="D428" s="122"/>
      <c r="E428" s="140"/>
      <c r="F428" s="122"/>
      <c r="G428" s="122"/>
      <c r="H428" s="122"/>
      <c r="I428" s="122"/>
      <c r="J428" s="123"/>
      <c r="K428" s="123"/>
      <c r="L428" s="125"/>
      <c r="M428" s="125"/>
      <c r="N428" s="125"/>
      <c r="O428" s="125"/>
      <c r="P428" s="127"/>
    </row>
    <row r="429" spans="1:16" ht="18" customHeight="1">
      <c r="A429" s="120"/>
      <c r="B429" s="121"/>
      <c r="C429" s="121"/>
      <c r="D429" s="122"/>
      <c r="E429" s="140"/>
      <c r="F429" s="122"/>
      <c r="G429" s="122"/>
      <c r="H429" s="122"/>
      <c r="I429" s="122"/>
      <c r="J429" s="123"/>
      <c r="K429" s="123"/>
      <c r="L429" s="125"/>
      <c r="M429" s="125"/>
      <c r="N429" s="125"/>
      <c r="O429" s="125"/>
      <c r="P429" s="127"/>
    </row>
    <row r="430" spans="1:16" ht="18" customHeight="1">
      <c r="A430" s="120"/>
      <c r="B430" s="121"/>
      <c r="C430" s="121"/>
      <c r="D430" s="122"/>
      <c r="E430" s="140"/>
      <c r="F430" s="122"/>
      <c r="G430" s="122"/>
      <c r="H430" s="122"/>
      <c r="I430" s="122"/>
      <c r="J430" s="123"/>
      <c r="K430" s="123"/>
      <c r="L430" s="125"/>
      <c r="M430" s="125"/>
      <c r="N430" s="125"/>
      <c r="O430" s="125"/>
      <c r="P430" s="127"/>
    </row>
    <row r="431" spans="1:16" ht="18" customHeight="1">
      <c r="A431" s="120"/>
      <c r="B431" s="121"/>
      <c r="C431" s="121"/>
      <c r="D431" s="122"/>
      <c r="E431" s="140"/>
      <c r="F431" s="122"/>
      <c r="G431" s="122"/>
      <c r="H431" s="122"/>
      <c r="I431" s="122"/>
      <c r="J431" s="123"/>
      <c r="K431" s="123"/>
      <c r="L431" s="125"/>
      <c r="M431" s="125"/>
      <c r="N431" s="125"/>
      <c r="O431" s="125"/>
      <c r="P431" s="127"/>
    </row>
    <row r="432" spans="1:16" ht="18" customHeight="1">
      <c r="A432" s="120"/>
      <c r="B432" s="121"/>
      <c r="C432" s="121"/>
      <c r="D432" s="122"/>
      <c r="E432" s="140"/>
      <c r="F432" s="122"/>
      <c r="G432" s="122"/>
      <c r="H432" s="122"/>
      <c r="I432" s="122"/>
      <c r="J432" s="123"/>
      <c r="K432" s="123"/>
      <c r="L432" s="125"/>
      <c r="M432" s="125"/>
      <c r="N432" s="125"/>
      <c r="O432" s="125"/>
      <c r="P432" s="127"/>
    </row>
    <row r="433" spans="1:16" ht="18" customHeight="1">
      <c r="A433" s="120"/>
      <c r="B433" s="132"/>
      <c r="C433" s="132"/>
      <c r="D433" s="122"/>
      <c r="E433" s="142"/>
      <c r="F433" s="133"/>
      <c r="G433" s="133"/>
      <c r="H433" s="133"/>
      <c r="I433" s="133"/>
      <c r="J433" s="131"/>
      <c r="K433" s="131"/>
      <c r="L433" s="125"/>
      <c r="M433" s="125"/>
      <c r="N433" s="125"/>
      <c r="O433" s="125"/>
      <c r="P433" s="127"/>
    </row>
    <row r="434" spans="1:16" ht="18" customHeight="1">
      <c r="A434" s="120"/>
      <c r="B434" s="121"/>
      <c r="C434" s="121"/>
      <c r="D434" s="122"/>
      <c r="E434" s="140"/>
      <c r="F434" s="122"/>
      <c r="G434" s="122"/>
      <c r="H434" s="122"/>
      <c r="I434" s="122"/>
      <c r="J434" s="123"/>
      <c r="K434" s="123"/>
      <c r="L434" s="125"/>
      <c r="M434" s="125"/>
      <c r="N434" s="125"/>
      <c r="O434" s="125"/>
      <c r="P434" s="127"/>
    </row>
    <row r="435" spans="1:16" ht="18" customHeight="1">
      <c r="A435" s="120"/>
      <c r="B435" s="121"/>
      <c r="C435" s="121"/>
      <c r="D435" s="122"/>
      <c r="E435" s="140"/>
      <c r="F435" s="122"/>
      <c r="G435" s="122"/>
      <c r="H435" s="122"/>
      <c r="I435" s="122"/>
      <c r="J435" s="123"/>
      <c r="K435" s="123"/>
      <c r="L435" s="125"/>
      <c r="M435" s="125"/>
      <c r="N435" s="125"/>
      <c r="O435" s="125"/>
      <c r="P435" s="127"/>
    </row>
    <row r="436" spans="1:16" ht="18" customHeight="1">
      <c r="A436" s="120"/>
      <c r="B436" s="121"/>
      <c r="C436" s="121"/>
      <c r="D436" s="122"/>
      <c r="E436" s="140"/>
      <c r="F436" s="122"/>
      <c r="G436" s="122"/>
      <c r="H436" s="122"/>
      <c r="I436" s="122"/>
      <c r="J436" s="123"/>
      <c r="K436" s="123"/>
      <c r="L436" s="125"/>
      <c r="M436" s="125"/>
      <c r="N436" s="125"/>
      <c r="O436" s="125"/>
      <c r="P436" s="127"/>
    </row>
    <row r="437" spans="1:16" ht="18" customHeight="1">
      <c r="A437" s="120"/>
      <c r="B437" s="121"/>
      <c r="C437" s="121"/>
      <c r="D437" s="122"/>
      <c r="E437" s="140"/>
      <c r="F437" s="122"/>
      <c r="G437" s="122"/>
      <c r="H437" s="122"/>
      <c r="I437" s="122"/>
      <c r="J437" s="123"/>
      <c r="K437" s="123"/>
      <c r="L437" s="125"/>
      <c r="M437" s="125"/>
      <c r="N437" s="125"/>
      <c r="O437" s="125"/>
      <c r="P437" s="127"/>
    </row>
    <row r="438" spans="1:16" ht="18" customHeight="1">
      <c r="A438" s="120"/>
      <c r="B438" s="121"/>
      <c r="C438" s="121"/>
      <c r="D438" s="122"/>
      <c r="E438" s="140"/>
      <c r="F438" s="122"/>
      <c r="G438" s="122"/>
      <c r="H438" s="122"/>
      <c r="I438" s="122"/>
      <c r="J438" s="123"/>
      <c r="K438" s="123"/>
      <c r="L438" s="125"/>
      <c r="M438" s="125"/>
      <c r="N438" s="125"/>
      <c r="O438" s="125"/>
      <c r="P438" s="127"/>
    </row>
    <row r="439" spans="1:16" ht="18" customHeight="1">
      <c r="A439" s="120"/>
      <c r="B439" s="121"/>
      <c r="C439" s="121"/>
      <c r="D439" s="122"/>
      <c r="E439" s="140"/>
      <c r="F439" s="122"/>
      <c r="G439" s="122"/>
      <c r="H439" s="122"/>
      <c r="I439" s="122"/>
      <c r="J439" s="123"/>
      <c r="K439" s="123"/>
      <c r="L439" s="125"/>
      <c r="M439" s="125"/>
      <c r="N439" s="125"/>
      <c r="O439" s="125"/>
      <c r="P439" s="127"/>
    </row>
    <row r="440" spans="1:16" ht="18" customHeight="1">
      <c r="A440" s="120"/>
      <c r="B440" s="121"/>
      <c r="C440" s="121"/>
      <c r="D440" s="122"/>
      <c r="E440" s="140"/>
      <c r="F440" s="122"/>
      <c r="G440" s="122"/>
      <c r="H440" s="122"/>
      <c r="I440" s="122"/>
      <c r="J440" s="123"/>
      <c r="K440" s="123"/>
      <c r="L440" s="125"/>
      <c r="M440" s="125"/>
      <c r="N440" s="125"/>
      <c r="O440" s="125"/>
      <c r="P440" s="127"/>
    </row>
    <row r="441" spans="1:16" ht="18" customHeight="1">
      <c r="A441" s="120"/>
      <c r="B441" s="121"/>
      <c r="C441" s="121"/>
      <c r="D441" s="122"/>
      <c r="E441" s="140"/>
      <c r="F441" s="122"/>
      <c r="G441" s="122"/>
      <c r="H441" s="122"/>
      <c r="I441" s="122"/>
      <c r="J441" s="123"/>
      <c r="K441" s="123"/>
      <c r="L441" s="125"/>
      <c r="M441" s="125"/>
      <c r="N441" s="125"/>
      <c r="O441" s="125"/>
      <c r="P441" s="127"/>
    </row>
    <row r="442" spans="1:16" ht="18" customHeight="1">
      <c r="A442" s="120"/>
      <c r="B442" s="121"/>
      <c r="C442" s="121"/>
      <c r="D442" s="122"/>
      <c r="E442" s="140"/>
      <c r="F442" s="122"/>
      <c r="G442" s="122"/>
      <c r="H442" s="122"/>
      <c r="I442" s="122"/>
      <c r="J442" s="123"/>
      <c r="K442" s="123"/>
      <c r="L442" s="125"/>
      <c r="M442" s="125"/>
      <c r="N442" s="125"/>
      <c r="O442" s="125"/>
      <c r="P442" s="127"/>
    </row>
    <row r="443" spans="1:16" ht="18" customHeight="1">
      <c r="A443" s="120"/>
      <c r="B443" s="121"/>
      <c r="C443" s="121"/>
      <c r="D443" s="122"/>
      <c r="E443" s="140"/>
      <c r="F443" s="122"/>
      <c r="G443" s="122"/>
      <c r="H443" s="122"/>
      <c r="I443" s="122"/>
      <c r="J443" s="123"/>
      <c r="K443" s="123"/>
      <c r="L443" s="125"/>
      <c r="M443" s="125"/>
      <c r="N443" s="125"/>
      <c r="O443" s="125"/>
      <c r="P443" s="127"/>
    </row>
    <row r="444" spans="1:16" ht="18" customHeight="1">
      <c r="A444" s="120"/>
      <c r="B444" s="121"/>
      <c r="C444" s="121"/>
      <c r="D444" s="122"/>
      <c r="E444" s="140"/>
      <c r="F444" s="122"/>
      <c r="G444" s="122"/>
      <c r="H444" s="122"/>
      <c r="I444" s="122"/>
      <c r="J444" s="123"/>
      <c r="K444" s="123"/>
      <c r="L444" s="125"/>
      <c r="M444" s="125"/>
      <c r="N444" s="125"/>
      <c r="O444" s="125"/>
      <c r="P444" s="127"/>
    </row>
    <row r="445" spans="1:16" ht="18" customHeight="1">
      <c r="A445" s="120"/>
      <c r="B445" s="121"/>
      <c r="C445" s="121"/>
      <c r="D445" s="122"/>
      <c r="E445" s="140"/>
      <c r="F445" s="122"/>
      <c r="G445" s="122"/>
      <c r="H445" s="122"/>
      <c r="I445" s="122"/>
      <c r="J445" s="123"/>
      <c r="K445" s="123"/>
      <c r="L445" s="125"/>
      <c r="M445" s="125"/>
      <c r="N445" s="125"/>
      <c r="O445" s="125"/>
      <c r="P445" s="127"/>
    </row>
    <row r="446" spans="1:16" ht="18" customHeight="1">
      <c r="A446" s="120"/>
      <c r="B446" s="121"/>
      <c r="C446" s="121"/>
      <c r="D446" s="122"/>
      <c r="E446" s="140"/>
      <c r="F446" s="122"/>
      <c r="G446" s="122"/>
      <c r="H446" s="122"/>
      <c r="I446" s="122"/>
      <c r="J446" s="123"/>
      <c r="K446" s="123"/>
      <c r="L446" s="125"/>
      <c r="M446" s="125"/>
      <c r="N446" s="125"/>
      <c r="O446" s="125"/>
      <c r="P446" s="127"/>
    </row>
    <row r="447" spans="1:16" ht="18" customHeight="1">
      <c r="A447" s="120"/>
      <c r="B447" s="121"/>
      <c r="C447" s="121"/>
      <c r="D447" s="122"/>
      <c r="E447" s="140"/>
      <c r="F447" s="122"/>
      <c r="G447" s="122"/>
      <c r="H447" s="122"/>
      <c r="I447" s="122"/>
      <c r="J447" s="123"/>
      <c r="K447" s="123"/>
      <c r="L447" s="125"/>
      <c r="M447" s="125"/>
      <c r="N447" s="125"/>
      <c r="O447" s="125"/>
      <c r="P447" s="127"/>
    </row>
    <row r="448" spans="1:16" ht="18" customHeight="1">
      <c r="A448" s="120"/>
      <c r="B448" s="121"/>
      <c r="C448" s="121"/>
      <c r="D448" s="122"/>
      <c r="E448" s="140"/>
      <c r="F448" s="122"/>
      <c r="G448" s="122"/>
      <c r="H448" s="122"/>
      <c r="I448" s="122"/>
      <c r="J448" s="123"/>
      <c r="K448" s="123"/>
      <c r="L448" s="125"/>
      <c r="M448" s="125"/>
      <c r="N448" s="125"/>
      <c r="O448" s="125"/>
      <c r="P448" s="127"/>
    </row>
    <row r="449" spans="1:16" ht="18" customHeight="1">
      <c r="A449" s="120"/>
      <c r="B449" s="121"/>
      <c r="C449" s="121"/>
      <c r="D449" s="122"/>
      <c r="E449" s="140"/>
      <c r="F449" s="122"/>
      <c r="G449" s="122"/>
      <c r="H449" s="122"/>
      <c r="I449" s="122"/>
      <c r="J449" s="123"/>
      <c r="K449" s="123"/>
      <c r="L449" s="125"/>
      <c r="M449" s="125"/>
      <c r="N449" s="125"/>
      <c r="O449" s="125"/>
      <c r="P449" s="127"/>
    </row>
    <row r="450" spans="1:16" ht="18" customHeight="1">
      <c r="A450" s="120"/>
      <c r="B450" s="121"/>
      <c r="C450" s="121"/>
      <c r="D450" s="122"/>
      <c r="E450" s="140"/>
      <c r="F450" s="122"/>
      <c r="G450" s="122"/>
      <c r="H450" s="122"/>
      <c r="I450" s="122"/>
      <c r="J450" s="123"/>
      <c r="K450" s="123"/>
      <c r="L450" s="125"/>
      <c r="M450" s="125"/>
      <c r="N450" s="125"/>
      <c r="O450" s="125"/>
      <c r="P450" s="127"/>
    </row>
    <row r="451" spans="1:16" ht="18" customHeight="1">
      <c r="A451" s="120"/>
      <c r="B451" s="121"/>
      <c r="C451" s="121"/>
      <c r="D451" s="122"/>
      <c r="E451" s="140"/>
      <c r="F451" s="122"/>
      <c r="G451" s="122"/>
      <c r="H451" s="122"/>
      <c r="I451" s="122"/>
      <c r="J451" s="123"/>
      <c r="K451" s="123"/>
      <c r="L451" s="125"/>
      <c r="M451" s="125"/>
      <c r="N451" s="125"/>
      <c r="O451" s="125"/>
      <c r="P451" s="127"/>
    </row>
    <row r="452" spans="1:16" ht="18" customHeight="1">
      <c r="P452" s="127"/>
    </row>
    <row r="453" spans="1:16" ht="18" customHeight="1">
      <c r="P453" s="127"/>
    </row>
    <row r="454" spans="1:16" ht="18" customHeight="1">
      <c r="P454" s="127"/>
    </row>
    <row r="455" spans="1:16" ht="18" customHeight="1">
      <c r="P455" s="127"/>
    </row>
    <row r="456" spans="1:16" ht="18" customHeight="1">
      <c r="P456" s="127"/>
    </row>
    <row r="457" spans="1:16" ht="18" customHeight="1">
      <c r="P457" s="127"/>
    </row>
    <row r="458" spans="1:16" ht="18" customHeight="1">
      <c r="P458" s="127"/>
    </row>
    <row r="459" spans="1:16" ht="18" customHeight="1">
      <c r="P459" s="127"/>
    </row>
    <row r="460" spans="1:16" ht="18" customHeight="1">
      <c r="P460" s="127"/>
    </row>
    <row r="461" spans="1:16" ht="18" customHeight="1">
      <c r="P461" s="127"/>
    </row>
    <row r="462" spans="1:16" ht="18" customHeight="1">
      <c r="P462" s="127"/>
    </row>
    <row r="463" spans="1:16" ht="18" customHeight="1">
      <c r="P463" s="127"/>
    </row>
    <row r="464" spans="1:16" ht="18" customHeight="1">
      <c r="P464" s="127"/>
    </row>
    <row r="465" spans="16:16" ht="18" customHeight="1">
      <c r="P465" s="127"/>
    </row>
    <row r="466" spans="16:16" ht="18" customHeight="1">
      <c r="P466" s="127"/>
    </row>
    <row r="467" spans="16:16" ht="18" customHeight="1">
      <c r="P467" s="127"/>
    </row>
    <row r="468" spans="16:16" ht="18" customHeight="1">
      <c r="P468" s="127"/>
    </row>
    <row r="469" spans="16:16" ht="18" customHeight="1">
      <c r="P469" s="127"/>
    </row>
    <row r="470" spans="16:16" ht="18" customHeight="1">
      <c r="P470" s="127"/>
    </row>
    <row r="471" spans="16:16" ht="18" customHeight="1">
      <c r="P471" s="127"/>
    </row>
    <row r="472" spans="16:16" ht="18" customHeight="1">
      <c r="P472" s="127"/>
    </row>
    <row r="473" spans="16:16" ht="18" customHeight="1">
      <c r="P473" s="127"/>
    </row>
    <row r="474" spans="16:16" ht="18" customHeight="1">
      <c r="P474" s="127"/>
    </row>
    <row r="475" spans="16:16" ht="18" customHeight="1">
      <c r="P475" s="127"/>
    </row>
    <row r="476" spans="16:16" ht="18" customHeight="1">
      <c r="P476" s="127"/>
    </row>
    <row r="477" spans="16:16" ht="18" customHeight="1">
      <c r="P477" s="127"/>
    </row>
    <row r="478" spans="16:16" ht="18" customHeight="1">
      <c r="P478" s="127"/>
    </row>
    <row r="479" spans="16:16" ht="18" customHeight="1">
      <c r="P479" s="127"/>
    </row>
    <row r="480" spans="16:16" ht="18" customHeight="1">
      <c r="P480" s="127"/>
    </row>
    <row r="481" spans="16:16" ht="18" customHeight="1">
      <c r="P481" s="127"/>
    </row>
    <row r="482" spans="16:16" ht="18" customHeight="1">
      <c r="P482" s="127"/>
    </row>
    <row r="483" spans="16:16" ht="18" customHeight="1">
      <c r="P483" s="127"/>
    </row>
    <row r="484" spans="16:16" ht="18" customHeight="1">
      <c r="P484" s="127"/>
    </row>
    <row r="485" spans="16:16" ht="18" customHeight="1">
      <c r="P485" s="127"/>
    </row>
    <row r="486" spans="16:16" ht="18" customHeight="1">
      <c r="P486" s="127"/>
    </row>
    <row r="487" spans="16:16" ht="18" customHeight="1">
      <c r="P487" s="127"/>
    </row>
    <row r="488" spans="16:16" ht="18" customHeight="1">
      <c r="P488" s="127"/>
    </row>
    <row r="489" spans="16:16" ht="18" customHeight="1">
      <c r="P489" s="127"/>
    </row>
    <row r="490" spans="16:16" ht="18" customHeight="1">
      <c r="P490" s="127"/>
    </row>
    <row r="491" spans="16:16" ht="18" customHeight="1">
      <c r="P491" s="127"/>
    </row>
    <row r="492" spans="16:16" ht="18" customHeight="1">
      <c r="P492" s="127"/>
    </row>
    <row r="493" spans="16:16" ht="18" customHeight="1">
      <c r="P493" s="127"/>
    </row>
    <row r="494" spans="16:16" ht="18" customHeight="1">
      <c r="P494" s="127"/>
    </row>
    <row r="495" spans="16:16" ht="18" customHeight="1">
      <c r="P495" s="127"/>
    </row>
    <row r="496" spans="16:16" ht="18" customHeight="1">
      <c r="P496" s="127"/>
    </row>
    <row r="497" spans="16:16" ht="18" customHeight="1">
      <c r="P497" s="127"/>
    </row>
    <row r="498" spans="16:16" ht="18" customHeight="1">
      <c r="P498" s="127"/>
    </row>
    <row r="499" spans="16:16" ht="18" customHeight="1">
      <c r="P499" s="127"/>
    </row>
    <row r="500" spans="16:16" ht="18" customHeight="1">
      <c r="P500" s="127"/>
    </row>
    <row r="501" spans="16:16" ht="18" customHeight="1">
      <c r="P501" s="127"/>
    </row>
    <row r="502" spans="16:16" ht="18" customHeight="1">
      <c r="P502" s="127"/>
    </row>
    <row r="503" spans="16:16" ht="18" customHeight="1">
      <c r="P503" s="127"/>
    </row>
    <row r="504" spans="16:16" ht="18" customHeight="1">
      <c r="P504" s="127"/>
    </row>
    <row r="505" spans="16:16" ht="18" customHeight="1">
      <c r="P505" s="127"/>
    </row>
    <row r="506" spans="16:16" ht="18" customHeight="1">
      <c r="P506" s="127"/>
    </row>
    <row r="507" spans="16:16" ht="18" customHeight="1">
      <c r="P507" s="127"/>
    </row>
    <row r="508" spans="16:16" ht="18" customHeight="1">
      <c r="P508" s="127"/>
    </row>
    <row r="509" spans="16:16" ht="18" customHeight="1">
      <c r="P509" s="127"/>
    </row>
    <row r="510" spans="16:16" ht="18" customHeight="1">
      <c r="P510" s="127"/>
    </row>
    <row r="511" spans="16:16" ht="18" customHeight="1">
      <c r="P511" s="127"/>
    </row>
    <row r="512" spans="16:16" ht="18" customHeight="1">
      <c r="P512" s="127"/>
    </row>
    <row r="513" spans="16:16" ht="18" customHeight="1">
      <c r="P513" s="127"/>
    </row>
    <row r="514" spans="16:16" ht="18" customHeight="1">
      <c r="P514" s="127"/>
    </row>
    <row r="515" spans="16:16" ht="18" customHeight="1">
      <c r="P515" s="127"/>
    </row>
    <row r="516" spans="16:16" ht="18" customHeight="1">
      <c r="P516" s="127"/>
    </row>
    <row r="517" spans="16:16" ht="18" customHeight="1">
      <c r="P517" s="127"/>
    </row>
    <row r="518" spans="16:16" ht="18" customHeight="1">
      <c r="P518" s="127"/>
    </row>
    <row r="519" spans="16:16" ht="18" customHeight="1">
      <c r="P519" s="127"/>
    </row>
    <row r="520" spans="16:16" ht="18" customHeight="1">
      <c r="P520" s="127"/>
    </row>
    <row r="521" spans="16:16" ht="18" customHeight="1">
      <c r="P521" s="127"/>
    </row>
    <row r="522" spans="16:16" ht="18" customHeight="1">
      <c r="P522" s="127"/>
    </row>
    <row r="523" spans="16:16" ht="18" customHeight="1">
      <c r="P523" s="127"/>
    </row>
    <row r="524" spans="16:16" ht="18" customHeight="1">
      <c r="P524" s="127"/>
    </row>
    <row r="525" spans="16:16" ht="18" customHeight="1">
      <c r="P525" s="127"/>
    </row>
    <row r="526" spans="16:16" ht="18" customHeight="1">
      <c r="P526" s="127"/>
    </row>
    <row r="527" spans="16:16" ht="18" customHeight="1">
      <c r="P527" s="127"/>
    </row>
    <row r="528" spans="16:16" ht="18" customHeight="1">
      <c r="P528" s="127"/>
    </row>
    <row r="529" spans="16:16" ht="18" customHeight="1">
      <c r="P529" s="127"/>
    </row>
    <row r="530" spans="16:16" ht="18" customHeight="1">
      <c r="P530" s="127"/>
    </row>
    <row r="531" spans="16:16" ht="18" customHeight="1">
      <c r="P531" s="127"/>
    </row>
    <row r="532" spans="16:16" ht="18" customHeight="1">
      <c r="P532" s="127"/>
    </row>
    <row r="533" spans="16:16" ht="18" customHeight="1">
      <c r="P533" s="127"/>
    </row>
    <row r="534" spans="16:16" ht="18" customHeight="1">
      <c r="P534" s="127"/>
    </row>
    <row r="535" spans="16:16" ht="18" customHeight="1">
      <c r="P535" s="127"/>
    </row>
    <row r="536" spans="16:16" ht="18" customHeight="1">
      <c r="P536" s="127"/>
    </row>
    <row r="537" spans="16:16" ht="18" customHeight="1">
      <c r="P537" s="127"/>
    </row>
    <row r="538" spans="16:16" ht="18" customHeight="1">
      <c r="P538" s="127"/>
    </row>
    <row r="539" spans="16:16" ht="18" customHeight="1">
      <c r="P539" s="127"/>
    </row>
    <row r="540" spans="16:16" ht="18" customHeight="1">
      <c r="P540" s="127"/>
    </row>
    <row r="541" spans="16:16" ht="18" customHeight="1">
      <c r="P541" s="127"/>
    </row>
    <row r="542" spans="16:16" ht="18" customHeight="1">
      <c r="P542" s="127"/>
    </row>
    <row r="543" spans="16:16" ht="18" customHeight="1">
      <c r="P543" s="127"/>
    </row>
    <row r="544" spans="16:16" ht="18" customHeight="1">
      <c r="P544" s="127"/>
    </row>
    <row r="545" spans="16:16" ht="18" customHeight="1">
      <c r="P545" s="127"/>
    </row>
    <row r="546" spans="16:16" ht="18" customHeight="1">
      <c r="P546" s="127"/>
    </row>
    <row r="547" spans="16:16" ht="18" customHeight="1">
      <c r="P547" s="127"/>
    </row>
    <row r="548" spans="16:16" ht="18" customHeight="1">
      <c r="P548" s="127"/>
    </row>
    <row r="549" spans="16:16" ht="18" customHeight="1">
      <c r="P549" s="127"/>
    </row>
    <row r="550" spans="16:16" ht="18" customHeight="1">
      <c r="P550" s="127"/>
    </row>
    <row r="551" spans="16:16" ht="18" customHeight="1">
      <c r="P551" s="127"/>
    </row>
    <row r="552" spans="16:16" ht="18" customHeight="1">
      <c r="P552" s="127"/>
    </row>
    <row r="553" spans="16:16" ht="18" customHeight="1">
      <c r="P553" s="127"/>
    </row>
    <row r="554" spans="16:16" ht="18" customHeight="1">
      <c r="P554" s="127"/>
    </row>
    <row r="555" spans="16:16" ht="18" customHeight="1">
      <c r="P555" s="127"/>
    </row>
    <row r="556" spans="16:16" ht="18" customHeight="1">
      <c r="P556" s="127"/>
    </row>
    <row r="557" spans="16:16" ht="18" customHeight="1">
      <c r="P557" s="127"/>
    </row>
    <row r="558" spans="16:16" ht="18" customHeight="1">
      <c r="P558" s="127"/>
    </row>
    <row r="559" spans="16:16" ht="18" customHeight="1">
      <c r="P559" s="127"/>
    </row>
    <row r="560" spans="16:16" ht="18" customHeight="1">
      <c r="P560" s="127"/>
    </row>
    <row r="561" spans="16:16" ht="18" customHeight="1">
      <c r="P561" s="127"/>
    </row>
    <row r="562" spans="16:16" ht="18" customHeight="1">
      <c r="P562" s="127"/>
    </row>
    <row r="563" spans="16:16" ht="18" customHeight="1">
      <c r="P563" s="127"/>
    </row>
    <row r="564" spans="16:16" ht="18" customHeight="1">
      <c r="P564" s="127"/>
    </row>
    <row r="565" spans="16:16" ht="18" customHeight="1">
      <c r="P565" s="127"/>
    </row>
    <row r="566" spans="16:16" ht="18" customHeight="1">
      <c r="P566" s="127"/>
    </row>
    <row r="567" spans="16:16" ht="18" customHeight="1">
      <c r="P567" s="127"/>
    </row>
    <row r="568" spans="16:16" ht="18" customHeight="1">
      <c r="P568" s="127"/>
    </row>
    <row r="569" spans="16:16" ht="18" customHeight="1">
      <c r="P569" s="127"/>
    </row>
    <row r="570" spans="16:16" ht="18" customHeight="1">
      <c r="P570" s="127"/>
    </row>
    <row r="571" spans="16:16" ht="18" customHeight="1">
      <c r="P571" s="127"/>
    </row>
    <row r="572" spans="16:16" ht="18" customHeight="1">
      <c r="P572" s="127"/>
    </row>
    <row r="573" spans="16:16" ht="18" customHeight="1">
      <c r="P573" s="127"/>
    </row>
    <row r="574" spans="16:16" ht="18" customHeight="1">
      <c r="P574" s="127"/>
    </row>
    <row r="575" spans="16:16" ht="18" customHeight="1">
      <c r="P575" s="127"/>
    </row>
    <row r="576" spans="16:16" ht="18" customHeight="1">
      <c r="P576" s="127"/>
    </row>
    <row r="577" spans="16:16" ht="18" customHeight="1">
      <c r="P577" s="127"/>
    </row>
    <row r="578" spans="16:16" ht="18" customHeight="1">
      <c r="P578" s="127"/>
    </row>
    <row r="579" spans="16:16" ht="18" customHeight="1">
      <c r="P579" s="127"/>
    </row>
    <row r="580" spans="16:16" ht="18" customHeight="1">
      <c r="P580" s="127"/>
    </row>
    <row r="581" spans="16:16" ht="18" customHeight="1">
      <c r="P581" s="127"/>
    </row>
    <row r="582" spans="16:16" ht="18" customHeight="1">
      <c r="P582" s="127"/>
    </row>
    <row r="583" spans="16:16" ht="18" customHeight="1">
      <c r="P583" s="127"/>
    </row>
    <row r="584" spans="16:16" ht="18" customHeight="1">
      <c r="P584" s="127"/>
    </row>
    <row r="585" spans="16:16" ht="18" customHeight="1">
      <c r="P585" s="127"/>
    </row>
    <row r="586" spans="16:16" ht="18" customHeight="1">
      <c r="P586" s="127"/>
    </row>
    <row r="587" spans="16:16" ht="18" customHeight="1">
      <c r="P587" s="127"/>
    </row>
    <row r="588" spans="16:16" ht="18" customHeight="1">
      <c r="P588" s="127"/>
    </row>
    <row r="589" spans="16:16" ht="18" customHeight="1">
      <c r="P589" s="127"/>
    </row>
    <row r="590" spans="16:16" ht="18" customHeight="1">
      <c r="P590" s="127"/>
    </row>
    <row r="591" spans="16:16" ht="18" customHeight="1">
      <c r="P591" s="127"/>
    </row>
    <row r="592" spans="16:16" ht="18" customHeight="1">
      <c r="P592" s="127"/>
    </row>
    <row r="593" spans="16:16" ht="18" customHeight="1">
      <c r="P593" s="127"/>
    </row>
    <row r="594" spans="16:16" ht="18" customHeight="1">
      <c r="P594" s="127"/>
    </row>
    <row r="595" spans="16:16" ht="18" customHeight="1">
      <c r="P595" s="127"/>
    </row>
    <row r="596" spans="16:16" ht="18" customHeight="1">
      <c r="P596" s="127"/>
    </row>
    <row r="597" spans="16:16" ht="18" customHeight="1">
      <c r="P597" s="127"/>
    </row>
    <row r="598" spans="16:16" ht="18" customHeight="1">
      <c r="P598" s="127"/>
    </row>
    <row r="599" spans="16:16" ht="18" customHeight="1">
      <c r="P599" s="127"/>
    </row>
    <row r="600" spans="16:16" ht="18" customHeight="1">
      <c r="P600" s="127"/>
    </row>
    <row r="601" spans="16:16" ht="18" customHeight="1">
      <c r="P601" s="127"/>
    </row>
    <row r="602" spans="16:16" ht="18" customHeight="1">
      <c r="P602" s="127"/>
    </row>
    <row r="603" spans="16:16" ht="18" customHeight="1">
      <c r="P603" s="127"/>
    </row>
    <row r="604" spans="16:16" ht="18" customHeight="1">
      <c r="P604" s="127"/>
    </row>
    <row r="605" spans="16:16" ht="18" customHeight="1">
      <c r="P605" s="127"/>
    </row>
    <row r="606" spans="16:16" ht="18" customHeight="1">
      <c r="P606" s="127"/>
    </row>
    <row r="607" spans="16:16" ht="18" customHeight="1">
      <c r="P607" s="127"/>
    </row>
    <row r="608" spans="16:16" ht="18" customHeight="1">
      <c r="P608" s="127"/>
    </row>
    <row r="609" spans="16:16" ht="18" customHeight="1">
      <c r="P609" s="127"/>
    </row>
    <row r="610" spans="16:16" ht="18" customHeight="1">
      <c r="P610" s="127"/>
    </row>
    <row r="611" spans="16:16" ht="18" customHeight="1">
      <c r="P611" s="127"/>
    </row>
    <row r="612" spans="16:16" ht="18" customHeight="1">
      <c r="P612" s="127"/>
    </row>
    <row r="613" spans="16:16" ht="18" customHeight="1">
      <c r="P613" s="127"/>
    </row>
    <row r="614" spans="16:16" ht="18" customHeight="1">
      <c r="P614" s="127"/>
    </row>
    <row r="615" spans="16:16" ht="18" customHeight="1">
      <c r="P615" s="127"/>
    </row>
    <row r="616" spans="16:16" ht="18" customHeight="1">
      <c r="P616" s="127"/>
    </row>
    <row r="617" spans="16:16" ht="18" customHeight="1">
      <c r="P617" s="127"/>
    </row>
    <row r="618" spans="16:16" ht="18" customHeight="1">
      <c r="P618" s="127"/>
    </row>
    <row r="619" spans="16:16" ht="18" customHeight="1">
      <c r="P619" s="127"/>
    </row>
    <row r="620" spans="16:16" ht="18" customHeight="1">
      <c r="P620" s="127"/>
    </row>
    <row r="621" spans="16:16" ht="18" customHeight="1">
      <c r="P621" s="127"/>
    </row>
    <row r="622" spans="16:16" ht="18" customHeight="1">
      <c r="P622" s="127"/>
    </row>
    <row r="623" spans="16:16" ht="18" customHeight="1">
      <c r="P623" s="127"/>
    </row>
    <row r="624" spans="16:16" ht="18" customHeight="1">
      <c r="P624" s="127"/>
    </row>
    <row r="625" spans="16:16" ht="18" customHeight="1">
      <c r="P625" s="127"/>
    </row>
    <row r="626" spans="16:16" ht="18" customHeight="1">
      <c r="P626" s="127"/>
    </row>
    <row r="627" spans="16:16" ht="18" customHeight="1">
      <c r="P627" s="127"/>
    </row>
    <row r="628" spans="16:16" ht="18" customHeight="1">
      <c r="P628" s="127"/>
    </row>
    <row r="629" spans="16:16" ht="18" customHeight="1">
      <c r="P629" s="127"/>
    </row>
    <row r="630" spans="16:16" ht="18" customHeight="1">
      <c r="P630" s="127"/>
    </row>
    <row r="631" spans="16:16" ht="18" customHeight="1">
      <c r="P631" s="127"/>
    </row>
    <row r="632" spans="16:16" ht="18" customHeight="1">
      <c r="P632" s="127"/>
    </row>
    <row r="633" spans="16:16" ht="18" customHeight="1">
      <c r="P633" s="127"/>
    </row>
    <row r="634" spans="16:16" ht="18" customHeight="1">
      <c r="P634" s="127"/>
    </row>
    <row r="635" spans="16:16" ht="18" customHeight="1">
      <c r="P635" s="127"/>
    </row>
    <row r="636" spans="16:16" ht="18" customHeight="1">
      <c r="P636" s="127"/>
    </row>
    <row r="637" spans="16:16" ht="18" customHeight="1">
      <c r="P637" s="127"/>
    </row>
    <row r="638" spans="16:16" ht="18" customHeight="1">
      <c r="P638" s="127"/>
    </row>
    <row r="639" spans="16:16" ht="18" customHeight="1">
      <c r="P639" s="127"/>
    </row>
    <row r="640" spans="16:16" ht="18" customHeight="1">
      <c r="P640" s="127"/>
    </row>
    <row r="641" spans="16:16" ht="18" customHeight="1">
      <c r="P641" s="127"/>
    </row>
    <row r="642" spans="16:16" ht="18" customHeight="1">
      <c r="P642" s="127"/>
    </row>
    <row r="643" spans="16:16" ht="18" customHeight="1">
      <c r="P643" s="127"/>
    </row>
    <row r="644" spans="16:16" ht="18" customHeight="1">
      <c r="P644" s="127"/>
    </row>
    <row r="645" spans="16:16" ht="18" customHeight="1">
      <c r="P645" s="127"/>
    </row>
    <row r="646" spans="16:16" ht="18" customHeight="1">
      <c r="P646" s="127"/>
    </row>
    <row r="647" spans="16:16" ht="18" customHeight="1">
      <c r="P647" s="127"/>
    </row>
    <row r="648" spans="16:16" ht="18" customHeight="1">
      <c r="P648" s="127"/>
    </row>
    <row r="649" spans="16:16" ht="18" customHeight="1">
      <c r="P649" s="127"/>
    </row>
    <row r="650" spans="16:16" ht="18" customHeight="1">
      <c r="P650" s="127"/>
    </row>
    <row r="651" spans="16:16" ht="18" customHeight="1">
      <c r="P651" s="127"/>
    </row>
    <row r="652" spans="16:16" ht="18" customHeight="1">
      <c r="P652" s="127"/>
    </row>
    <row r="653" spans="16:16" ht="18" customHeight="1">
      <c r="P653" s="127"/>
    </row>
    <row r="654" spans="16:16" ht="18" customHeight="1">
      <c r="P654" s="127"/>
    </row>
    <row r="655" spans="16:16" ht="18" customHeight="1">
      <c r="P655" s="127"/>
    </row>
    <row r="656" spans="16:16" ht="18" customHeight="1">
      <c r="P656" s="127"/>
    </row>
    <row r="657" spans="16:16" ht="18" customHeight="1">
      <c r="P657" s="127"/>
    </row>
    <row r="658" spans="16:16" ht="18" customHeight="1">
      <c r="P658" s="127"/>
    </row>
    <row r="659" spans="16:16" ht="18" customHeight="1">
      <c r="P659" s="127"/>
    </row>
    <row r="660" spans="16:16" ht="18" customHeight="1">
      <c r="P660" s="127"/>
    </row>
    <row r="661" spans="16:16" ht="18" customHeight="1">
      <c r="P661" s="127"/>
    </row>
    <row r="662" spans="16:16" ht="18" customHeight="1">
      <c r="P662" s="127"/>
    </row>
    <row r="663" spans="16:16" ht="18" customHeight="1">
      <c r="P663" s="127"/>
    </row>
    <row r="664" spans="16:16" ht="18" customHeight="1">
      <c r="P664" s="127"/>
    </row>
    <row r="665" spans="16:16" ht="18" customHeight="1">
      <c r="P665" s="127"/>
    </row>
    <row r="666" spans="16:16" ht="18" customHeight="1">
      <c r="P666" s="127"/>
    </row>
    <row r="667" spans="16:16" ht="18" customHeight="1">
      <c r="P667" s="127"/>
    </row>
    <row r="668" spans="16:16" ht="18" customHeight="1">
      <c r="P668" s="127"/>
    </row>
    <row r="669" spans="16:16" ht="18" customHeight="1">
      <c r="P669" s="127"/>
    </row>
    <row r="670" spans="16:16" ht="18" customHeight="1">
      <c r="P670" s="127"/>
    </row>
    <row r="671" spans="16:16" ht="18" customHeight="1">
      <c r="P671" s="127"/>
    </row>
    <row r="672" spans="16:16" ht="18" customHeight="1">
      <c r="P672" s="127"/>
    </row>
    <row r="673" spans="16:16" ht="18" customHeight="1">
      <c r="P673" s="127"/>
    </row>
    <row r="674" spans="16:16" ht="18" customHeight="1">
      <c r="P674" s="127"/>
    </row>
    <row r="675" spans="16:16" ht="18" customHeight="1">
      <c r="P675" s="127"/>
    </row>
    <row r="676" spans="16:16" ht="18" customHeight="1">
      <c r="P676" s="127"/>
    </row>
    <row r="677" spans="16:16" ht="18" customHeight="1">
      <c r="P677" s="127"/>
    </row>
    <row r="678" spans="16:16" ht="18" customHeight="1">
      <c r="P678" s="127"/>
    </row>
    <row r="679" spans="16:16" ht="18" customHeight="1">
      <c r="P679" s="127"/>
    </row>
    <row r="680" spans="16:16" ht="18" customHeight="1">
      <c r="P680" s="127"/>
    </row>
    <row r="681" spans="16:16" ht="18" customHeight="1">
      <c r="P681" s="127"/>
    </row>
    <row r="682" spans="16:16" ht="18" customHeight="1">
      <c r="P682" s="127"/>
    </row>
    <row r="683" spans="16:16" ht="18" customHeight="1">
      <c r="P683" s="127"/>
    </row>
    <row r="684" spans="16:16" ht="18" customHeight="1">
      <c r="P684" s="127"/>
    </row>
    <row r="685" spans="16:16" ht="18" customHeight="1">
      <c r="P685" s="127"/>
    </row>
    <row r="686" spans="16:16" ht="18" customHeight="1">
      <c r="P686" s="127"/>
    </row>
    <row r="687" spans="16:16" ht="18" customHeight="1">
      <c r="P687" s="127"/>
    </row>
    <row r="688" spans="16:16" ht="18" customHeight="1">
      <c r="P688" s="127"/>
    </row>
    <row r="689" spans="16:16" ht="18" customHeight="1">
      <c r="P689" s="127"/>
    </row>
    <row r="690" spans="16:16" ht="18" customHeight="1">
      <c r="P690" s="127"/>
    </row>
    <row r="691" spans="16:16" ht="18" customHeight="1">
      <c r="P691" s="127"/>
    </row>
    <row r="692" spans="16:16" ht="18" customHeight="1">
      <c r="P692" s="127"/>
    </row>
    <row r="693" spans="16:16" ht="18" customHeight="1">
      <c r="P693" s="127"/>
    </row>
    <row r="694" spans="16:16" ht="18" customHeight="1">
      <c r="P694" s="127"/>
    </row>
    <row r="695" spans="16:16" ht="18" customHeight="1">
      <c r="P695" s="127"/>
    </row>
    <row r="696" spans="16:16" ht="18" customHeight="1">
      <c r="P696" s="127"/>
    </row>
    <row r="697" spans="16:16" ht="18" customHeight="1">
      <c r="P697" s="127"/>
    </row>
    <row r="698" spans="16:16" ht="18" customHeight="1">
      <c r="P698" s="127"/>
    </row>
    <row r="699" spans="16:16" ht="18" customHeight="1">
      <c r="P699" s="127"/>
    </row>
    <row r="700" spans="16:16" ht="18" customHeight="1">
      <c r="P700" s="127"/>
    </row>
    <row r="701" spans="16:16" ht="18" customHeight="1">
      <c r="P701" s="127"/>
    </row>
    <row r="702" spans="16:16" ht="18" customHeight="1">
      <c r="P702" s="127"/>
    </row>
    <row r="703" spans="16:16" ht="18" customHeight="1">
      <c r="P703" s="127"/>
    </row>
    <row r="704" spans="16:16" ht="18" customHeight="1">
      <c r="P704" s="127"/>
    </row>
    <row r="705" spans="16:16" ht="18" customHeight="1">
      <c r="P705" s="127"/>
    </row>
    <row r="706" spans="16:16" ht="18" customHeight="1">
      <c r="P706" s="127"/>
    </row>
    <row r="707" spans="16:16" ht="18" customHeight="1">
      <c r="P707" s="127"/>
    </row>
    <row r="708" spans="16:16" ht="18" customHeight="1">
      <c r="P708" s="127"/>
    </row>
    <row r="709" spans="16:16" ht="18" customHeight="1">
      <c r="P709" s="127"/>
    </row>
    <row r="710" spans="16:16" ht="18" customHeight="1">
      <c r="P710" s="127"/>
    </row>
    <row r="711" spans="16:16" ht="18" customHeight="1">
      <c r="P711" s="127"/>
    </row>
    <row r="712" spans="16:16" ht="18" customHeight="1">
      <c r="P712" s="127"/>
    </row>
    <row r="713" spans="16:16" ht="18" customHeight="1">
      <c r="P713" s="127"/>
    </row>
    <row r="714" spans="16:16" ht="18" customHeight="1">
      <c r="P714" s="127"/>
    </row>
    <row r="715" spans="16:16" ht="18" customHeight="1">
      <c r="P715" s="127"/>
    </row>
    <row r="716" spans="16:16" ht="18" customHeight="1">
      <c r="P716" s="127"/>
    </row>
    <row r="717" spans="16:16" ht="18" customHeight="1">
      <c r="P717" s="127"/>
    </row>
    <row r="718" spans="16:16" ht="18" customHeight="1">
      <c r="P718" s="127"/>
    </row>
    <row r="719" spans="16:16" ht="18" customHeight="1">
      <c r="P719" s="127"/>
    </row>
    <row r="720" spans="16:16" ht="18" customHeight="1">
      <c r="P720" s="127"/>
    </row>
    <row r="721" spans="16:16" ht="18" customHeight="1">
      <c r="P721" s="127"/>
    </row>
    <row r="722" spans="16:16" ht="18" customHeight="1">
      <c r="P722" s="127"/>
    </row>
    <row r="723" spans="16:16" ht="18" customHeight="1">
      <c r="P723" s="127"/>
    </row>
    <row r="724" spans="16:16" ht="18" customHeight="1">
      <c r="P724" s="127"/>
    </row>
    <row r="725" spans="16:16" ht="18" customHeight="1">
      <c r="P725" s="127"/>
    </row>
    <row r="726" spans="16:16" ht="18" customHeight="1">
      <c r="P726" s="127"/>
    </row>
    <row r="727" spans="16:16" ht="18" customHeight="1">
      <c r="P727" s="127"/>
    </row>
    <row r="728" spans="16:16" ht="18" customHeight="1">
      <c r="P728" s="127"/>
    </row>
    <row r="729" spans="16:16" ht="18" customHeight="1">
      <c r="P729" s="127"/>
    </row>
    <row r="730" spans="16:16" ht="18" customHeight="1">
      <c r="P730" s="127"/>
    </row>
    <row r="731" spans="16:16" ht="18" customHeight="1">
      <c r="P731" s="127"/>
    </row>
    <row r="732" spans="16:16" ht="18" customHeight="1">
      <c r="P732" s="127"/>
    </row>
    <row r="733" spans="16:16" ht="18" customHeight="1">
      <c r="P733" s="127"/>
    </row>
    <row r="734" spans="16:16" ht="18" customHeight="1">
      <c r="P734" s="127"/>
    </row>
    <row r="735" spans="16:16" ht="18" customHeight="1">
      <c r="P735" s="127"/>
    </row>
    <row r="736" spans="16:16" ht="18" customHeight="1">
      <c r="P736" s="127"/>
    </row>
    <row r="737" spans="16:16" ht="18" customHeight="1">
      <c r="P737" s="127"/>
    </row>
    <row r="738" spans="16:16" ht="18" customHeight="1">
      <c r="P738" s="127"/>
    </row>
    <row r="739" spans="16:16" ht="18" customHeight="1">
      <c r="P739" s="127"/>
    </row>
    <row r="740" spans="16:16" ht="18" customHeight="1">
      <c r="P740" s="127"/>
    </row>
    <row r="741" spans="16:16" ht="18" customHeight="1">
      <c r="P741" s="127"/>
    </row>
    <row r="742" spans="16:16" ht="18" customHeight="1">
      <c r="P742" s="127"/>
    </row>
    <row r="743" spans="16:16" ht="18" customHeight="1">
      <c r="P743" s="127"/>
    </row>
    <row r="744" spans="16:16" ht="18" customHeight="1">
      <c r="P744" s="127"/>
    </row>
    <row r="745" spans="16:16" ht="18" customHeight="1">
      <c r="P745" s="127"/>
    </row>
    <row r="746" spans="16:16" ht="18" customHeight="1">
      <c r="P746" s="127"/>
    </row>
    <row r="747" spans="16:16" ht="18" customHeight="1">
      <c r="P747" s="127"/>
    </row>
    <row r="748" spans="16:16" ht="18" customHeight="1">
      <c r="P748" s="127"/>
    </row>
    <row r="749" spans="16:16" ht="18" customHeight="1">
      <c r="P749" s="127"/>
    </row>
    <row r="750" spans="16:16" ht="18" customHeight="1">
      <c r="P750" s="127"/>
    </row>
    <row r="751" spans="16:16" ht="18" customHeight="1">
      <c r="P751" s="127"/>
    </row>
    <row r="752" spans="16:16" ht="18" customHeight="1">
      <c r="P752" s="127"/>
    </row>
    <row r="753" spans="16:16" ht="18" customHeight="1">
      <c r="P753" s="127"/>
    </row>
    <row r="754" spans="16:16" ht="18" customHeight="1">
      <c r="P754" s="127"/>
    </row>
    <row r="755" spans="16:16" ht="18" customHeight="1">
      <c r="P755" s="127"/>
    </row>
    <row r="756" spans="16:16" ht="18" customHeight="1">
      <c r="P756" s="127"/>
    </row>
    <row r="757" spans="16:16" ht="18" customHeight="1">
      <c r="P757" s="127"/>
    </row>
    <row r="758" spans="16:16" ht="18" customHeight="1">
      <c r="P758" s="127"/>
    </row>
    <row r="759" spans="16:16" ht="18" customHeight="1">
      <c r="P759" s="127"/>
    </row>
    <row r="760" spans="16:16" ht="18" customHeight="1">
      <c r="P760" s="127"/>
    </row>
    <row r="761" spans="16:16" ht="18" customHeight="1">
      <c r="P761" s="127"/>
    </row>
    <row r="762" spans="16:16" ht="18" customHeight="1">
      <c r="P762" s="127"/>
    </row>
    <row r="763" spans="16:16" ht="18" customHeight="1">
      <c r="P763" s="127"/>
    </row>
    <row r="764" spans="16:16" ht="18" customHeight="1">
      <c r="P764" s="127"/>
    </row>
    <row r="765" spans="16:16" ht="18" customHeight="1">
      <c r="P765" s="127"/>
    </row>
    <row r="766" spans="16:16" ht="18" customHeight="1">
      <c r="P766" s="127"/>
    </row>
    <row r="767" spans="16:16" ht="18" customHeight="1">
      <c r="P767" s="127"/>
    </row>
    <row r="768" spans="16:16" ht="18" customHeight="1">
      <c r="P768" s="127"/>
    </row>
    <row r="769" spans="16:16" ht="18" customHeight="1">
      <c r="P769" s="127"/>
    </row>
    <row r="770" spans="16:16" ht="18" customHeight="1">
      <c r="P770" s="127"/>
    </row>
    <row r="771" spans="16:16" ht="18" customHeight="1">
      <c r="P771" s="127"/>
    </row>
    <row r="772" spans="16:16" ht="18" customHeight="1">
      <c r="P772" s="127"/>
    </row>
    <row r="773" spans="16:16" ht="18" customHeight="1">
      <c r="P773" s="127"/>
    </row>
    <row r="774" spans="16:16" ht="18" customHeight="1">
      <c r="P774" s="127"/>
    </row>
    <row r="775" spans="16:16" ht="18" customHeight="1">
      <c r="P775" s="127"/>
    </row>
    <row r="776" spans="16:16" ht="18" customHeight="1">
      <c r="P776" s="127"/>
    </row>
    <row r="777" spans="16:16" ht="18" customHeight="1">
      <c r="P777" s="127"/>
    </row>
    <row r="778" spans="16:16" ht="18" customHeight="1">
      <c r="P778" s="127"/>
    </row>
    <row r="779" spans="16:16" ht="18" customHeight="1">
      <c r="P779" s="127"/>
    </row>
    <row r="780" spans="16:16" ht="18" customHeight="1">
      <c r="P780" s="127"/>
    </row>
    <row r="781" spans="16:16" ht="18" customHeight="1">
      <c r="P781" s="127"/>
    </row>
    <row r="782" spans="16:16" ht="18" customHeight="1">
      <c r="P782" s="127"/>
    </row>
    <row r="783" spans="16:16" ht="18" customHeight="1">
      <c r="P783" s="127"/>
    </row>
    <row r="784" spans="16:16" ht="18" customHeight="1">
      <c r="P784" s="127"/>
    </row>
    <row r="785" spans="16:16" ht="18" customHeight="1">
      <c r="P785" s="127"/>
    </row>
    <row r="786" spans="16:16" ht="18" customHeight="1">
      <c r="P786" s="127"/>
    </row>
    <row r="787" spans="16:16" ht="18" customHeight="1">
      <c r="P787" s="127"/>
    </row>
    <row r="788" spans="16:16" ht="18" customHeight="1">
      <c r="P788" s="127"/>
    </row>
    <row r="789" spans="16:16" ht="18" customHeight="1">
      <c r="P789" s="127"/>
    </row>
    <row r="790" spans="16:16" ht="18" customHeight="1">
      <c r="P790" s="127"/>
    </row>
    <row r="791" spans="16:16" ht="18" customHeight="1">
      <c r="P791" s="127"/>
    </row>
    <row r="792" spans="16:16" ht="18" customHeight="1">
      <c r="P792" s="127"/>
    </row>
    <row r="793" spans="16:16" ht="18" customHeight="1">
      <c r="P793" s="127"/>
    </row>
    <row r="794" spans="16:16" ht="18" customHeight="1">
      <c r="P794" s="127"/>
    </row>
    <row r="795" spans="16:16" ht="18" customHeight="1">
      <c r="P795" s="127"/>
    </row>
    <row r="796" spans="16:16" ht="18" customHeight="1">
      <c r="P796" s="127"/>
    </row>
    <row r="797" spans="16:16" ht="18" customHeight="1">
      <c r="P797" s="127"/>
    </row>
    <row r="798" spans="16:16" ht="18" customHeight="1">
      <c r="P798" s="127"/>
    </row>
    <row r="799" spans="16:16" ht="18" customHeight="1">
      <c r="P799" s="127"/>
    </row>
    <row r="800" spans="16:16" ht="18" customHeight="1">
      <c r="P800" s="127"/>
    </row>
    <row r="801" spans="16:16" ht="18" customHeight="1">
      <c r="P801" s="127"/>
    </row>
    <row r="802" spans="16:16" ht="18" customHeight="1">
      <c r="P802" s="127"/>
    </row>
    <row r="803" spans="16:16" ht="18" customHeight="1">
      <c r="P803" s="127"/>
    </row>
    <row r="804" spans="16:16" ht="18" customHeight="1">
      <c r="P804" s="127"/>
    </row>
    <row r="805" spans="16:16" ht="18" customHeight="1">
      <c r="P805" s="127"/>
    </row>
    <row r="806" spans="16:16" ht="18" customHeight="1">
      <c r="P806" s="127"/>
    </row>
    <row r="807" spans="16:16" ht="18" customHeight="1">
      <c r="P807" s="127"/>
    </row>
    <row r="808" spans="16:16" ht="18" customHeight="1">
      <c r="P808" s="127"/>
    </row>
    <row r="809" spans="16:16" ht="18" customHeight="1">
      <c r="P809" s="127"/>
    </row>
    <row r="810" spans="16:16" ht="18" customHeight="1">
      <c r="P810" s="127"/>
    </row>
    <row r="811" spans="16:16" ht="18" customHeight="1">
      <c r="P811" s="127"/>
    </row>
    <row r="812" spans="16:16" ht="18" customHeight="1">
      <c r="P812" s="127"/>
    </row>
    <row r="813" spans="16:16" ht="18" customHeight="1">
      <c r="P813" s="127"/>
    </row>
    <row r="814" spans="16:16" ht="18" customHeight="1">
      <c r="P814" s="127"/>
    </row>
    <row r="815" spans="16:16" ht="18" customHeight="1">
      <c r="P815" s="127"/>
    </row>
    <row r="816" spans="16:16" ht="18" customHeight="1">
      <c r="P816" s="127"/>
    </row>
    <row r="817" spans="16:16" ht="18" customHeight="1">
      <c r="P817" s="127"/>
    </row>
    <row r="818" spans="16:16" ht="18" customHeight="1">
      <c r="P818" s="127"/>
    </row>
    <row r="819" spans="16:16" ht="18" customHeight="1">
      <c r="P819" s="127"/>
    </row>
    <row r="820" spans="16:16" ht="18" customHeight="1">
      <c r="P820" s="127"/>
    </row>
    <row r="821" spans="16:16" ht="18" customHeight="1">
      <c r="P821" s="127"/>
    </row>
    <row r="822" spans="16:16" ht="18" customHeight="1">
      <c r="P822" s="127"/>
    </row>
    <row r="823" spans="16:16" ht="18" customHeight="1">
      <c r="P823" s="127"/>
    </row>
    <row r="824" spans="16:16" ht="18" customHeight="1">
      <c r="P824" s="127"/>
    </row>
    <row r="825" spans="16:16" ht="18" customHeight="1">
      <c r="P825" s="127"/>
    </row>
    <row r="826" spans="16:16" ht="18" customHeight="1">
      <c r="P826" s="127"/>
    </row>
    <row r="827" spans="16:16" ht="18" customHeight="1">
      <c r="P827" s="127"/>
    </row>
    <row r="828" spans="16:16" ht="18" customHeight="1">
      <c r="P828" s="127"/>
    </row>
    <row r="829" spans="16:16" ht="18" customHeight="1">
      <c r="P829" s="127"/>
    </row>
    <row r="830" spans="16:16" ht="18" customHeight="1">
      <c r="P830" s="127"/>
    </row>
    <row r="831" spans="16:16" ht="18" customHeight="1">
      <c r="P831" s="127"/>
    </row>
    <row r="832" spans="16:16" ht="18" customHeight="1">
      <c r="P832" s="127"/>
    </row>
    <row r="833" spans="16:16" ht="18" customHeight="1">
      <c r="P833" s="127"/>
    </row>
    <row r="834" spans="16:16" ht="18" customHeight="1">
      <c r="P834" s="127"/>
    </row>
    <row r="835" spans="16:16" ht="18" customHeight="1">
      <c r="P835" s="127"/>
    </row>
    <row r="836" spans="16:16" ht="18" customHeight="1">
      <c r="P836" s="127"/>
    </row>
    <row r="837" spans="16:16" ht="18" customHeight="1">
      <c r="P837" s="127"/>
    </row>
    <row r="838" spans="16:16" ht="18" customHeight="1">
      <c r="P838" s="127"/>
    </row>
    <row r="839" spans="16:16" ht="18" customHeight="1">
      <c r="P839" s="127"/>
    </row>
    <row r="840" spans="16:16" ht="18" customHeight="1">
      <c r="P840" s="127"/>
    </row>
    <row r="841" spans="16:16" ht="18" customHeight="1">
      <c r="P841" s="127"/>
    </row>
    <row r="842" spans="16:16" ht="18" customHeight="1">
      <c r="P842" s="127"/>
    </row>
    <row r="843" spans="16:16" ht="18" customHeight="1">
      <c r="P843" s="127"/>
    </row>
    <row r="844" spans="16:16" ht="18" customHeight="1">
      <c r="P844" s="127"/>
    </row>
    <row r="845" spans="16:16" ht="18" customHeight="1">
      <c r="P845" s="127"/>
    </row>
    <row r="846" spans="16:16" ht="18" customHeight="1">
      <c r="P846" s="127"/>
    </row>
    <row r="847" spans="16:16" ht="18" customHeight="1">
      <c r="P847" s="127"/>
    </row>
    <row r="848" spans="16:16" ht="18" customHeight="1">
      <c r="P848" s="127"/>
    </row>
    <row r="849" spans="16:16" ht="18" customHeight="1">
      <c r="P849" s="127"/>
    </row>
    <row r="850" spans="16:16" ht="18" customHeight="1">
      <c r="P850" s="127"/>
    </row>
    <row r="851" spans="16:16" ht="18" customHeight="1">
      <c r="P851" s="127"/>
    </row>
    <row r="852" spans="16:16" ht="18" customHeight="1">
      <c r="P852" s="127"/>
    </row>
    <row r="853" spans="16:16" ht="18" customHeight="1">
      <c r="P853" s="127"/>
    </row>
    <row r="854" spans="16:16" ht="18" customHeight="1">
      <c r="P854" s="127"/>
    </row>
    <row r="855" spans="16:16" ht="18" customHeight="1">
      <c r="P855" s="127"/>
    </row>
    <row r="856" spans="16:16" ht="18" customHeight="1">
      <c r="P856" s="127"/>
    </row>
    <row r="857" spans="16:16" ht="18" customHeight="1">
      <c r="P857" s="127"/>
    </row>
    <row r="858" spans="16:16" ht="18" customHeight="1">
      <c r="P858" s="127"/>
    </row>
    <row r="859" spans="16:16" ht="18" customHeight="1">
      <c r="P859" s="127"/>
    </row>
    <row r="860" spans="16:16" ht="18" customHeight="1">
      <c r="P860" s="127"/>
    </row>
    <row r="861" spans="16:16" ht="18" customHeight="1">
      <c r="P861" s="127"/>
    </row>
    <row r="862" spans="16:16" ht="18" customHeight="1">
      <c r="P862" s="127"/>
    </row>
    <row r="863" spans="16:16" ht="18" customHeight="1">
      <c r="P863" s="127"/>
    </row>
    <row r="864" spans="16:16" ht="18" customHeight="1">
      <c r="P864" s="127"/>
    </row>
    <row r="865" spans="16:16" ht="18" customHeight="1">
      <c r="P865" s="127"/>
    </row>
    <row r="866" spans="16:16" ht="18" customHeight="1">
      <c r="P866" s="127"/>
    </row>
    <row r="867" spans="16:16" ht="18" customHeight="1">
      <c r="P867" s="127"/>
    </row>
    <row r="868" spans="16:16" ht="18" customHeight="1">
      <c r="P868" s="127"/>
    </row>
    <row r="869" spans="16:16" ht="18" customHeight="1">
      <c r="P869" s="127"/>
    </row>
    <row r="870" spans="16:16" ht="18" customHeight="1">
      <c r="P870" s="127"/>
    </row>
    <row r="871" spans="16:16" ht="18" customHeight="1">
      <c r="P871" s="127"/>
    </row>
    <row r="872" spans="16:16" ht="18" customHeight="1">
      <c r="P872" s="127"/>
    </row>
    <row r="873" spans="16:16" ht="18" customHeight="1">
      <c r="P873" s="127"/>
    </row>
    <row r="874" spans="16:16" ht="18" customHeight="1">
      <c r="P874" s="127"/>
    </row>
    <row r="875" spans="16:16" ht="18" customHeight="1">
      <c r="P875" s="127"/>
    </row>
    <row r="876" spans="16:16" ht="18" customHeight="1">
      <c r="P876" s="127"/>
    </row>
    <row r="877" spans="16:16" ht="18" customHeight="1">
      <c r="P877" s="127"/>
    </row>
    <row r="878" spans="16:16" ht="18" customHeight="1">
      <c r="P878" s="127"/>
    </row>
    <row r="879" spans="16:16" ht="18" customHeight="1">
      <c r="P879" s="127"/>
    </row>
    <row r="880" spans="16:16" ht="18" customHeight="1">
      <c r="P880" s="127"/>
    </row>
    <row r="881" spans="16:16" ht="18" customHeight="1">
      <c r="P881" s="127"/>
    </row>
    <row r="882" spans="16:16" ht="18" customHeight="1">
      <c r="P882" s="127"/>
    </row>
    <row r="883" spans="16:16" ht="18" customHeight="1">
      <c r="P883" s="127"/>
    </row>
    <row r="884" spans="16:16" ht="18" customHeight="1">
      <c r="P884" s="127"/>
    </row>
    <row r="885" spans="16:16" ht="18" customHeight="1">
      <c r="P885" s="127"/>
    </row>
    <row r="886" spans="16:16" ht="18" customHeight="1">
      <c r="P886" s="127"/>
    </row>
    <row r="887" spans="16:16" ht="18" customHeight="1">
      <c r="P887" s="127"/>
    </row>
    <row r="888" spans="16:16" ht="18" customHeight="1">
      <c r="P888" s="127"/>
    </row>
    <row r="889" spans="16:16" ht="18" customHeight="1">
      <c r="P889" s="127"/>
    </row>
    <row r="890" spans="16:16" ht="18" customHeight="1">
      <c r="P890" s="127"/>
    </row>
    <row r="891" spans="16:16" ht="18" customHeight="1">
      <c r="P891" s="127"/>
    </row>
    <row r="892" spans="16:16" ht="18" customHeight="1">
      <c r="P892" s="127"/>
    </row>
    <row r="893" spans="16:16" ht="18" customHeight="1">
      <c r="P893" s="127"/>
    </row>
    <row r="894" spans="16:16" ht="18" customHeight="1">
      <c r="P894" s="127"/>
    </row>
    <row r="895" spans="16:16" ht="18" customHeight="1">
      <c r="P895" s="127"/>
    </row>
    <row r="896" spans="16:16" ht="18" customHeight="1">
      <c r="P896" s="127"/>
    </row>
    <row r="897" spans="16:16" ht="18" customHeight="1">
      <c r="P897" s="127"/>
    </row>
    <row r="898" spans="16:16" ht="18" customHeight="1">
      <c r="P898" s="127"/>
    </row>
    <row r="899" spans="16:16" ht="18" customHeight="1">
      <c r="P899" s="127"/>
    </row>
    <row r="900" spans="16:16" ht="18" customHeight="1">
      <c r="P900" s="127"/>
    </row>
    <row r="901" spans="16:16" ht="18" customHeight="1">
      <c r="P901" s="127"/>
    </row>
    <row r="902" spans="16:16" ht="18" customHeight="1">
      <c r="P902" s="127"/>
    </row>
    <row r="903" spans="16:16" ht="18" customHeight="1">
      <c r="P903" s="127"/>
    </row>
    <row r="904" spans="16:16" ht="18" customHeight="1">
      <c r="P904" s="127"/>
    </row>
    <row r="905" spans="16:16" ht="18" customHeight="1">
      <c r="P905" s="127"/>
    </row>
    <row r="906" spans="16:16" ht="18" customHeight="1">
      <c r="P906" s="127"/>
    </row>
    <row r="907" spans="16:16" ht="18" customHeight="1">
      <c r="P907" s="127"/>
    </row>
    <row r="908" spans="16:16" ht="18" customHeight="1">
      <c r="P908" s="127"/>
    </row>
    <row r="909" spans="16:16" ht="18" customHeight="1">
      <c r="P909" s="127"/>
    </row>
    <row r="910" spans="16:16" ht="18" customHeight="1">
      <c r="P910" s="127"/>
    </row>
    <row r="911" spans="16:16" ht="18" customHeight="1">
      <c r="P911" s="127"/>
    </row>
    <row r="912" spans="16:16" ht="18" customHeight="1">
      <c r="P912" s="127"/>
    </row>
    <row r="913" spans="16:16" ht="18" customHeight="1">
      <c r="P913" s="127"/>
    </row>
    <row r="914" spans="16:16" ht="18" customHeight="1">
      <c r="P914" s="127"/>
    </row>
    <row r="915" spans="16:16" ht="18" customHeight="1">
      <c r="P915" s="127"/>
    </row>
    <row r="916" spans="16:16" ht="18" customHeight="1">
      <c r="P916" s="127"/>
    </row>
    <row r="917" spans="16:16" ht="18" customHeight="1">
      <c r="P917" s="127"/>
    </row>
    <row r="918" spans="16:16" ht="18" customHeight="1">
      <c r="P918" s="127"/>
    </row>
    <row r="919" spans="16:16" ht="18" customHeight="1">
      <c r="P919" s="127"/>
    </row>
    <row r="920" spans="16:16" ht="18" customHeight="1">
      <c r="P920" s="127"/>
    </row>
    <row r="921" spans="16:16" ht="18" customHeight="1">
      <c r="P921" s="127"/>
    </row>
    <row r="922" spans="16:16" ht="18" customHeight="1">
      <c r="P922" s="127"/>
    </row>
    <row r="923" spans="16:16" ht="18" customHeight="1">
      <c r="P923" s="127"/>
    </row>
    <row r="924" spans="16:16" ht="18" customHeight="1">
      <c r="P924" s="127"/>
    </row>
    <row r="925" spans="16:16" ht="18" customHeight="1">
      <c r="P925" s="127"/>
    </row>
    <row r="926" spans="16:16" ht="18" customHeight="1">
      <c r="P926" s="127"/>
    </row>
    <row r="927" spans="16:16" ht="18" customHeight="1">
      <c r="P927" s="127"/>
    </row>
    <row r="928" spans="16:16" ht="18" customHeight="1">
      <c r="P928" s="127"/>
    </row>
    <row r="929" spans="16:16" ht="18" customHeight="1">
      <c r="P929" s="127"/>
    </row>
    <row r="930" spans="16:16" ht="18" customHeight="1">
      <c r="P930" s="127"/>
    </row>
    <row r="931" spans="16:16" ht="18" customHeight="1">
      <c r="P931" s="127"/>
    </row>
    <row r="932" spans="16:16" ht="18" customHeight="1">
      <c r="P932" s="127"/>
    </row>
    <row r="933" spans="16:16" ht="18" customHeight="1">
      <c r="P933" s="127"/>
    </row>
    <row r="934" spans="16:16" ht="18" customHeight="1">
      <c r="P934" s="127"/>
    </row>
    <row r="935" spans="16:16" ht="18" customHeight="1">
      <c r="P935" s="127"/>
    </row>
    <row r="936" spans="16:16" ht="18" customHeight="1">
      <c r="P936" s="127"/>
    </row>
    <row r="937" spans="16:16" ht="18" customHeight="1">
      <c r="P937" s="127"/>
    </row>
    <row r="938" spans="16:16" ht="18" customHeight="1">
      <c r="P938" s="127"/>
    </row>
    <row r="939" spans="16:16" ht="18" customHeight="1">
      <c r="P939" s="127"/>
    </row>
    <row r="940" spans="16:16" ht="18" customHeight="1">
      <c r="P940" s="127"/>
    </row>
    <row r="941" spans="16:16" ht="18" customHeight="1">
      <c r="P941" s="127"/>
    </row>
    <row r="942" spans="16:16" ht="18" customHeight="1">
      <c r="P942" s="127"/>
    </row>
    <row r="943" spans="16:16" ht="18" customHeight="1">
      <c r="P943" s="127"/>
    </row>
    <row r="944" spans="16:16" ht="18" customHeight="1">
      <c r="P944" s="127"/>
    </row>
    <row r="945" spans="16:16" ht="18" customHeight="1">
      <c r="P945" s="127"/>
    </row>
    <row r="946" spans="16:16" ht="18" customHeight="1">
      <c r="P946" s="127"/>
    </row>
    <row r="947" spans="16:16" ht="18" customHeight="1">
      <c r="P947" s="127"/>
    </row>
    <row r="948" spans="16:16" ht="18" customHeight="1">
      <c r="P948" s="127"/>
    </row>
    <row r="949" spans="16:16" ht="18" customHeight="1">
      <c r="P949" s="127"/>
    </row>
    <row r="950" spans="16:16" ht="18" customHeight="1">
      <c r="P950" s="127"/>
    </row>
    <row r="951" spans="16:16" ht="18" customHeight="1">
      <c r="P951" s="127"/>
    </row>
    <row r="952" spans="16:16" ht="18" customHeight="1">
      <c r="P952" s="127"/>
    </row>
    <row r="953" spans="16:16" ht="18" customHeight="1">
      <c r="P953" s="127"/>
    </row>
    <row r="954" spans="16:16" ht="18" customHeight="1">
      <c r="P954" s="127"/>
    </row>
    <row r="955" spans="16:16" ht="18" customHeight="1">
      <c r="P955" s="127"/>
    </row>
    <row r="956" spans="16:16" ht="18" customHeight="1">
      <c r="P956" s="127"/>
    </row>
    <row r="957" spans="16:16" ht="18" customHeight="1">
      <c r="P957" s="127"/>
    </row>
    <row r="958" spans="16:16" ht="18" customHeight="1">
      <c r="P958" s="127"/>
    </row>
    <row r="959" spans="16:16" ht="18" customHeight="1">
      <c r="P959" s="127"/>
    </row>
    <row r="960" spans="16:16" ht="18" customHeight="1">
      <c r="P960" s="127"/>
    </row>
    <row r="961" spans="16:16" ht="18" customHeight="1">
      <c r="P961" s="127"/>
    </row>
    <row r="962" spans="16:16" ht="18" customHeight="1">
      <c r="P962" s="127"/>
    </row>
    <row r="963" spans="16:16" ht="18" customHeight="1">
      <c r="P963" s="127"/>
    </row>
    <row r="964" spans="16:16" ht="18" customHeight="1">
      <c r="P964" s="127"/>
    </row>
    <row r="965" spans="16:16" ht="18" customHeight="1">
      <c r="P965" s="127"/>
    </row>
    <row r="966" spans="16:16" ht="18" customHeight="1">
      <c r="P966" s="127"/>
    </row>
    <row r="967" spans="16:16" ht="18" customHeight="1">
      <c r="P967" s="127"/>
    </row>
    <row r="968" spans="16:16" ht="18" customHeight="1">
      <c r="P968" s="127"/>
    </row>
    <row r="969" spans="16:16" ht="18" customHeight="1">
      <c r="P969" s="127"/>
    </row>
    <row r="970" spans="16:16" ht="18" customHeight="1">
      <c r="P970" s="127"/>
    </row>
    <row r="971" spans="16:16" ht="18" customHeight="1">
      <c r="P971" s="127"/>
    </row>
    <row r="972" spans="16:16" ht="18" customHeight="1">
      <c r="P972" s="127"/>
    </row>
    <row r="973" spans="16:16" ht="18" customHeight="1">
      <c r="P973" s="127"/>
    </row>
    <row r="974" spans="16:16" ht="18" customHeight="1">
      <c r="P974" s="127"/>
    </row>
    <row r="975" spans="16:16" ht="18" customHeight="1">
      <c r="P975" s="127"/>
    </row>
    <row r="976" spans="16:16" ht="18" customHeight="1">
      <c r="P976" s="127"/>
    </row>
    <row r="977" spans="16:16" ht="18" customHeight="1">
      <c r="P977" s="127"/>
    </row>
    <row r="978" spans="16:16" ht="18" customHeight="1">
      <c r="P978" s="127"/>
    </row>
    <row r="979" spans="16:16" ht="18" customHeight="1">
      <c r="P979" s="127"/>
    </row>
    <row r="980" spans="16:16" ht="18" customHeight="1">
      <c r="P980" s="127"/>
    </row>
    <row r="981" spans="16:16" ht="18" customHeight="1">
      <c r="P981" s="127"/>
    </row>
    <row r="982" spans="16:16" ht="18" customHeight="1">
      <c r="P982" s="127"/>
    </row>
    <row r="983" spans="16:16" ht="18" customHeight="1">
      <c r="P983" s="127"/>
    </row>
    <row r="984" spans="16:16" ht="18" customHeight="1">
      <c r="P984" s="127"/>
    </row>
    <row r="985" spans="16:16" ht="18" customHeight="1">
      <c r="P985" s="127"/>
    </row>
    <row r="986" spans="16:16" ht="18" customHeight="1">
      <c r="P986" s="127"/>
    </row>
    <row r="987" spans="16:16" ht="18" customHeight="1"/>
    <row r="988" spans="16:16" ht="18" customHeight="1"/>
    <row r="989" spans="16:16" ht="18" customHeight="1"/>
    <row r="990" spans="16:16" ht="18" customHeight="1"/>
    <row r="991" spans="16:16" ht="18" customHeight="1"/>
    <row r="992" spans="16:16" ht="18" customHeight="1"/>
    <row r="993" ht="18" customHeight="1"/>
    <row r="994" ht="18" customHeight="1"/>
    <row r="995" ht="18" customHeight="1"/>
    <row r="996" ht="18" customHeight="1"/>
    <row r="997" ht="18" customHeight="1"/>
    <row r="998" ht="18" customHeight="1"/>
    <row r="999" ht="18" customHeight="1"/>
    <row r="1000" ht="18" customHeight="1"/>
  </sheetData>
  <sheetProtection sheet="1" objects="1" scenarios="1"/>
  <phoneticPr fontId="9"/>
  <conditionalFormatting sqref="B448:C449">
    <cfRule type="expression" dxfId="33" priority="1" stopIfTrue="1">
      <formula>AND(A448="男")</formula>
    </cfRule>
    <cfRule type="expression" dxfId="32" priority="2" stopIfTrue="1">
      <formula>AND(A448="女")</formula>
    </cfRule>
  </conditionalFormatting>
  <dataValidations count="3">
    <dataValidation type="decimal" allowBlank="1" showErrorMessage="1" sqref="G2:G95 G96:H97 G98:G124 G154:G161 G168:G170 G205:G206 G216:G220 G225:G237 G266 G268 G270 G272 G274 G276 G278 G312:G351" xr:uid="{00000000-0002-0000-0600-000000000000}">
      <formula1>1.01</formula1>
      <formula2>12.31</formula2>
    </dataValidation>
    <dataValidation type="decimal" allowBlank="1" showErrorMessage="1" sqref="F2:F124 F154:F161 F168:F170 F205:F206 F219:F224 F266:F274 F324:F325 F346:F351" xr:uid="{00000000-0002-0000-0600-000001000000}">
      <formula1>1</formula1>
      <formula2>3</formula2>
    </dataValidation>
    <dataValidation type="date" allowBlank="1" showErrorMessage="1" sqref="G221:G224" xr:uid="{00000000-0002-0000-0600-000002000000}">
      <formula1>1.01</formula1>
      <formula2>12.31</formula2>
    </dataValidation>
  </dataValidations>
  <pageMargins left="0.7" right="0.7" top="0.75" bottom="0.75" header="0" footer="0"/>
  <pageSetup paperSize="13"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0D751-8F0D-46F3-9458-5108B0B6A5F1}">
  <dimension ref="A1:W219"/>
  <sheetViews>
    <sheetView zoomScale="80" zoomScaleNormal="80" workbookViewId="0">
      <selection activeCell="B1" sqref="B1"/>
    </sheetView>
  </sheetViews>
  <sheetFormatPr defaultColWidth="10.7109375" defaultRowHeight="13.5"/>
  <cols>
    <col min="1" max="1" width="5.140625" style="38" customWidth="1"/>
    <col min="2" max="2" width="9.28515625" style="38" customWidth="1"/>
    <col min="3" max="3" width="6.28515625" style="38" customWidth="1"/>
    <col min="4" max="4" width="22.5703125" style="38" customWidth="1"/>
    <col min="5" max="5" width="4.28515625" style="38" customWidth="1"/>
    <col min="6" max="6" width="5.5703125" style="38" customWidth="1"/>
    <col min="7" max="7" width="1.42578125" style="38" customWidth="1"/>
    <col min="8" max="8" width="2.7109375" style="37" customWidth="1"/>
    <col min="9" max="9" width="1.42578125" style="38" customWidth="1"/>
    <col min="10" max="10" width="2.7109375" style="37" customWidth="1"/>
    <col min="11" max="11" width="3.85546875" style="38" customWidth="1"/>
    <col min="12" max="12" width="1.85546875" style="38" customWidth="1"/>
    <col min="13" max="13" width="5.140625" style="38" customWidth="1"/>
    <col min="14" max="14" width="9.28515625" style="38" customWidth="1"/>
    <col min="15" max="15" width="6.28515625" style="38" customWidth="1"/>
    <col min="16" max="16" width="22.5703125" style="38" customWidth="1"/>
    <col min="17" max="17" width="4.28515625" style="38" customWidth="1"/>
    <col min="18" max="18" width="5.5703125" style="38" customWidth="1"/>
    <col min="19" max="19" width="1.42578125" style="38" customWidth="1"/>
    <col min="20" max="20" width="2.7109375" style="37" customWidth="1"/>
    <col min="21" max="21" width="1.42578125" style="38" customWidth="1"/>
    <col min="22" max="22" width="2.7109375" style="37" customWidth="1"/>
    <col min="23" max="23" width="3.85546875" style="38" customWidth="1"/>
    <col min="24" max="16384" width="10.7109375" style="38"/>
  </cols>
  <sheetData>
    <row r="1" spans="1:23" ht="39" customHeight="1" thickBot="1">
      <c r="B1" s="75"/>
      <c r="E1" s="39">
        <v>2024</v>
      </c>
      <c r="F1" s="39">
        <v>4</v>
      </c>
      <c r="G1" s="39">
        <v>1</v>
      </c>
    </row>
    <row r="2" spans="1:23" s="40" customFormat="1" ht="16.5" customHeight="1">
      <c r="A2" s="242" t="s">
        <v>176</v>
      </c>
      <c r="B2" s="243"/>
      <c r="C2" s="244"/>
      <c r="D2" s="245"/>
      <c r="E2" s="246" t="s">
        <v>177</v>
      </c>
      <c r="F2" s="247"/>
      <c r="G2" s="42"/>
      <c r="H2" s="248"/>
      <c r="I2" s="249"/>
      <c r="J2" s="249"/>
      <c r="K2" s="249"/>
      <c r="L2" s="249"/>
      <c r="M2" s="249"/>
      <c r="N2" s="249"/>
      <c r="O2" s="43" t="s">
        <v>178</v>
      </c>
      <c r="P2" s="44"/>
      <c r="Q2" s="45"/>
      <c r="R2" s="250"/>
      <c r="S2" s="251"/>
      <c r="T2" s="251"/>
      <c r="U2" s="251"/>
      <c r="V2" s="251"/>
      <c r="W2" s="252"/>
    </row>
    <row r="3" spans="1:23" s="40" customFormat="1" ht="15" customHeight="1">
      <c r="A3" s="233" t="s">
        <v>180</v>
      </c>
      <c r="B3" s="231"/>
      <c r="C3" s="202"/>
      <c r="D3" s="203"/>
      <c r="E3" s="253" t="s">
        <v>181</v>
      </c>
      <c r="F3" s="254"/>
      <c r="G3" s="202"/>
      <c r="H3" s="255"/>
      <c r="I3" s="255"/>
      <c r="J3" s="255"/>
      <c r="K3" s="255"/>
      <c r="L3" s="255"/>
      <c r="M3" s="255"/>
      <c r="N3" s="256"/>
      <c r="O3" s="46" t="s">
        <v>182</v>
      </c>
      <c r="P3" s="257" t="s">
        <v>183</v>
      </c>
      <c r="Q3" s="231"/>
      <c r="R3" s="230" t="s">
        <v>184</v>
      </c>
      <c r="S3" s="231"/>
      <c r="T3" s="231"/>
      <c r="U3" s="231"/>
      <c r="V3" s="231"/>
      <c r="W3" s="232"/>
    </row>
    <row r="4" spans="1:23" s="40" customFormat="1" ht="20.25" customHeight="1">
      <c r="A4" s="233" t="s">
        <v>185</v>
      </c>
      <c r="B4" s="231"/>
      <c r="C4" s="202"/>
      <c r="D4" s="203"/>
      <c r="E4" s="234" t="s">
        <v>186</v>
      </c>
      <c r="F4" s="235"/>
      <c r="G4" s="236"/>
      <c r="H4" s="237"/>
      <c r="I4" s="237"/>
      <c r="J4" s="237"/>
      <c r="K4" s="237"/>
      <c r="L4" s="237"/>
      <c r="M4" s="237"/>
      <c r="N4" s="238"/>
      <c r="O4" s="145" t="s">
        <v>179</v>
      </c>
      <c r="P4" s="146"/>
      <c r="Q4" s="147" t="s">
        <v>187</v>
      </c>
      <c r="R4" s="239"/>
      <c r="S4" s="240"/>
      <c r="T4" s="240"/>
      <c r="U4" s="240"/>
      <c r="V4" s="240"/>
      <c r="W4" s="241"/>
    </row>
    <row r="5" spans="1:23" s="40" customFormat="1" ht="20.25" customHeight="1">
      <c r="A5" s="198" t="s">
        <v>188</v>
      </c>
      <c r="B5" s="199"/>
      <c r="C5" s="202"/>
      <c r="D5" s="203"/>
      <c r="E5" s="204" t="s">
        <v>189</v>
      </c>
      <c r="F5" s="205"/>
      <c r="G5" s="208" t="s">
        <v>190</v>
      </c>
      <c r="H5" s="209"/>
      <c r="I5" s="47"/>
      <c r="J5" s="210"/>
      <c r="K5" s="210"/>
      <c r="L5" s="210"/>
      <c r="M5" s="210"/>
      <c r="N5" s="210"/>
      <c r="O5" s="210"/>
      <c r="P5" s="211"/>
      <c r="Q5" s="48" t="s">
        <v>191</v>
      </c>
      <c r="R5" s="212"/>
      <c r="S5" s="203"/>
      <c r="T5" s="203"/>
      <c r="U5" s="203"/>
      <c r="V5" s="203"/>
      <c r="W5" s="213"/>
    </row>
    <row r="6" spans="1:23" s="40" customFormat="1" ht="20.25" customHeight="1" thickBot="1">
      <c r="A6" s="200"/>
      <c r="B6" s="201"/>
      <c r="C6" s="214"/>
      <c r="D6" s="215"/>
      <c r="E6" s="206"/>
      <c r="F6" s="207"/>
      <c r="G6" s="49"/>
      <c r="H6" s="216"/>
      <c r="I6" s="216"/>
      <c r="J6" s="216"/>
      <c r="K6" s="216"/>
      <c r="L6" s="216"/>
      <c r="M6" s="216"/>
      <c r="N6" s="216"/>
      <c r="O6" s="216"/>
      <c r="P6" s="217"/>
      <c r="Q6" s="50" t="s">
        <v>192</v>
      </c>
      <c r="R6" s="218"/>
      <c r="S6" s="219"/>
      <c r="T6" s="219"/>
      <c r="U6" s="219"/>
      <c r="V6" s="219"/>
      <c r="W6" s="220"/>
    </row>
    <row r="7" spans="1:23" ht="22.5" customHeight="1">
      <c r="A7" s="40"/>
      <c r="B7" s="51" t="s">
        <v>193</v>
      </c>
      <c r="C7" s="51"/>
      <c r="D7" s="40"/>
      <c r="E7" s="40"/>
      <c r="F7" s="40"/>
      <c r="G7" s="40"/>
      <c r="H7" s="41"/>
      <c r="I7" s="40"/>
      <c r="J7" s="41"/>
      <c r="K7" s="40"/>
      <c r="L7" s="40"/>
      <c r="M7" s="40"/>
      <c r="N7" s="51" t="s">
        <v>194</v>
      </c>
      <c r="O7" s="51"/>
      <c r="P7" s="40"/>
      <c r="Q7" s="40"/>
      <c r="R7" s="40"/>
      <c r="S7" s="40"/>
      <c r="T7" s="41"/>
      <c r="U7" s="40"/>
      <c r="V7" s="41"/>
      <c r="W7" s="40"/>
    </row>
    <row r="8" spans="1:23" ht="13.5" customHeight="1">
      <c r="A8" s="221" t="s">
        <v>195</v>
      </c>
      <c r="B8" s="223" t="s">
        <v>196</v>
      </c>
      <c r="C8" s="282" t="s">
        <v>302</v>
      </c>
      <c r="D8" s="52" t="s">
        <v>197</v>
      </c>
      <c r="E8" s="225" t="s">
        <v>198</v>
      </c>
      <c r="F8" s="223" t="s">
        <v>199</v>
      </c>
      <c r="G8" s="223"/>
      <c r="H8" s="223"/>
      <c r="I8" s="223"/>
      <c r="J8" s="223"/>
      <c r="K8" s="228" t="s">
        <v>200</v>
      </c>
      <c r="L8" s="53"/>
      <c r="M8" s="221" t="s">
        <v>195</v>
      </c>
      <c r="N8" s="223" t="s">
        <v>196</v>
      </c>
      <c r="O8" s="282" t="s">
        <v>302</v>
      </c>
      <c r="P8" s="52" t="s">
        <v>197</v>
      </c>
      <c r="Q8" s="225" t="s">
        <v>198</v>
      </c>
      <c r="R8" s="223" t="s">
        <v>199</v>
      </c>
      <c r="S8" s="223"/>
      <c r="T8" s="223"/>
      <c r="U8" s="223"/>
      <c r="V8" s="223"/>
      <c r="W8" s="228" t="s">
        <v>200</v>
      </c>
    </row>
    <row r="9" spans="1:23">
      <c r="A9" s="222"/>
      <c r="B9" s="224"/>
      <c r="C9" s="283"/>
      <c r="D9" s="54" t="s">
        <v>201</v>
      </c>
      <c r="E9" s="226"/>
      <c r="F9" s="227"/>
      <c r="G9" s="227"/>
      <c r="H9" s="227"/>
      <c r="I9" s="227"/>
      <c r="J9" s="227"/>
      <c r="K9" s="229"/>
      <c r="L9" s="53"/>
      <c r="M9" s="222"/>
      <c r="N9" s="224"/>
      <c r="O9" s="283"/>
      <c r="P9" s="54" t="s">
        <v>201</v>
      </c>
      <c r="Q9" s="226"/>
      <c r="R9" s="227"/>
      <c r="S9" s="227"/>
      <c r="T9" s="227"/>
      <c r="U9" s="227"/>
      <c r="V9" s="227"/>
      <c r="W9" s="229"/>
    </row>
    <row r="10" spans="1:23" ht="11.25" customHeight="1">
      <c r="A10" s="196">
        <v>1</v>
      </c>
      <c r="B10" s="55"/>
      <c r="C10" s="56"/>
      <c r="D10" s="57"/>
      <c r="E10" s="77"/>
      <c r="F10" s="58"/>
      <c r="G10" s="148"/>
      <c r="H10" s="59"/>
      <c r="I10" s="148"/>
      <c r="J10" s="60"/>
      <c r="K10" s="61"/>
      <c r="L10" s="53"/>
      <c r="M10" s="196">
        <v>1</v>
      </c>
      <c r="N10" s="55"/>
      <c r="O10" s="56"/>
      <c r="P10" s="57"/>
      <c r="Q10" s="77"/>
      <c r="R10" s="58"/>
      <c r="S10" s="148"/>
      <c r="T10" s="59"/>
      <c r="U10" s="148"/>
      <c r="V10" s="60"/>
      <c r="W10" s="61"/>
    </row>
    <row r="11" spans="1:23" ht="17.25" customHeight="1">
      <c r="A11" s="197"/>
      <c r="B11" s="69"/>
      <c r="C11" s="70"/>
      <c r="D11" s="64"/>
      <c r="E11" s="78"/>
      <c r="F11" s="71"/>
      <c r="G11" s="149"/>
      <c r="H11" s="72"/>
      <c r="I11" s="149"/>
      <c r="J11" s="73"/>
      <c r="K11" s="74"/>
      <c r="L11" s="53"/>
      <c r="M11" s="197"/>
      <c r="N11" s="69"/>
      <c r="O11" s="70"/>
      <c r="P11" s="64"/>
      <c r="Q11" s="78"/>
      <c r="R11" s="71"/>
      <c r="S11" s="149"/>
      <c r="T11" s="72"/>
      <c r="U11" s="149"/>
      <c r="V11" s="73"/>
      <c r="W11" s="74"/>
    </row>
    <row r="12" spans="1:23" ht="11.25" customHeight="1">
      <c r="A12" s="196">
        <v>2</v>
      </c>
      <c r="B12" s="55"/>
      <c r="C12" s="56"/>
      <c r="D12" s="57"/>
      <c r="E12" s="77"/>
      <c r="F12" s="58"/>
      <c r="G12" s="148"/>
      <c r="H12" s="59"/>
      <c r="I12" s="148"/>
      <c r="J12" s="60"/>
      <c r="K12" s="61"/>
      <c r="L12" s="53"/>
      <c r="M12" s="196">
        <v>2</v>
      </c>
      <c r="N12" s="55"/>
      <c r="O12" s="56"/>
      <c r="P12" s="57"/>
      <c r="Q12" s="77"/>
      <c r="R12" s="58"/>
      <c r="S12" s="148"/>
      <c r="T12" s="59"/>
      <c r="U12" s="148"/>
      <c r="V12" s="60"/>
      <c r="W12" s="61"/>
    </row>
    <row r="13" spans="1:23" ht="17.25" customHeight="1">
      <c r="A13" s="197"/>
      <c r="B13" s="69"/>
      <c r="C13" s="70"/>
      <c r="D13" s="64"/>
      <c r="E13" s="78"/>
      <c r="F13" s="71"/>
      <c r="G13" s="149"/>
      <c r="H13" s="72"/>
      <c r="I13" s="149"/>
      <c r="J13" s="73"/>
      <c r="K13" s="74"/>
      <c r="L13" s="53"/>
      <c r="M13" s="197"/>
      <c r="N13" s="69"/>
      <c r="O13" s="70"/>
      <c r="P13" s="64"/>
      <c r="Q13" s="78"/>
      <c r="R13" s="71"/>
      <c r="S13" s="149"/>
      <c r="T13" s="72"/>
      <c r="U13" s="149"/>
      <c r="V13" s="73"/>
      <c r="W13" s="74"/>
    </row>
    <row r="14" spans="1:23" ht="11.25" customHeight="1">
      <c r="A14" s="196">
        <v>3</v>
      </c>
      <c r="B14" s="55"/>
      <c r="C14" s="56"/>
      <c r="D14" s="57"/>
      <c r="E14" s="77"/>
      <c r="F14" s="58"/>
      <c r="G14" s="148"/>
      <c r="H14" s="59"/>
      <c r="I14" s="148"/>
      <c r="J14" s="60"/>
      <c r="K14" s="61"/>
      <c r="L14" s="53"/>
      <c r="M14" s="196">
        <v>3</v>
      </c>
      <c r="N14" s="55"/>
      <c r="O14" s="56"/>
      <c r="P14" s="57"/>
      <c r="Q14" s="77"/>
      <c r="R14" s="58"/>
      <c r="S14" s="148"/>
      <c r="T14" s="59"/>
      <c r="U14" s="148"/>
      <c r="V14" s="60"/>
      <c r="W14" s="61"/>
    </row>
    <row r="15" spans="1:23" ht="17.25" customHeight="1">
      <c r="A15" s="197"/>
      <c r="B15" s="69"/>
      <c r="C15" s="70"/>
      <c r="D15" s="64"/>
      <c r="E15" s="78"/>
      <c r="F15" s="71"/>
      <c r="G15" s="149"/>
      <c r="H15" s="72"/>
      <c r="I15" s="149"/>
      <c r="J15" s="73"/>
      <c r="K15" s="74"/>
      <c r="L15" s="53"/>
      <c r="M15" s="197"/>
      <c r="N15" s="69"/>
      <c r="O15" s="70"/>
      <c r="P15" s="64"/>
      <c r="Q15" s="78"/>
      <c r="R15" s="71"/>
      <c r="S15" s="149"/>
      <c r="T15" s="72"/>
      <c r="U15" s="149"/>
      <c r="V15" s="73"/>
      <c r="W15" s="74"/>
    </row>
    <row r="16" spans="1:23" ht="11.25" customHeight="1">
      <c r="A16" s="196">
        <v>4</v>
      </c>
      <c r="B16" s="55"/>
      <c r="C16" s="56"/>
      <c r="D16" s="57"/>
      <c r="E16" s="77"/>
      <c r="F16" s="58"/>
      <c r="G16" s="148"/>
      <c r="H16" s="59"/>
      <c r="I16" s="148"/>
      <c r="J16" s="60"/>
      <c r="K16" s="61"/>
      <c r="L16" s="53"/>
      <c r="M16" s="196">
        <v>4</v>
      </c>
      <c r="N16" s="55"/>
      <c r="O16" s="56"/>
      <c r="P16" s="57"/>
      <c r="Q16" s="77"/>
      <c r="R16" s="58"/>
      <c r="S16" s="148"/>
      <c r="T16" s="59"/>
      <c r="U16" s="148"/>
      <c r="V16" s="60"/>
      <c r="W16" s="61"/>
    </row>
    <row r="17" spans="1:23" ht="17.25" customHeight="1">
      <c r="A17" s="197"/>
      <c r="B17" s="69"/>
      <c r="C17" s="70"/>
      <c r="D17" s="64"/>
      <c r="E17" s="78"/>
      <c r="F17" s="71"/>
      <c r="G17" s="149"/>
      <c r="H17" s="72"/>
      <c r="I17" s="149"/>
      <c r="J17" s="73"/>
      <c r="K17" s="74"/>
      <c r="L17" s="53"/>
      <c r="M17" s="197"/>
      <c r="N17" s="69"/>
      <c r="O17" s="70"/>
      <c r="P17" s="64"/>
      <c r="Q17" s="78"/>
      <c r="R17" s="71"/>
      <c r="S17" s="149"/>
      <c r="T17" s="72"/>
      <c r="U17" s="149"/>
      <c r="V17" s="73"/>
      <c r="W17" s="74"/>
    </row>
    <row r="18" spans="1:23" ht="11.25" customHeight="1">
      <c r="A18" s="196">
        <v>5</v>
      </c>
      <c r="B18" s="55"/>
      <c r="C18" s="56"/>
      <c r="D18" s="57"/>
      <c r="E18" s="77"/>
      <c r="F18" s="58"/>
      <c r="G18" s="148"/>
      <c r="H18" s="59"/>
      <c r="I18" s="148"/>
      <c r="J18" s="60"/>
      <c r="K18" s="61"/>
      <c r="L18" s="53"/>
      <c r="M18" s="196">
        <v>5</v>
      </c>
      <c r="N18" s="55"/>
      <c r="O18" s="56"/>
      <c r="P18" s="57"/>
      <c r="Q18" s="77"/>
      <c r="R18" s="58"/>
      <c r="S18" s="148"/>
      <c r="T18" s="59"/>
      <c r="U18" s="148"/>
      <c r="V18" s="60"/>
      <c r="W18" s="61"/>
    </row>
    <row r="19" spans="1:23" ht="17.25" customHeight="1">
      <c r="A19" s="197"/>
      <c r="B19" s="69"/>
      <c r="C19" s="70"/>
      <c r="D19" s="64"/>
      <c r="E19" s="78"/>
      <c r="F19" s="71"/>
      <c r="G19" s="149"/>
      <c r="H19" s="72"/>
      <c r="I19" s="149"/>
      <c r="J19" s="73"/>
      <c r="K19" s="74"/>
      <c r="L19" s="53"/>
      <c r="M19" s="197"/>
      <c r="N19" s="69"/>
      <c r="O19" s="70"/>
      <c r="P19" s="64"/>
      <c r="Q19" s="78"/>
      <c r="R19" s="71"/>
      <c r="S19" s="149"/>
      <c r="T19" s="72"/>
      <c r="U19" s="149"/>
      <c r="V19" s="73"/>
      <c r="W19" s="74"/>
    </row>
    <row r="20" spans="1:23" ht="11.25" customHeight="1">
      <c r="A20" s="196">
        <v>6</v>
      </c>
      <c r="B20" s="55"/>
      <c r="C20" s="56"/>
      <c r="D20" s="57"/>
      <c r="E20" s="77"/>
      <c r="F20" s="58"/>
      <c r="G20" s="148"/>
      <c r="H20" s="59"/>
      <c r="I20" s="148"/>
      <c r="J20" s="60"/>
      <c r="K20" s="61"/>
      <c r="L20" s="53"/>
      <c r="M20" s="196">
        <v>6</v>
      </c>
      <c r="N20" s="55"/>
      <c r="O20" s="56"/>
      <c r="P20" s="57"/>
      <c r="Q20" s="77"/>
      <c r="R20" s="58"/>
      <c r="S20" s="148"/>
      <c r="T20" s="59"/>
      <c r="U20" s="148"/>
      <c r="V20" s="60"/>
      <c r="W20" s="61"/>
    </row>
    <row r="21" spans="1:23" ht="17.25" customHeight="1">
      <c r="A21" s="197"/>
      <c r="B21" s="69"/>
      <c r="C21" s="70"/>
      <c r="D21" s="64"/>
      <c r="E21" s="78"/>
      <c r="F21" s="71"/>
      <c r="G21" s="149"/>
      <c r="H21" s="72"/>
      <c r="I21" s="149"/>
      <c r="J21" s="73"/>
      <c r="K21" s="74"/>
      <c r="L21" s="53"/>
      <c r="M21" s="197"/>
      <c r="N21" s="69"/>
      <c r="O21" s="70"/>
      <c r="P21" s="64"/>
      <c r="Q21" s="78"/>
      <c r="R21" s="71"/>
      <c r="S21" s="149"/>
      <c r="T21" s="72"/>
      <c r="U21" s="149"/>
      <c r="V21" s="73"/>
      <c r="W21" s="74"/>
    </row>
    <row r="22" spans="1:23" ht="11.25" customHeight="1">
      <c r="A22" s="196">
        <v>7</v>
      </c>
      <c r="B22" s="55"/>
      <c r="C22" s="56"/>
      <c r="D22" s="57"/>
      <c r="E22" s="77"/>
      <c r="F22" s="58"/>
      <c r="G22" s="148"/>
      <c r="H22" s="59"/>
      <c r="I22" s="148"/>
      <c r="J22" s="60"/>
      <c r="K22" s="61"/>
      <c r="L22" s="53"/>
      <c r="M22" s="196">
        <v>7</v>
      </c>
      <c r="N22" s="55"/>
      <c r="O22" s="56"/>
      <c r="P22" s="57"/>
      <c r="Q22" s="77"/>
      <c r="R22" s="58"/>
      <c r="S22" s="148"/>
      <c r="T22" s="59"/>
      <c r="U22" s="148"/>
      <c r="V22" s="60"/>
      <c r="W22" s="61"/>
    </row>
    <row r="23" spans="1:23" ht="17.25" customHeight="1">
      <c r="A23" s="197"/>
      <c r="B23" s="69"/>
      <c r="C23" s="70"/>
      <c r="D23" s="64"/>
      <c r="E23" s="78"/>
      <c r="F23" s="71"/>
      <c r="G23" s="149"/>
      <c r="H23" s="72"/>
      <c r="I23" s="149"/>
      <c r="J23" s="73"/>
      <c r="K23" s="74"/>
      <c r="L23" s="53"/>
      <c r="M23" s="197"/>
      <c r="N23" s="69"/>
      <c r="O23" s="70"/>
      <c r="P23" s="64"/>
      <c r="Q23" s="78"/>
      <c r="R23" s="71"/>
      <c r="S23" s="149"/>
      <c r="T23" s="72"/>
      <c r="U23" s="149"/>
      <c r="V23" s="73"/>
      <c r="W23" s="74"/>
    </row>
    <row r="24" spans="1:23" ht="11.25" customHeight="1">
      <c r="A24" s="196">
        <v>8</v>
      </c>
      <c r="B24" s="55"/>
      <c r="C24" s="56"/>
      <c r="D24" s="57"/>
      <c r="E24" s="77"/>
      <c r="F24" s="58"/>
      <c r="G24" s="148"/>
      <c r="H24" s="59"/>
      <c r="I24" s="148"/>
      <c r="J24" s="60"/>
      <c r="K24" s="61"/>
      <c r="L24" s="53"/>
      <c r="M24" s="196">
        <v>8</v>
      </c>
      <c r="N24" s="55"/>
      <c r="O24" s="56"/>
      <c r="P24" s="57"/>
      <c r="Q24" s="77"/>
      <c r="R24" s="58"/>
      <c r="S24" s="148"/>
      <c r="T24" s="59"/>
      <c r="U24" s="148"/>
      <c r="V24" s="60"/>
      <c r="W24" s="61"/>
    </row>
    <row r="25" spans="1:23" ht="17.25" customHeight="1">
      <c r="A25" s="197"/>
      <c r="B25" s="69"/>
      <c r="C25" s="70"/>
      <c r="D25" s="64"/>
      <c r="E25" s="78"/>
      <c r="F25" s="71"/>
      <c r="G25" s="149"/>
      <c r="H25" s="72"/>
      <c r="I25" s="149"/>
      <c r="J25" s="73"/>
      <c r="K25" s="74"/>
      <c r="L25" s="53"/>
      <c r="M25" s="197"/>
      <c r="N25" s="69"/>
      <c r="O25" s="70"/>
      <c r="P25" s="64"/>
      <c r="Q25" s="78"/>
      <c r="R25" s="71"/>
      <c r="S25" s="149"/>
      <c r="T25" s="72"/>
      <c r="U25" s="149"/>
      <c r="V25" s="73"/>
      <c r="W25" s="74"/>
    </row>
    <row r="26" spans="1:23" ht="11.25" customHeight="1">
      <c r="A26" s="196">
        <v>9</v>
      </c>
      <c r="B26" s="55"/>
      <c r="C26" s="56"/>
      <c r="D26" s="57"/>
      <c r="E26" s="77"/>
      <c r="F26" s="58"/>
      <c r="G26" s="148"/>
      <c r="H26" s="59"/>
      <c r="I26" s="148"/>
      <c r="J26" s="60"/>
      <c r="K26" s="61"/>
      <c r="L26" s="53"/>
      <c r="M26" s="196">
        <v>9</v>
      </c>
      <c r="N26" s="55"/>
      <c r="O26" s="56"/>
      <c r="P26" s="57"/>
      <c r="Q26" s="77"/>
      <c r="R26" s="58"/>
      <c r="S26" s="148"/>
      <c r="T26" s="59"/>
      <c r="U26" s="148"/>
      <c r="V26" s="60"/>
      <c r="W26" s="61"/>
    </row>
    <row r="27" spans="1:23" ht="17.25" customHeight="1">
      <c r="A27" s="197"/>
      <c r="B27" s="69"/>
      <c r="C27" s="70"/>
      <c r="D27" s="64"/>
      <c r="E27" s="78"/>
      <c r="F27" s="71"/>
      <c r="G27" s="149"/>
      <c r="H27" s="72"/>
      <c r="I27" s="149"/>
      <c r="J27" s="73"/>
      <c r="K27" s="74"/>
      <c r="L27" s="53"/>
      <c r="M27" s="197"/>
      <c r="N27" s="69"/>
      <c r="O27" s="70"/>
      <c r="P27" s="64"/>
      <c r="Q27" s="78"/>
      <c r="R27" s="71"/>
      <c r="S27" s="149"/>
      <c r="T27" s="72"/>
      <c r="U27" s="149"/>
      <c r="V27" s="73"/>
      <c r="W27" s="74"/>
    </row>
    <row r="28" spans="1:23" ht="11.25" customHeight="1">
      <c r="A28" s="196">
        <v>10</v>
      </c>
      <c r="B28" s="55"/>
      <c r="C28" s="56"/>
      <c r="D28" s="57"/>
      <c r="E28" s="77"/>
      <c r="F28" s="58"/>
      <c r="G28" s="148"/>
      <c r="H28" s="59"/>
      <c r="I28" s="148"/>
      <c r="J28" s="60"/>
      <c r="K28" s="61"/>
      <c r="L28" s="53"/>
      <c r="M28" s="196">
        <v>10</v>
      </c>
      <c r="N28" s="55"/>
      <c r="O28" s="56" t="s">
        <v>203</v>
      </c>
      <c r="P28" s="57" t="s">
        <v>203</v>
      </c>
      <c r="Q28" s="77" t="s">
        <v>203</v>
      </c>
      <c r="R28" s="58" t="s">
        <v>203</v>
      </c>
      <c r="S28" s="148" t="s">
        <v>202</v>
      </c>
      <c r="T28" s="59" t="s">
        <v>203</v>
      </c>
      <c r="U28" s="148" t="s">
        <v>202</v>
      </c>
      <c r="V28" s="60" t="s">
        <v>203</v>
      </c>
      <c r="W28" s="61" t="s">
        <v>203</v>
      </c>
    </row>
    <row r="29" spans="1:23" ht="17.25" customHeight="1">
      <c r="A29" s="197"/>
      <c r="B29" s="69"/>
      <c r="C29" s="70"/>
      <c r="D29" s="64"/>
      <c r="E29" s="78"/>
      <c r="F29" s="71"/>
      <c r="G29" s="149"/>
      <c r="H29" s="72"/>
      <c r="I29" s="149"/>
      <c r="J29" s="73"/>
      <c r="K29" s="74"/>
      <c r="L29" s="53"/>
      <c r="M29" s="197"/>
      <c r="N29" s="69"/>
      <c r="O29" s="70"/>
      <c r="P29" s="64" t="s">
        <v>203</v>
      </c>
      <c r="Q29" s="78"/>
      <c r="R29" s="71"/>
      <c r="S29" s="149"/>
      <c r="T29" s="72"/>
      <c r="U29" s="149"/>
      <c r="V29" s="73"/>
      <c r="W29" s="74"/>
    </row>
    <row r="30" spans="1:23" ht="11.25" customHeight="1">
      <c r="A30" s="196">
        <v>11</v>
      </c>
      <c r="B30" s="55"/>
      <c r="C30" s="56"/>
      <c r="D30" s="57"/>
      <c r="E30" s="77"/>
      <c r="F30" s="58"/>
      <c r="G30" s="148"/>
      <c r="H30" s="59"/>
      <c r="I30" s="148"/>
      <c r="J30" s="60"/>
      <c r="K30" s="61"/>
      <c r="L30" s="53"/>
      <c r="M30" s="196">
        <v>11</v>
      </c>
      <c r="N30" s="55"/>
      <c r="O30" s="56" t="s">
        <v>203</v>
      </c>
      <c r="P30" s="57" t="s">
        <v>203</v>
      </c>
      <c r="Q30" s="77" t="s">
        <v>203</v>
      </c>
      <c r="R30" s="58" t="s">
        <v>203</v>
      </c>
      <c r="S30" s="148" t="s">
        <v>202</v>
      </c>
      <c r="T30" s="59" t="s">
        <v>203</v>
      </c>
      <c r="U30" s="148" t="s">
        <v>202</v>
      </c>
      <c r="V30" s="60" t="s">
        <v>203</v>
      </c>
      <c r="W30" s="61" t="s">
        <v>203</v>
      </c>
    </row>
    <row r="31" spans="1:23" ht="17.25" customHeight="1">
      <c r="A31" s="197"/>
      <c r="B31" s="69"/>
      <c r="C31" s="70"/>
      <c r="D31" s="64"/>
      <c r="E31" s="78"/>
      <c r="F31" s="71"/>
      <c r="G31" s="149"/>
      <c r="H31" s="72"/>
      <c r="I31" s="149"/>
      <c r="J31" s="73"/>
      <c r="K31" s="74"/>
      <c r="L31" s="53"/>
      <c r="M31" s="197"/>
      <c r="N31" s="69"/>
      <c r="O31" s="70"/>
      <c r="P31" s="64" t="s">
        <v>203</v>
      </c>
      <c r="Q31" s="78"/>
      <c r="R31" s="71"/>
      <c r="S31" s="149"/>
      <c r="T31" s="72"/>
      <c r="U31" s="149"/>
      <c r="V31" s="73"/>
      <c r="W31" s="74"/>
    </row>
    <row r="32" spans="1:23" ht="11.25" customHeight="1">
      <c r="A32" s="196">
        <v>12</v>
      </c>
      <c r="B32" s="55"/>
      <c r="C32" s="56"/>
      <c r="D32" s="57"/>
      <c r="E32" s="77"/>
      <c r="F32" s="58"/>
      <c r="G32" s="148"/>
      <c r="H32" s="59"/>
      <c r="I32" s="148"/>
      <c r="J32" s="60"/>
      <c r="K32" s="61"/>
      <c r="L32" s="53"/>
      <c r="M32" s="196">
        <v>12</v>
      </c>
      <c r="N32" s="55"/>
      <c r="O32" s="56" t="s">
        <v>203</v>
      </c>
      <c r="P32" s="57" t="s">
        <v>203</v>
      </c>
      <c r="Q32" s="77" t="s">
        <v>203</v>
      </c>
      <c r="R32" s="58" t="s">
        <v>203</v>
      </c>
      <c r="S32" s="148" t="s">
        <v>202</v>
      </c>
      <c r="T32" s="59" t="s">
        <v>203</v>
      </c>
      <c r="U32" s="148" t="s">
        <v>202</v>
      </c>
      <c r="V32" s="60" t="s">
        <v>203</v>
      </c>
      <c r="W32" s="61" t="s">
        <v>203</v>
      </c>
    </row>
    <row r="33" spans="1:23" ht="17.25" customHeight="1">
      <c r="A33" s="197"/>
      <c r="B33" s="69"/>
      <c r="C33" s="63"/>
      <c r="D33" s="64"/>
      <c r="E33" s="62"/>
      <c r="F33" s="65"/>
      <c r="G33" s="150"/>
      <c r="H33" s="66"/>
      <c r="I33" s="150"/>
      <c r="J33" s="67"/>
      <c r="K33" s="68"/>
      <c r="L33" s="53"/>
      <c r="M33" s="197"/>
      <c r="N33" s="69"/>
      <c r="O33" s="70"/>
      <c r="P33" s="64" t="s">
        <v>203</v>
      </c>
      <c r="Q33" s="78"/>
      <c r="R33" s="71"/>
      <c r="S33" s="149"/>
      <c r="T33" s="72"/>
      <c r="U33" s="149"/>
      <c r="V33" s="73"/>
      <c r="W33" s="74"/>
    </row>
    <row r="34" spans="1:23" ht="11.25" customHeight="1">
      <c r="A34" s="196">
        <v>13</v>
      </c>
      <c r="B34" s="55"/>
      <c r="C34" s="56"/>
      <c r="D34" s="57"/>
      <c r="E34" s="77"/>
      <c r="F34" s="58"/>
      <c r="G34" s="148"/>
      <c r="H34" s="59"/>
      <c r="I34" s="148"/>
      <c r="J34" s="60"/>
      <c r="K34" s="61"/>
      <c r="L34" s="53"/>
      <c r="M34" s="196">
        <v>13</v>
      </c>
      <c r="N34" s="55"/>
      <c r="O34" s="56" t="s">
        <v>203</v>
      </c>
      <c r="P34" s="57" t="s">
        <v>203</v>
      </c>
      <c r="Q34" s="77" t="s">
        <v>203</v>
      </c>
      <c r="R34" s="58" t="s">
        <v>203</v>
      </c>
      <c r="S34" s="148" t="s">
        <v>202</v>
      </c>
      <c r="T34" s="59" t="s">
        <v>203</v>
      </c>
      <c r="U34" s="148" t="s">
        <v>202</v>
      </c>
      <c r="V34" s="60" t="s">
        <v>203</v>
      </c>
      <c r="W34" s="61" t="s">
        <v>203</v>
      </c>
    </row>
    <row r="35" spans="1:23" ht="17.25" customHeight="1">
      <c r="A35" s="197"/>
      <c r="B35" s="69"/>
      <c r="C35" s="63"/>
      <c r="D35" s="64"/>
      <c r="E35" s="62"/>
      <c r="F35" s="65"/>
      <c r="G35" s="150"/>
      <c r="H35" s="66"/>
      <c r="I35" s="150"/>
      <c r="J35" s="67"/>
      <c r="K35" s="68"/>
      <c r="L35" s="53"/>
      <c r="M35" s="197"/>
      <c r="N35" s="69"/>
      <c r="O35" s="70"/>
      <c r="P35" s="64" t="s">
        <v>203</v>
      </c>
      <c r="Q35" s="78"/>
      <c r="R35" s="71"/>
      <c r="S35" s="149"/>
      <c r="T35" s="72"/>
      <c r="U35" s="149"/>
      <c r="V35" s="73"/>
      <c r="W35" s="74"/>
    </row>
    <row r="36" spans="1:23" ht="11.25" customHeight="1">
      <c r="A36" s="196">
        <v>14</v>
      </c>
      <c r="B36" s="55"/>
      <c r="C36" s="56"/>
      <c r="D36" s="57"/>
      <c r="E36" s="77"/>
      <c r="F36" s="58"/>
      <c r="G36" s="148"/>
      <c r="H36" s="59"/>
      <c r="I36" s="148"/>
      <c r="J36" s="60"/>
      <c r="K36" s="61"/>
      <c r="L36" s="53"/>
      <c r="M36" s="196">
        <v>14</v>
      </c>
      <c r="N36" s="55"/>
      <c r="O36" s="56" t="s">
        <v>203</v>
      </c>
      <c r="P36" s="57" t="s">
        <v>203</v>
      </c>
      <c r="Q36" s="77" t="s">
        <v>203</v>
      </c>
      <c r="R36" s="58" t="s">
        <v>203</v>
      </c>
      <c r="S36" s="148" t="s">
        <v>202</v>
      </c>
      <c r="T36" s="59" t="s">
        <v>203</v>
      </c>
      <c r="U36" s="148" t="s">
        <v>202</v>
      </c>
      <c r="V36" s="60" t="s">
        <v>203</v>
      </c>
      <c r="W36" s="61" t="s">
        <v>203</v>
      </c>
    </row>
    <row r="37" spans="1:23" ht="17.25" customHeight="1">
      <c r="A37" s="197"/>
      <c r="B37" s="69"/>
      <c r="C37" s="63"/>
      <c r="D37" s="64"/>
      <c r="E37" s="62"/>
      <c r="F37" s="65"/>
      <c r="G37" s="150"/>
      <c r="H37" s="66"/>
      <c r="I37" s="150"/>
      <c r="J37" s="67"/>
      <c r="K37" s="68"/>
      <c r="L37" s="53"/>
      <c r="M37" s="197"/>
      <c r="N37" s="69"/>
      <c r="O37" s="70"/>
      <c r="P37" s="64" t="s">
        <v>203</v>
      </c>
      <c r="Q37" s="78"/>
      <c r="R37" s="71"/>
      <c r="S37" s="149"/>
      <c r="T37" s="72"/>
      <c r="U37" s="149"/>
      <c r="V37" s="73"/>
      <c r="W37" s="74"/>
    </row>
    <row r="38" spans="1:23" ht="11.25" customHeight="1">
      <c r="A38" s="196">
        <v>15</v>
      </c>
      <c r="B38" s="55"/>
      <c r="C38" s="56"/>
      <c r="D38" s="57"/>
      <c r="E38" s="77"/>
      <c r="F38" s="58"/>
      <c r="G38" s="148"/>
      <c r="H38" s="59"/>
      <c r="I38" s="148"/>
      <c r="J38" s="60"/>
      <c r="K38" s="61"/>
      <c r="L38" s="53"/>
      <c r="M38" s="196">
        <v>15</v>
      </c>
      <c r="N38" s="55"/>
      <c r="O38" s="56" t="s">
        <v>203</v>
      </c>
      <c r="P38" s="57" t="s">
        <v>203</v>
      </c>
      <c r="Q38" s="77" t="s">
        <v>203</v>
      </c>
      <c r="R38" s="58" t="s">
        <v>203</v>
      </c>
      <c r="S38" s="148" t="s">
        <v>202</v>
      </c>
      <c r="T38" s="59" t="s">
        <v>203</v>
      </c>
      <c r="U38" s="148" t="s">
        <v>202</v>
      </c>
      <c r="V38" s="60" t="s">
        <v>203</v>
      </c>
      <c r="W38" s="61" t="s">
        <v>203</v>
      </c>
    </row>
    <row r="39" spans="1:23" ht="17.25" customHeight="1">
      <c r="A39" s="197"/>
      <c r="B39" s="69"/>
      <c r="C39" s="63"/>
      <c r="D39" s="64"/>
      <c r="E39" s="62"/>
      <c r="F39" s="65"/>
      <c r="G39" s="150"/>
      <c r="H39" s="66"/>
      <c r="I39" s="150"/>
      <c r="J39" s="67"/>
      <c r="K39" s="68"/>
      <c r="L39" s="53"/>
      <c r="M39" s="197"/>
      <c r="N39" s="69"/>
      <c r="O39" s="70"/>
      <c r="P39" s="64" t="s">
        <v>203</v>
      </c>
      <c r="Q39" s="78"/>
      <c r="R39" s="71"/>
      <c r="S39" s="149"/>
      <c r="T39" s="72"/>
      <c r="U39" s="149"/>
      <c r="V39" s="73"/>
      <c r="W39" s="74"/>
    </row>
    <row r="40" spans="1:23" ht="11.25" customHeight="1">
      <c r="A40" s="196">
        <v>16</v>
      </c>
      <c r="B40" s="55"/>
      <c r="C40" s="56"/>
      <c r="D40" s="57"/>
      <c r="E40" s="77"/>
      <c r="F40" s="58"/>
      <c r="G40" s="148"/>
      <c r="H40" s="59"/>
      <c r="I40" s="148"/>
      <c r="J40" s="60"/>
      <c r="K40" s="61"/>
      <c r="L40" s="53"/>
      <c r="M40" s="196">
        <v>16</v>
      </c>
      <c r="N40" s="55"/>
      <c r="O40" s="56" t="s">
        <v>203</v>
      </c>
      <c r="P40" s="57" t="s">
        <v>203</v>
      </c>
      <c r="Q40" s="77" t="s">
        <v>203</v>
      </c>
      <c r="R40" s="58" t="s">
        <v>203</v>
      </c>
      <c r="S40" s="148" t="s">
        <v>202</v>
      </c>
      <c r="T40" s="59" t="s">
        <v>203</v>
      </c>
      <c r="U40" s="148" t="s">
        <v>202</v>
      </c>
      <c r="V40" s="60" t="s">
        <v>203</v>
      </c>
      <c r="W40" s="61" t="s">
        <v>203</v>
      </c>
    </row>
    <row r="41" spans="1:23" ht="17.25" customHeight="1">
      <c r="A41" s="197"/>
      <c r="B41" s="69"/>
      <c r="C41" s="63"/>
      <c r="D41" s="64"/>
      <c r="E41" s="62"/>
      <c r="F41" s="65"/>
      <c r="G41" s="150"/>
      <c r="H41" s="66"/>
      <c r="I41" s="150"/>
      <c r="J41" s="67"/>
      <c r="K41" s="68"/>
      <c r="L41" s="53"/>
      <c r="M41" s="197"/>
      <c r="N41" s="69"/>
      <c r="O41" s="70"/>
      <c r="P41" s="64" t="s">
        <v>203</v>
      </c>
      <c r="Q41" s="78"/>
      <c r="R41" s="71"/>
      <c r="S41" s="149"/>
      <c r="T41" s="72"/>
      <c r="U41" s="149"/>
      <c r="V41" s="73"/>
      <c r="W41" s="74"/>
    </row>
    <row r="42" spans="1:23" ht="11.25" customHeight="1">
      <c r="A42" s="196">
        <v>17</v>
      </c>
      <c r="B42" s="55"/>
      <c r="C42" s="56"/>
      <c r="D42" s="57"/>
      <c r="E42" s="77"/>
      <c r="F42" s="58"/>
      <c r="G42" s="148"/>
      <c r="H42" s="59"/>
      <c r="I42" s="148"/>
      <c r="J42" s="60"/>
      <c r="K42" s="61"/>
      <c r="L42" s="53"/>
      <c r="M42" s="196">
        <v>17</v>
      </c>
      <c r="N42" s="55"/>
      <c r="O42" s="56" t="s">
        <v>203</v>
      </c>
      <c r="P42" s="57" t="s">
        <v>203</v>
      </c>
      <c r="Q42" s="77" t="s">
        <v>203</v>
      </c>
      <c r="R42" s="58" t="s">
        <v>203</v>
      </c>
      <c r="S42" s="148" t="s">
        <v>202</v>
      </c>
      <c r="T42" s="59" t="s">
        <v>203</v>
      </c>
      <c r="U42" s="148" t="s">
        <v>202</v>
      </c>
      <c r="V42" s="60" t="s">
        <v>203</v>
      </c>
      <c r="W42" s="61" t="s">
        <v>203</v>
      </c>
    </row>
    <row r="43" spans="1:23" ht="17.25" customHeight="1">
      <c r="A43" s="197"/>
      <c r="B43" s="69"/>
      <c r="C43" s="63"/>
      <c r="D43" s="64"/>
      <c r="E43" s="62"/>
      <c r="F43" s="65"/>
      <c r="G43" s="150"/>
      <c r="H43" s="66"/>
      <c r="I43" s="150"/>
      <c r="J43" s="67"/>
      <c r="K43" s="68"/>
      <c r="L43" s="53"/>
      <c r="M43" s="197"/>
      <c r="N43" s="69"/>
      <c r="O43" s="70"/>
      <c r="P43" s="64" t="s">
        <v>203</v>
      </c>
      <c r="Q43" s="78"/>
      <c r="R43" s="71"/>
      <c r="S43" s="149"/>
      <c r="T43" s="72"/>
      <c r="U43" s="149"/>
      <c r="V43" s="73"/>
      <c r="W43" s="74"/>
    </row>
    <row r="44" spans="1:23" ht="11.25" customHeight="1">
      <c r="A44" s="196">
        <v>18</v>
      </c>
      <c r="B44" s="55"/>
      <c r="C44" s="56" t="s">
        <v>203</v>
      </c>
      <c r="D44" s="57" t="s">
        <v>203</v>
      </c>
      <c r="E44" s="77" t="s">
        <v>203</v>
      </c>
      <c r="F44" s="58" t="s">
        <v>203</v>
      </c>
      <c r="G44" s="148" t="s">
        <v>202</v>
      </c>
      <c r="H44" s="59" t="s">
        <v>203</v>
      </c>
      <c r="I44" s="148" t="s">
        <v>202</v>
      </c>
      <c r="J44" s="60" t="s">
        <v>203</v>
      </c>
      <c r="K44" s="61" t="s">
        <v>203</v>
      </c>
      <c r="L44" s="53"/>
      <c r="M44" s="196">
        <v>18</v>
      </c>
      <c r="N44" s="55"/>
      <c r="O44" s="56" t="s">
        <v>203</v>
      </c>
      <c r="P44" s="57" t="s">
        <v>203</v>
      </c>
      <c r="Q44" s="77" t="s">
        <v>203</v>
      </c>
      <c r="R44" s="58" t="s">
        <v>203</v>
      </c>
      <c r="S44" s="148" t="s">
        <v>202</v>
      </c>
      <c r="T44" s="59" t="s">
        <v>203</v>
      </c>
      <c r="U44" s="148" t="s">
        <v>202</v>
      </c>
      <c r="V44" s="60" t="s">
        <v>203</v>
      </c>
      <c r="W44" s="61" t="s">
        <v>203</v>
      </c>
    </row>
    <row r="45" spans="1:23" ht="17.25" customHeight="1">
      <c r="A45" s="197"/>
      <c r="B45" s="69"/>
      <c r="C45" s="70"/>
      <c r="D45" s="64" t="s">
        <v>203</v>
      </c>
      <c r="E45" s="78"/>
      <c r="F45" s="71"/>
      <c r="G45" s="149"/>
      <c r="H45" s="72"/>
      <c r="I45" s="149"/>
      <c r="J45" s="73"/>
      <c r="K45" s="74"/>
      <c r="L45" s="53"/>
      <c r="M45" s="197"/>
      <c r="N45" s="69"/>
      <c r="O45" s="70"/>
      <c r="P45" s="64" t="s">
        <v>203</v>
      </c>
      <c r="Q45" s="78"/>
      <c r="R45" s="71"/>
      <c r="S45" s="149"/>
      <c r="T45" s="72"/>
      <c r="U45" s="149"/>
      <c r="V45" s="73"/>
      <c r="W45" s="74"/>
    </row>
    <row r="46" spans="1:23" ht="11.25" customHeight="1">
      <c r="A46" s="196">
        <v>19</v>
      </c>
      <c r="B46" s="55"/>
      <c r="C46" s="56" t="s">
        <v>203</v>
      </c>
      <c r="D46" s="57" t="s">
        <v>203</v>
      </c>
      <c r="E46" s="77" t="s">
        <v>203</v>
      </c>
      <c r="F46" s="58" t="s">
        <v>203</v>
      </c>
      <c r="G46" s="148" t="s">
        <v>202</v>
      </c>
      <c r="H46" s="59" t="s">
        <v>203</v>
      </c>
      <c r="I46" s="148" t="s">
        <v>202</v>
      </c>
      <c r="J46" s="60" t="s">
        <v>203</v>
      </c>
      <c r="K46" s="61" t="s">
        <v>203</v>
      </c>
      <c r="L46" s="53"/>
      <c r="M46" s="196">
        <v>19</v>
      </c>
      <c r="N46" s="55"/>
      <c r="O46" s="56" t="s">
        <v>203</v>
      </c>
      <c r="P46" s="57" t="s">
        <v>203</v>
      </c>
      <c r="Q46" s="77" t="s">
        <v>203</v>
      </c>
      <c r="R46" s="58" t="s">
        <v>203</v>
      </c>
      <c r="S46" s="148" t="s">
        <v>202</v>
      </c>
      <c r="T46" s="59" t="s">
        <v>203</v>
      </c>
      <c r="U46" s="148" t="s">
        <v>202</v>
      </c>
      <c r="V46" s="60" t="s">
        <v>203</v>
      </c>
      <c r="W46" s="61" t="s">
        <v>203</v>
      </c>
    </row>
    <row r="47" spans="1:23" ht="17.25" customHeight="1">
      <c r="A47" s="197"/>
      <c r="B47" s="69"/>
      <c r="C47" s="70"/>
      <c r="D47" s="64" t="s">
        <v>203</v>
      </c>
      <c r="E47" s="78"/>
      <c r="F47" s="71"/>
      <c r="G47" s="149"/>
      <c r="H47" s="72"/>
      <c r="I47" s="149"/>
      <c r="J47" s="73"/>
      <c r="K47" s="74"/>
      <c r="L47" s="53"/>
      <c r="M47" s="197"/>
      <c r="N47" s="69"/>
      <c r="O47" s="70"/>
      <c r="P47" s="64" t="s">
        <v>203</v>
      </c>
      <c r="Q47" s="78"/>
      <c r="R47" s="71"/>
      <c r="S47" s="149"/>
      <c r="T47" s="72"/>
      <c r="U47" s="149"/>
      <c r="V47" s="73"/>
      <c r="W47" s="74"/>
    </row>
    <row r="48" spans="1:23" ht="11.25" customHeight="1">
      <c r="A48" s="196">
        <v>20</v>
      </c>
      <c r="B48" s="55"/>
      <c r="C48" s="56" t="s">
        <v>203</v>
      </c>
      <c r="D48" s="57" t="s">
        <v>203</v>
      </c>
      <c r="E48" s="77" t="s">
        <v>203</v>
      </c>
      <c r="F48" s="58" t="s">
        <v>203</v>
      </c>
      <c r="G48" s="148" t="s">
        <v>202</v>
      </c>
      <c r="H48" s="59" t="s">
        <v>203</v>
      </c>
      <c r="I48" s="148" t="s">
        <v>202</v>
      </c>
      <c r="J48" s="60" t="s">
        <v>203</v>
      </c>
      <c r="K48" s="61" t="s">
        <v>203</v>
      </c>
      <c r="L48" s="53"/>
      <c r="M48" s="196">
        <v>20</v>
      </c>
      <c r="N48" s="55"/>
      <c r="O48" s="56" t="s">
        <v>203</v>
      </c>
      <c r="P48" s="57" t="s">
        <v>203</v>
      </c>
      <c r="Q48" s="77" t="s">
        <v>203</v>
      </c>
      <c r="R48" s="58" t="s">
        <v>203</v>
      </c>
      <c r="S48" s="148" t="s">
        <v>202</v>
      </c>
      <c r="T48" s="59" t="s">
        <v>203</v>
      </c>
      <c r="U48" s="148" t="s">
        <v>202</v>
      </c>
      <c r="V48" s="60" t="s">
        <v>203</v>
      </c>
      <c r="W48" s="61" t="s">
        <v>203</v>
      </c>
    </row>
    <row r="49" spans="1:23" ht="17.25" customHeight="1">
      <c r="A49" s="197"/>
      <c r="B49" s="69"/>
      <c r="C49" s="70"/>
      <c r="D49" s="64" t="s">
        <v>203</v>
      </c>
      <c r="E49" s="78"/>
      <c r="F49" s="71"/>
      <c r="G49" s="149"/>
      <c r="H49" s="72"/>
      <c r="I49" s="149"/>
      <c r="J49" s="73"/>
      <c r="K49" s="74"/>
      <c r="L49" s="53"/>
      <c r="M49" s="197"/>
      <c r="N49" s="69"/>
      <c r="O49" s="70"/>
      <c r="P49" s="64" t="s">
        <v>203</v>
      </c>
      <c r="Q49" s="78"/>
      <c r="R49" s="71"/>
      <c r="S49" s="149"/>
      <c r="T49" s="72"/>
      <c r="U49" s="149"/>
      <c r="V49" s="73"/>
      <c r="W49" s="74"/>
    </row>
    <row r="50" spans="1:23" ht="11.25" customHeight="1">
      <c r="A50" s="196">
        <v>21</v>
      </c>
      <c r="B50" s="55"/>
      <c r="C50" s="56" t="s">
        <v>203</v>
      </c>
      <c r="D50" s="57" t="s">
        <v>203</v>
      </c>
      <c r="E50" s="77" t="s">
        <v>203</v>
      </c>
      <c r="F50" s="58" t="s">
        <v>203</v>
      </c>
      <c r="G50" s="148" t="s">
        <v>202</v>
      </c>
      <c r="H50" s="59" t="s">
        <v>203</v>
      </c>
      <c r="I50" s="148" t="s">
        <v>202</v>
      </c>
      <c r="J50" s="60" t="s">
        <v>203</v>
      </c>
      <c r="K50" s="61" t="s">
        <v>203</v>
      </c>
      <c r="L50" s="53"/>
      <c r="M50" s="196">
        <v>21</v>
      </c>
      <c r="N50" s="55"/>
      <c r="O50" s="56" t="s">
        <v>203</v>
      </c>
      <c r="P50" s="57" t="s">
        <v>203</v>
      </c>
      <c r="Q50" s="77" t="s">
        <v>203</v>
      </c>
      <c r="R50" s="58" t="s">
        <v>203</v>
      </c>
      <c r="S50" s="148" t="s">
        <v>202</v>
      </c>
      <c r="T50" s="59" t="s">
        <v>203</v>
      </c>
      <c r="U50" s="148" t="s">
        <v>202</v>
      </c>
      <c r="V50" s="60" t="s">
        <v>203</v>
      </c>
      <c r="W50" s="61" t="s">
        <v>203</v>
      </c>
    </row>
    <row r="51" spans="1:23" ht="17.25" customHeight="1">
      <c r="A51" s="197"/>
      <c r="B51" s="69"/>
      <c r="C51" s="70"/>
      <c r="D51" s="64" t="s">
        <v>203</v>
      </c>
      <c r="E51" s="78"/>
      <c r="F51" s="71"/>
      <c r="G51" s="149"/>
      <c r="H51" s="72"/>
      <c r="I51" s="149"/>
      <c r="J51" s="73"/>
      <c r="K51" s="74"/>
      <c r="L51" s="53"/>
      <c r="M51" s="197"/>
      <c r="N51" s="69"/>
      <c r="O51" s="70"/>
      <c r="P51" s="64" t="s">
        <v>203</v>
      </c>
      <c r="Q51" s="78"/>
      <c r="R51" s="71"/>
      <c r="S51" s="149"/>
      <c r="T51" s="72"/>
      <c r="U51" s="149"/>
      <c r="V51" s="73"/>
      <c r="W51" s="74"/>
    </row>
    <row r="52" spans="1:23" ht="11.25" customHeight="1">
      <c r="A52" s="196">
        <v>22</v>
      </c>
      <c r="B52" s="55"/>
      <c r="C52" s="56" t="s">
        <v>203</v>
      </c>
      <c r="D52" s="57" t="s">
        <v>203</v>
      </c>
      <c r="E52" s="77" t="s">
        <v>203</v>
      </c>
      <c r="F52" s="58" t="s">
        <v>203</v>
      </c>
      <c r="G52" s="148" t="s">
        <v>202</v>
      </c>
      <c r="H52" s="59" t="s">
        <v>203</v>
      </c>
      <c r="I52" s="148" t="s">
        <v>202</v>
      </c>
      <c r="J52" s="60" t="s">
        <v>203</v>
      </c>
      <c r="K52" s="61" t="s">
        <v>203</v>
      </c>
      <c r="L52" s="53"/>
      <c r="M52" s="196">
        <v>22</v>
      </c>
      <c r="N52" s="55"/>
      <c r="O52" s="56" t="s">
        <v>203</v>
      </c>
      <c r="P52" s="57" t="s">
        <v>203</v>
      </c>
      <c r="Q52" s="77" t="s">
        <v>203</v>
      </c>
      <c r="R52" s="58" t="s">
        <v>203</v>
      </c>
      <c r="S52" s="148" t="s">
        <v>202</v>
      </c>
      <c r="T52" s="59" t="s">
        <v>203</v>
      </c>
      <c r="U52" s="148" t="s">
        <v>202</v>
      </c>
      <c r="V52" s="60" t="s">
        <v>203</v>
      </c>
      <c r="W52" s="61" t="s">
        <v>203</v>
      </c>
    </row>
    <row r="53" spans="1:23" ht="17.25" customHeight="1">
      <c r="A53" s="197"/>
      <c r="B53" s="69"/>
      <c r="C53" s="70"/>
      <c r="D53" s="64" t="s">
        <v>203</v>
      </c>
      <c r="E53" s="78"/>
      <c r="F53" s="71"/>
      <c r="G53" s="149"/>
      <c r="H53" s="72"/>
      <c r="I53" s="149"/>
      <c r="J53" s="73"/>
      <c r="K53" s="74"/>
      <c r="L53" s="53"/>
      <c r="M53" s="197"/>
      <c r="N53" s="69"/>
      <c r="O53" s="70"/>
      <c r="P53" s="64" t="s">
        <v>203</v>
      </c>
      <c r="Q53" s="78"/>
      <c r="R53" s="71"/>
      <c r="S53" s="149"/>
      <c r="T53" s="72"/>
      <c r="U53" s="149"/>
      <c r="V53" s="73"/>
      <c r="W53" s="74"/>
    </row>
    <row r="54" spans="1:23" ht="11.25" customHeight="1">
      <c r="A54" s="196">
        <v>23</v>
      </c>
      <c r="B54" s="55"/>
      <c r="C54" s="56" t="s">
        <v>203</v>
      </c>
      <c r="D54" s="57" t="s">
        <v>203</v>
      </c>
      <c r="E54" s="77" t="s">
        <v>203</v>
      </c>
      <c r="F54" s="58" t="s">
        <v>203</v>
      </c>
      <c r="G54" s="148" t="s">
        <v>202</v>
      </c>
      <c r="H54" s="59" t="s">
        <v>203</v>
      </c>
      <c r="I54" s="148" t="s">
        <v>202</v>
      </c>
      <c r="J54" s="60" t="s">
        <v>203</v>
      </c>
      <c r="K54" s="61" t="s">
        <v>203</v>
      </c>
      <c r="L54" s="53"/>
      <c r="M54" s="196">
        <v>23</v>
      </c>
      <c r="N54" s="55"/>
      <c r="O54" s="56" t="s">
        <v>203</v>
      </c>
      <c r="P54" s="57" t="s">
        <v>203</v>
      </c>
      <c r="Q54" s="77" t="s">
        <v>203</v>
      </c>
      <c r="R54" s="58" t="s">
        <v>203</v>
      </c>
      <c r="S54" s="148" t="s">
        <v>202</v>
      </c>
      <c r="T54" s="59" t="s">
        <v>203</v>
      </c>
      <c r="U54" s="148" t="s">
        <v>202</v>
      </c>
      <c r="V54" s="60" t="s">
        <v>203</v>
      </c>
      <c r="W54" s="61" t="s">
        <v>203</v>
      </c>
    </row>
    <row r="55" spans="1:23" ht="17.25" customHeight="1">
      <c r="A55" s="197"/>
      <c r="B55" s="69"/>
      <c r="C55" s="63"/>
      <c r="D55" s="64" t="s">
        <v>203</v>
      </c>
      <c r="E55" s="62"/>
      <c r="F55" s="65"/>
      <c r="G55" s="150"/>
      <c r="H55" s="66"/>
      <c r="I55" s="150"/>
      <c r="J55" s="67"/>
      <c r="K55" s="68"/>
      <c r="L55" s="53"/>
      <c r="M55" s="197"/>
      <c r="N55" s="69"/>
      <c r="O55" s="70"/>
      <c r="P55" s="64" t="s">
        <v>203</v>
      </c>
      <c r="Q55" s="78"/>
      <c r="R55" s="71"/>
      <c r="S55" s="149"/>
      <c r="T55" s="72"/>
      <c r="U55" s="149"/>
      <c r="V55" s="73"/>
      <c r="W55" s="74"/>
    </row>
    <row r="56" spans="1:23" ht="11.25" customHeight="1">
      <c r="A56" s="196">
        <v>24</v>
      </c>
      <c r="B56" s="55"/>
      <c r="C56" s="56" t="s">
        <v>203</v>
      </c>
      <c r="D56" s="57" t="s">
        <v>203</v>
      </c>
      <c r="E56" s="77" t="s">
        <v>203</v>
      </c>
      <c r="F56" s="58" t="s">
        <v>203</v>
      </c>
      <c r="G56" s="148" t="s">
        <v>202</v>
      </c>
      <c r="H56" s="59" t="s">
        <v>203</v>
      </c>
      <c r="I56" s="148" t="s">
        <v>202</v>
      </c>
      <c r="J56" s="60" t="s">
        <v>203</v>
      </c>
      <c r="K56" s="61" t="s">
        <v>203</v>
      </c>
      <c r="L56" s="53"/>
      <c r="M56" s="196">
        <v>24</v>
      </c>
      <c r="N56" s="55"/>
      <c r="O56" s="56" t="s">
        <v>203</v>
      </c>
      <c r="P56" s="57" t="s">
        <v>203</v>
      </c>
      <c r="Q56" s="77" t="s">
        <v>203</v>
      </c>
      <c r="R56" s="58" t="s">
        <v>203</v>
      </c>
      <c r="S56" s="148" t="s">
        <v>202</v>
      </c>
      <c r="T56" s="59" t="s">
        <v>203</v>
      </c>
      <c r="U56" s="148" t="s">
        <v>202</v>
      </c>
      <c r="V56" s="60" t="s">
        <v>203</v>
      </c>
      <c r="W56" s="61" t="s">
        <v>203</v>
      </c>
    </row>
    <row r="57" spans="1:23" ht="17.25" customHeight="1">
      <c r="A57" s="197"/>
      <c r="B57" s="69"/>
      <c r="C57" s="63"/>
      <c r="D57" s="64" t="s">
        <v>203</v>
      </c>
      <c r="E57" s="62"/>
      <c r="F57" s="65"/>
      <c r="G57" s="150"/>
      <c r="H57" s="66"/>
      <c r="I57" s="150"/>
      <c r="J57" s="67"/>
      <c r="K57" s="68"/>
      <c r="L57" s="53"/>
      <c r="M57" s="197"/>
      <c r="N57" s="69"/>
      <c r="O57" s="70"/>
      <c r="P57" s="64" t="s">
        <v>203</v>
      </c>
      <c r="Q57" s="78"/>
      <c r="R57" s="71"/>
      <c r="S57" s="149"/>
      <c r="T57" s="72"/>
      <c r="U57" s="149"/>
      <c r="V57" s="73"/>
      <c r="W57" s="74"/>
    </row>
    <row r="58" spans="1:23" ht="11.25" customHeight="1">
      <c r="A58" s="196">
        <v>25</v>
      </c>
      <c r="B58" s="55"/>
      <c r="C58" s="56" t="s">
        <v>203</v>
      </c>
      <c r="D58" s="57" t="s">
        <v>203</v>
      </c>
      <c r="E58" s="77" t="s">
        <v>203</v>
      </c>
      <c r="F58" s="58" t="s">
        <v>203</v>
      </c>
      <c r="G58" s="148" t="s">
        <v>202</v>
      </c>
      <c r="H58" s="59" t="s">
        <v>203</v>
      </c>
      <c r="I58" s="148" t="s">
        <v>202</v>
      </c>
      <c r="J58" s="60" t="s">
        <v>203</v>
      </c>
      <c r="K58" s="61" t="s">
        <v>203</v>
      </c>
      <c r="L58" s="53"/>
      <c r="M58" s="196">
        <v>25</v>
      </c>
      <c r="N58" s="55"/>
      <c r="O58" s="56" t="s">
        <v>203</v>
      </c>
      <c r="P58" s="57" t="s">
        <v>203</v>
      </c>
      <c r="Q58" s="77" t="s">
        <v>203</v>
      </c>
      <c r="R58" s="58" t="s">
        <v>203</v>
      </c>
      <c r="S58" s="148" t="s">
        <v>202</v>
      </c>
      <c r="T58" s="59" t="s">
        <v>203</v>
      </c>
      <c r="U58" s="148" t="s">
        <v>202</v>
      </c>
      <c r="V58" s="60" t="s">
        <v>203</v>
      </c>
      <c r="W58" s="61" t="s">
        <v>203</v>
      </c>
    </row>
    <row r="59" spans="1:23" ht="17.25" customHeight="1">
      <c r="A59" s="197"/>
      <c r="B59" s="69"/>
      <c r="C59" s="63"/>
      <c r="D59" s="64" t="s">
        <v>203</v>
      </c>
      <c r="E59" s="62"/>
      <c r="F59" s="65"/>
      <c r="G59" s="150"/>
      <c r="H59" s="66"/>
      <c r="I59" s="150"/>
      <c r="J59" s="67"/>
      <c r="K59" s="68"/>
      <c r="L59" s="53"/>
      <c r="M59" s="197"/>
      <c r="N59" s="69"/>
      <c r="O59" s="70"/>
      <c r="P59" s="64" t="s">
        <v>203</v>
      </c>
      <c r="Q59" s="78"/>
      <c r="R59" s="71"/>
      <c r="S59" s="149"/>
      <c r="T59" s="72"/>
      <c r="U59" s="149"/>
      <c r="V59" s="73"/>
      <c r="W59" s="74"/>
    </row>
    <row r="60" spans="1:23" ht="11.25" customHeight="1">
      <c r="A60" s="196">
        <v>26</v>
      </c>
      <c r="B60" s="55"/>
      <c r="C60" s="56" t="s">
        <v>203</v>
      </c>
      <c r="D60" s="57" t="s">
        <v>203</v>
      </c>
      <c r="E60" s="77" t="s">
        <v>203</v>
      </c>
      <c r="F60" s="58" t="s">
        <v>203</v>
      </c>
      <c r="G60" s="148" t="s">
        <v>202</v>
      </c>
      <c r="H60" s="59" t="s">
        <v>203</v>
      </c>
      <c r="I60" s="148" t="s">
        <v>202</v>
      </c>
      <c r="J60" s="60" t="s">
        <v>203</v>
      </c>
      <c r="K60" s="61" t="s">
        <v>203</v>
      </c>
      <c r="L60" s="53"/>
      <c r="M60" s="196">
        <v>26</v>
      </c>
      <c r="N60" s="55"/>
      <c r="O60" s="56" t="s">
        <v>203</v>
      </c>
      <c r="P60" s="57" t="s">
        <v>203</v>
      </c>
      <c r="Q60" s="77" t="s">
        <v>203</v>
      </c>
      <c r="R60" s="58" t="s">
        <v>203</v>
      </c>
      <c r="S60" s="148" t="s">
        <v>202</v>
      </c>
      <c r="T60" s="59" t="s">
        <v>203</v>
      </c>
      <c r="U60" s="148" t="s">
        <v>202</v>
      </c>
      <c r="V60" s="60" t="s">
        <v>203</v>
      </c>
      <c r="W60" s="61" t="s">
        <v>203</v>
      </c>
    </row>
    <row r="61" spans="1:23" ht="17.25" customHeight="1">
      <c r="A61" s="197"/>
      <c r="B61" s="69"/>
      <c r="C61" s="63"/>
      <c r="D61" s="64" t="s">
        <v>203</v>
      </c>
      <c r="E61" s="62"/>
      <c r="F61" s="65"/>
      <c r="G61" s="150"/>
      <c r="H61" s="66"/>
      <c r="I61" s="150"/>
      <c r="J61" s="67"/>
      <c r="K61" s="68"/>
      <c r="L61" s="53"/>
      <c r="M61" s="197"/>
      <c r="N61" s="69"/>
      <c r="O61" s="70"/>
      <c r="P61" s="64" t="s">
        <v>203</v>
      </c>
      <c r="Q61" s="78"/>
      <c r="R61" s="71"/>
      <c r="S61" s="149"/>
      <c r="T61" s="72"/>
      <c r="U61" s="149"/>
      <c r="V61" s="73"/>
      <c r="W61" s="74"/>
    </row>
    <row r="62" spans="1:23" ht="11.25" customHeight="1">
      <c r="A62" s="196">
        <v>27</v>
      </c>
      <c r="B62" s="55"/>
      <c r="C62" s="56" t="s">
        <v>203</v>
      </c>
      <c r="D62" s="57" t="s">
        <v>203</v>
      </c>
      <c r="E62" s="77" t="s">
        <v>203</v>
      </c>
      <c r="F62" s="58" t="s">
        <v>203</v>
      </c>
      <c r="G62" s="148" t="s">
        <v>202</v>
      </c>
      <c r="H62" s="59" t="s">
        <v>203</v>
      </c>
      <c r="I62" s="148" t="s">
        <v>202</v>
      </c>
      <c r="J62" s="60" t="s">
        <v>203</v>
      </c>
      <c r="K62" s="61" t="s">
        <v>203</v>
      </c>
      <c r="L62" s="53"/>
      <c r="M62" s="196">
        <v>27</v>
      </c>
      <c r="N62" s="55"/>
      <c r="O62" s="56" t="s">
        <v>203</v>
      </c>
      <c r="P62" s="57" t="s">
        <v>203</v>
      </c>
      <c r="Q62" s="77" t="s">
        <v>203</v>
      </c>
      <c r="R62" s="58" t="s">
        <v>203</v>
      </c>
      <c r="S62" s="148" t="s">
        <v>202</v>
      </c>
      <c r="T62" s="59" t="s">
        <v>203</v>
      </c>
      <c r="U62" s="148" t="s">
        <v>202</v>
      </c>
      <c r="V62" s="60" t="s">
        <v>203</v>
      </c>
      <c r="W62" s="61" t="s">
        <v>203</v>
      </c>
    </row>
    <row r="63" spans="1:23" ht="17.25" customHeight="1">
      <c r="A63" s="197"/>
      <c r="B63" s="69"/>
      <c r="C63" s="63"/>
      <c r="D63" s="64" t="s">
        <v>203</v>
      </c>
      <c r="E63" s="62"/>
      <c r="F63" s="65"/>
      <c r="G63" s="150"/>
      <c r="H63" s="66"/>
      <c r="I63" s="150"/>
      <c r="J63" s="67"/>
      <c r="K63" s="68"/>
      <c r="L63" s="53"/>
      <c r="M63" s="197"/>
      <c r="N63" s="69"/>
      <c r="O63" s="70"/>
      <c r="P63" s="64" t="s">
        <v>203</v>
      </c>
      <c r="Q63" s="78"/>
      <c r="R63" s="71"/>
      <c r="S63" s="149"/>
      <c r="T63" s="72"/>
      <c r="U63" s="149"/>
      <c r="V63" s="73"/>
      <c r="W63" s="74"/>
    </row>
    <row r="64" spans="1:23" ht="11.25" customHeight="1">
      <c r="A64" s="196">
        <v>28</v>
      </c>
      <c r="B64" s="55"/>
      <c r="C64" s="56" t="s">
        <v>203</v>
      </c>
      <c r="D64" s="57" t="s">
        <v>203</v>
      </c>
      <c r="E64" s="77" t="s">
        <v>203</v>
      </c>
      <c r="F64" s="58" t="s">
        <v>203</v>
      </c>
      <c r="G64" s="148" t="s">
        <v>202</v>
      </c>
      <c r="H64" s="59" t="s">
        <v>203</v>
      </c>
      <c r="I64" s="148" t="s">
        <v>202</v>
      </c>
      <c r="J64" s="60" t="s">
        <v>203</v>
      </c>
      <c r="K64" s="61" t="s">
        <v>203</v>
      </c>
      <c r="L64" s="53"/>
      <c r="M64" s="196">
        <v>28</v>
      </c>
      <c r="N64" s="55"/>
      <c r="O64" s="56" t="s">
        <v>203</v>
      </c>
      <c r="P64" s="57" t="s">
        <v>203</v>
      </c>
      <c r="Q64" s="77" t="s">
        <v>203</v>
      </c>
      <c r="R64" s="58" t="s">
        <v>203</v>
      </c>
      <c r="S64" s="148" t="s">
        <v>202</v>
      </c>
      <c r="T64" s="59" t="s">
        <v>203</v>
      </c>
      <c r="U64" s="148" t="s">
        <v>202</v>
      </c>
      <c r="V64" s="60" t="s">
        <v>203</v>
      </c>
      <c r="W64" s="61" t="s">
        <v>203</v>
      </c>
    </row>
    <row r="65" spans="1:23" ht="17.25" customHeight="1">
      <c r="A65" s="197"/>
      <c r="B65" s="69"/>
      <c r="C65" s="63"/>
      <c r="D65" s="64" t="s">
        <v>203</v>
      </c>
      <c r="E65" s="62"/>
      <c r="F65" s="65"/>
      <c r="G65" s="150"/>
      <c r="H65" s="66"/>
      <c r="I65" s="150"/>
      <c r="J65" s="67"/>
      <c r="K65" s="68"/>
      <c r="L65" s="53"/>
      <c r="M65" s="197"/>
      <c r="N65" s="69"/>
      <c r="O65" s="70"/>
      <c r="P65" s="64" t="s">
        <v>203</v>
      </c>
      <c r="Q65" s="78"/>
      <c r="R65" s="71"/>
      <c r="S65" s="149"/>
      <c r="T65" s="72"/>
      <c r="U65" s="149"/>
      <c r="V65" s="73"/>
      <c r="W65" s="74"/>
    </row>
    <row r="66" spans="1:23" ht="11.25" customHeight="1">
      <c r="A66" s="196">
        <v>29</v>
      </c>
      <c r="B66" s="55"/>
      <c r="C66" s="56" t="s">
        <v>203</v>
      </c>
      <c r="D66" s="57" t="s">
        <v>203</v>
      </c>
      <c r="E66" s="77" t="s">
        <v>203</v>
      </c>
      <c r="F66" s="58" t="s">
        <v>203</v>
      </c>
      <c r="G66" s="148" t="s">
        <v>202</v>
      </c>
      <c r="H66" s="59" t="s">
        <v>203</v>
      </c>
      <c r="I66" s="148" t="s">
        <v>202</v>
      </c>
      <c r="J66" s="60" t="s">
        <v>203</v>
      </c>
      <c r="K66" s="61" t="s">
        <v>203</v>
      </c>
      <c r="L66" s="53"/>
      <c r="M66" s="196">
        <v>29</v>
      </c>
      <c r="N66" s="55"/>
      <c r="O66" s="56" t="s">
        <v>203</v>
      </c>
      <c r="P66" s="57" t="s">
        <v>203</v>
      </c>
      <c r="Q66" s="77" t="s">
        <v>203</v>
      </c>
      <c r="R66" s="58" t="s">
        <v>203</v>
      </c>
      <c r="S66" s="148" t="s">
        <v>202</v>
      </c>
      <c r="T66" s="59" t="s">
        <v>203</v>
      </c>
      <c r="U66" s="148" t="s">
        <v>202</v>
      </c>
      <c r="V66" s="60" t="s">
        <v>203</v>
      </c>
      <c r="W66" s="61" t="s">
        <v>203</v>
      </c>
    </row>
    <row r="67" spans="1:23" ht="17.25" customHeight="1">
      <c r="A67" s="197"/>
      <c r="B67" s="69"/>
      <c r="C67" s="63"/>
      <c r="D67" s="64" t="s">
        <v>203</v>
      </c>
      <c r="E67" s="62"/>
      <c r="F67" s="65"/>
      <c r="G67" s="150"/>
      <c r="H67" s="66"/>
      <c r="I67" s="150"/>
      <c r="J67" s="67"/>
      <c r="K67" s="68"/>
      <c r="L67" s="53"/>
      <c r="M67" s="197"/>
      <c r="N67" s="69"/>
      <c r="O67" s="70"/>
      <c r="P67" s="64" t="s">
        <v>203</v>
      </c>
      <c r="Q67" s="78"/>
      <c r="R67" s="71"/>
      <c r="S67" s="149"/>
      <c r="T67" s="72"/>
      <c r="U67" s="149"/>
      <c r="V67" s="73"/>
      <c r="W67" s="74"/>
    </row>
    <row r="68" spans="1:23" ht="11.25" customHeight="1">
      <c r="A68" s="196">
        <v>30</v>
      </c>
      <c r="B68" s="55"/>
      <c r="C68" s="56" t="s">
        <v>203</v>
      </c>
      <c r="D68" s="57" t="s">
        <v>203</v>
      </c>
      <c r="E68" s="77" t="s">
        <v>203</v>
      </c>
      <c r="F68" s="58" t="s">
        <v>203</v>
      </c>
      <c r="G68" s="148" t="s">
        <v>202</v>
      </c>
      <c r="H68" s="59" t="s">
        <v>203</v>
      </c>
      <c r="I68" s="148" t="s">
        <v>202</v>
      </c>
      <c r="J68" s="60" t="s">
        <v>203</v>
      </c>
      <c r="K68" s="61" t="s">
        <v>203</v>
      </c>
      <c r="L68" s="53"/>
      <c r="M68" s="196">
        <v>30</v>
      </c>
      <c r="N68" s="55"/>
      <c r="O68" s="56" t="s">
        <v>203</v>
      </c>
      <c r="P68" s="57" t="s">
        <v>203</v>
      </c>
      <c r="Q68" s="77" t="s">
        <v>203</v>
      </c>
      <c r="R68" s="58" t="s">
        <v>203</v>
      </c>
      <c r="S68" s="148" t="s">
        <v>202</v>
      </c>
      <c r="T68" s="59" t="s">
        <v>203</v>
      </c>
      <c r="U68" s="148" t="s">
        <v>202</v>
      </c>
      <c r="V68" s="60" t="s">
        <v>203</v>
      </c>
      <c r="W68" s="61" t="s">
        <v>203</v>
      </c>
    </row>
    <row r="69" spans="1:23" ht="17.25" customHeight="1">
      <c r="A69" s="197"/>
      <c r="B69" s="69"/>
      <c r="C69" s="63"/>
      <c r="D69" s="64" t="s">
        <v>203</v>
      </c>
      <c r="E69" s="62"/>
      <c r="F69" s="65"/>
      <c r="G69" s="150"/>
      <c r="H69" s="66"/>
      <c r="I69" s="150"/>
      <c r="J69" s="67"/>
      <c r="K69" s="68"/>
      <c r="L69" s="53"/>
      <c r="M69" s="197"/>
      <c r="N69" s="69"/>
      <c r="O69" s="70"/>
      <c r="P69" s="64" t="s">
        <v>203</v>
      </c>
      <c r="Q69" s="78"/>
      <c r="R69" s="71"/>
      <c r="S69" s="149"/>
      <c r="T69" s="72"/>
      <c r="U69" s="149"/>
      <c r="V69" s="73"/>
      <c r="W69" s="74"/>
    </row>
    <row r="70" spans="1:23" ht="11.25" customHeight="1">
      <c r="A70" s="196">
        <v>31</v>
      </c>
      <c r="B70" s="55"/>
      <c r="C70" s="56" t="s">
        <v>203</v>
      </c>
      <c r="D70" s="57" t="s">
        <v>203</v>
      </c>
      <c r="E70" s="77" t="s">
        <v>203</v>
      </c>
      <c r="F70" s="58" t="s">
        <v>203</v>
      </c>
      <c r="G70" s="148" t="s">
        <v>202</v>
      </c>
      <c r="H70" s="59" t="s">
        <v>203</v>
      </c>
      <c r="I70" s="148" t="s">
        <v>202</v>
      </c>
      <c r="J70" s="60" t="s">
        <v>203</v>
      </c>
      <c r="K70" s="61" t="s">
        <v>203</v>
      </c>
      <c r="L70" s="53"/>
      <c r="M70" s="196">
        <v>31</v>
      </c>
      <c r="N70" s="55"/>
      <c r="O70" s="56" t="s">
        <v>203</v>
      </c>
      <c r="P70" s="57" t="s">
        <v>203</v>
      </c>
      <c r="Q70" s="77" t="s">
        <v>203</v>
      </c>
      <c r="R70" s="58" t="s">
        <v>203</v>
      </c>
      <c r="S70" s="148" t="s">
        <v>202</v>
      </c>
      <c r="T70" s="59" t="s">
        <v>203</v>
      </c>
      <c r="U70" s="148" t="s">
        <v>202</v>
      </c>
      <c r="V70" s="60" t="s">
        <v>203</v>
      </c>
      <c r="W70" s="61" t="s">
        <v>203</v>
      </c>
    </row>
    <row r="71" spans="1:23" ht="17.25" customHeight="1">
      <c r="A71" s="197"/>
      <c r="B71" s="69"/>
      <c r="C71" s="63"/>
      <c r="D71" s="64" t="s">
        <v>203</v>
      </c>
      <c r="E71" s="62"/>
      <c r="F71" s="65"/>
      <c r="G71" s="150"/>
      <c r="H71" s="66"/>
      <c r="I71" s="150"/>
      <c r="J71" s="67"/>
      <c r="K71" s="68"/>
      <c r="L71" s="53"/>
      <c r="M71" s="197"/>
      <c r="N71" s="69"/>
      <c r="O71" s="70"/>
      <c r="P71" s="64" t="s">
        <v>203</v>
      </c>
      <c r="Q71" s="78"/>
      <c r="R71" s="71"/>
      <c r="S71" s="149"/>
      <c r="T71" s="72"/>
      <c r="U71" s="149"/>
      <c r="V71" s="73"/>
      <c r="W71" s="74"/>
    </row>
    <row r="72" spans="1:23" ht="11.25" customHeight="1">
      <c r="A72" s="196">
        <v>32</v>
      </c>
      <c r="B72" s="55"/>
      <c r="C72" s="56" t="s">
        <v>203</v>
      </c>
      <c r="D72" s="57" t="s">
        <v>203</v>
      </c>
      <c r="E72" s="77" t="s">
        <v>203</v>
      </c>
      <c r="F72" s="58" t="s">
        <v>203</v>
      </c>
      <c r="G72" s="148" t="s">
        <v>202</v>
      </c>
      <c r="H72" s="59" t="s">
        <v>203</v>
      </c>
      <c r="I72" s="148" t="s">
        <v>202</v>
      </c>
      <c r="J72" s="60" t="s">
        <v>203</v>
      </c>
      <c r="K72" s="61" t="s">
        <v>203</v>
      </c>
      <c r="L72" s="53"/>
      <c r="M72" s="196">
        <v>32</v>
      </c>
      <c r="N72" s="55"/>
      <c r="O72" s="56" t="s">
        <v>203</v>
      </c>
      <c r="P72" s="57" t="s">
        <v>203</v>
      </c>
      <c r="Q72" s="77" t="s">
        <v>203</v>
      </c>
      <c r="R72" s="58" t="s">
        <v>203</v>
      </c>
      <c r="S72" s="148" t="s">
        <v>202</v>
      </c>
      <c r="T72" s="59" t="s">
        <v>203</v>
      </c>
      <c r="U72" s="148" t="s">
        <v>202</v>
      </c>
      <c r="V72" s="60" t="s">
        <v>203</v>
      </c>
      <c r="W72" s="61" t="s">
        <v>203</v>
      </c>
    </row>
    <row r="73" spans="1:23" ht="17.25" customHeight="1">
      <c r="A73" s="197"/>
      <c r="B73" s="69"/>
      <c r="C73" s="63"/>
      <c r="D73" s="64" t="s">
        <v>203</v>
      </c>
      <c r="E73" s="62"/>
      <c r="F73" s="65"/>
      <c r="G73" s="150"/>
      <c r="H73" s="66"/>
      <c r="I73" s="150"/>
      <c r="J73" s="67"/>
      <c r="K73" s="68"/>
      <c r="L73" s="53"/>
      <c r="M73" s="197"/>
      <c r="N73" s="69"/>
      <c r="O73" s="70"/>
      <c r="P73" s="64" t="s">
        <v>203</v>
      </c>
      <c r="Q73" s="78"/>
      <c r="R73" s="71"/>
      <c r="S73" s="149"/>
      <c r="T73" s="72"/>
      <c r="U73" s="149"/>
      <c r="V73" s="73"/>
      <c r="W73" s="74"/>
    </row>
    <row r="74" spans="1:23" ht="11.25" customHeight="1">
      <c r="A74" s="196">
        <v>33</v>
      </c>
      <c r="B74" s="55"/>
      <c r="C74" s="56" t="s">
        <v>203</v>
      </c>
      <c r="D74" s="57" t="s">
        <v>203</v>
      </c>
      <c r="E74" s="77" t="s">
        <v>203</v>
      </c>
      <c r="F74" s="58" t="s">
        <v>203</v>
      </c>
      <c r="G74" s="148" t="s">
        <v>202</v>
      </c>
      <c r="H74" s="59" t="s">
        <v>203</v>
      </c>
      <c r="I74" s="148" t="s">
        <v>202</v>
      </c>
      <c r="J74" s="60" t="s">
        <v>203</v>
      </c>
      <c r="K74" s="61" t="s">
        <v>203</v>
      </c>
      <c r="L74" s="53"/>
      <c r="M74" s="196">
        <v>33</v>
      </c>
      <c r="N74" s="55"/>
      <c r="O74" s="56" t="s">
        <v>203</v>
      </c>
      <c r="P74" s="57" t="s">
        <v>203</v>
      </c>
      <c r="Q74" s="77" t="s">
        <v>203</v>
      </c>
      <c r="R74" s="58" t="s">
        <v>203</v>
      </c>
      <c r="S74" s="148" t="s">
        <v>202</v>
      </c>
      <c r="T74" s="59" t="s">
        <v>203</v>
      </c>
      <c r="U74" s="148" t="s">
        <v>202</v>
      </c>
      <c r="V74" s="60" t="s">
        <v>203</v>
      </c>
      <c r="W74" s="61" t="s">
        <v>203</v>
      </c>
    </row>
    <row r="75" spans="1:23" ht="17.25" customHeight="1">
      <c r="A75" s="197"/>
      <c r="B75" s="62"/>
      <c r="C75" s="63"/>
      <c r="D75" s="64" t="s">
        <v>203</v>
      </c>
      <c r="E75" s="62"/>
      <c r="F75" s="65"/>
      <c r="G75" s="150"/>
      <c r="H75" s="66"/>
      <c r="I75" s="150"/>
      <c r="J75" s="67"/>
      <c r="K75" s="68"/>
      <c r="L75" s="53"/>
      <c r="M75" s="197"/>
      <c r="N75" s="69"/>
      <c r="O75" s="70"/>
      <c r="P75" s="64" t="s">
        <v>203</v>
      </c>
      <c r="Q75" s="78"/>
      <c r="R75" s="71"/>
      <c r="S75" s="149"/>
      <c r="T75" s="72"/>
      <c r="U75" s="149"/>
      <c r="V75" s="73"/>
      <c r="W75" s="74"/>
    </row>
    <row r="76" spans="1:23" ht="11.25" customHeight="1">
      <c r="A76" s="196">
        <v>34</v>
      </c>
      <c r="B76" s="55"/>
      <c r="C76" s="56" t="s">
        <v>203</v>
      </c>
      <c r="D76" s="57" t="s">
        <v>203</v>
      </c>
      <c r="E76" s="77" t="s">
        <v>203</v>
      </c>
      <c r="F76" s="58" t="s">
        <v>203</v>
      </c>
      <c r="G76" s="148" t="s">
        <v>202</v>
      </c>
      <c r="H76" s="59" t="s">
        <v>203</v>
      </c>
      <c r="I76" s="148" t="s">
        <v>202</v>
      </c>
      <c r="J76" s="60" t="s">
        <v>203</v>
      </c>
      <c r="K76" s="61" t="s">
        <v>203</v>
      </c>
      <c r="L76" s="53"/>
      <c r="M76" s="196">
        <v>34</v>
      </c>
      <c r="N76" s="55"/>
      <c r="O76" s="56" t="s">
        <v>203</v>
      </c>
      <c r="P76" s="57" t="s">
        <v>203</v>
      </c>
      <c r="Q76" s="77" t="s">
        <v>203</v>
      </c>
      <c r="R76" s="58" t="s">
        <v>203</v>
      </c>
      <c r="S76" s="148" t="s">
        <v>202</v>
      </c>
      <c r="T76" s="59" t="s">
        <v>203</v>
      </c>
      <c r="U76" s="148" t="s">
        <v>202</v>
      </c>
      <c r="V76" s="60" t="s">
        <v>203</v>
      </c>
      <c r="W76" s="61" t="s">
        <v>203</v>
      </c>
    </row>
    <row r="77" spans="1:23" ht="17.25" customHeight="1">
      <c r="A77" s="197"/>
      <c r="B77" s="62"/>
      <c r="C77" s="63"/>
      <c r="D77" s="64" t="s">
        <v>203</v>
      </c>
      <c r="E77" s="62"/>
      <c r="F77" s="65"/>
      <c r="G77" s="150"/>
      <c r="H77" s="66"/>
      <c r="I77" s="150"/>
      <c r="J77" s="67"/>
      <c r="K77" s="68"/>
      <c r="L77" s="53"/>
      <c r="M77" s="197"/>
      <c r="N77" s="69"/>
      <c r="O77" s="70"/>
      <c r="P77" s="64" t="s">
        <v>203</v>
      </c>
      <c r="Q77" s="78"/>
      <c r="R77" s="71"/>
      <c r="S77" s="149"/>
      <c r="T77" s="72"/>
      <c r="U77" s="149"/>
      <c r="V77" s="73"/>
      <c r="W77" s="74"/>
    </row>
    <row r="78" spans="1:23" ht="11.25" customHeight="1">
      <c r="A78" s="196">
        <v>35</v>
      </c>
      <c r="B78" s="55"/>
      <c r="C78" s="56" t="s">
        <v>203</v>
      </c>
      <c r="D78" s="57" t="s">
        <v>203</v>
      </c>
      <c r="E78" s="77" t="s">
        <v>203</v>
      </c>
      <c r="F78" s="58" t="s">
        <v>203</v>
      </c>
      <c r="G78" s="148" t="s">
        <v>202</v>
      </c>
      <c r="H78" s="59" t="s">
        <v>203</v>
      </c>
      <c r="I78" s="148" t="s">
        <v>202</v>
      </c>
      <c r="J78" s="60" t="s">
        <v>203</v>
      </c>
      <c r="K78" s="61" t="s">
        <v>203</v>
      </c>
      <c r="L78" s="53"/>
      <c r="M78" s="196">
        <v>35</v>
      </c>
      <c r="N78" s="55"/>
      <c r="O78" s="56" t="s">
        <v>203</v>
      </c>
      <c r="P78" s="57" t="s">
        <v>203</v>
      </c>
      <c r="Q78" s="77" t="s">
        <v>203</v>
      </c>
      <c r="R78" s="58" t="s">
        <v>203</v>
      </c>
      <c r="S78" s="148" t="s">
        <v>202</v>
      </c>
      <c r="T78" s="59" t="s">
        <v>203</v>
      </c>
      <c r="U78" s="148" t="s">
        <v>202</v>
      </c>
      <c r="V78" s="60" t="s">
        <v>203</v>
      </c>
      <c r="W78" s="61" t="s">
        <v>203</v>
      </c>
    </row>
    <row r="79" spans="1:23" ht="17.25" customHeight="1">
      <c r="A79" s="197"/>
      <c r="B79" s="62"/>
      <c r="C79" s="63"/>
      <c r="D79" s="64" t="s">
        <v>203</v>
      </c>
      <c r="E79" s="62"/>
      <c r="F79" s="65"/>
      <c r="G79" s="150"/>
      <c r="H79" s="66"/>
      <c r="I79" s="150"/>
      <c r="J79" s="67"/>
      <c r="K79" s="68"/>
      <c r="L79" s="53"/>
      <c r="M79" s="197"/>
      <c r="N79" s="69"/>
      <c r="O79" s="70"/>
      <c r="P79" s="64" t="s">
        <v>203</v>
      </c>
      <c r="Q79" s="78"/>
      <c r="R79" s="71"/>
      <c r="S79" s="149"/>
      <c r="T79" s="72"/>
      <c r="U79" s="149"/>
      <c r="V79" s="73"/>
      <c r="W79" s="74"/>
    </row>
    <row r="80" spans="1:23" ht="11.25" customHeight="1">
      <c r="A80" s="196">
        <v>36</v>
      </c>
      <c r="B80" s="55"/>
      <c r="C80" s="56" t="s">
        <v>203</v>
      </c>
      <c r="D80" s="57" t="s">
        <v>203</v>
      </c>
      <c r="E80" s="77" t="s">
        <v>203</v>
      </c>
      <c r="F80" s="58" t="s">
        <v>203</v>
      </c>
      <c r="G80" s="148" t="s">
        <v>202</v>
      </c>
      <c r="H80" s="59" t="s">
        <v>203</v>
      </c>
      <c r="I80" s="148" t="s">
        <v>202</v>
      </c>
      <c r="J80" s="60" t="s">
        <v>203</v>
      </c>
      <c r="K80" s="61" t="s">
        <v>203</v>
      </c>
      <c r="L80" s="53"/>
      <c r="M80" s="196">
        <v>36</v>
      </c>
      <c r="N80" s="55"/>
      <c r="O80" s="56" t="s">
        <v>203</v>
      </c>
      <c r="P80" s="57" t="s">
        <v>203</v>
      </c>
      <c r="Q80" s="77" t="s">
        <v>203</v>
      </c>
      <c r="R80" s="58" t="s">
        <v>203</v>
      </c>
      <c r="S80" s="148" t="s">
        <v>202</v>
      </c>
      <c r="T80" s="59" t="s">
        <v>203</v>
      </c>
      <c r="U80" s="148" t="s">
        <v>202</v>
      </c>
      <c r="V80" s="60" t="s">
        <v>203</v>
      </c>
      <c r="W80" s="61" t="s">
        <v>203</v>
      </c>
    </row>
    <row r="81" spans="1:23" ht="17.25" customHeight="1">
      <c r="A81" s="197"/>
      <c r="B81" s="62"/>
      <c r="C81" s="63"/>
      <c r="D81" s="64" t="s">
        <v>203</v>
      </c>
      <c r="E81" s="62"/>
      <c r="F81" s="65"/>
      <c r="G81" s="150"/>
      <c r="H81" s="66"/>
      <c r="I81" s="150"/>
      <c r="J81" s="67"/>
      <c r="K81" s="68"/>
      <c r="L81" s="53"/>
      <c r="M81" s="197"/>
      <c r="N81" s="69"/>
      <c r="O81" s="70"/>
      <c r="P81" s="64" t="s">
        <v>203</v>
      </c>
      <c r="Q81" s="78"/>
      <c r="R81" s="71"/>
      <c r="S81" s="149"/>
      <c r="T81" s="72"/>
      <c r="U81" s="149"/>
      <c r="V81" s="73"/>
      <c r="W81" s="74"/>
    </row>
    <row r="82" spans="1:23" ht="11.25" customHeight="1">
      <c r="A82" s="196">
        <v>37</v>
      </c>
      <c r="B82" s="55"/>
      <c r="C82" s="56" t="s">
        <v>203</v>
      </c>
      <c r="D82" s="57" t="s">
        <v>203</v>
      </c>
      <c r="E82" s="77" t="s">
        <v>203</v>
      </c>
      <c r="F82" s="58" t="s">
        <v>203</v>
      </c>
      <c r="G82" s="148" t="s">
        <v>202</v>
      </c>
      <c r="H82" s="59" t="s">
        <v>203</v>
      </c>
      <c r="I82" s="148" t="s">
        <v>202</v>
      </c>
      <c r="J82" s="60" t="s">
        <v>203</v>
      </c>
      <c r="K82" s="61" t="s">
        <v>203</v>
      </c>
      <c r="L82" s="53"/>
      <c r="M82" s="196">
        <v>37</v>
      </c>
      <c r="N82" s="55"/>
      <c r="O82" s="56" t="s">
        <v>203</v>
      </c>
      <c r="P82" s="57" t="s">
        <v>203</v>
      </c>
      <c r="Q82" s="77" t="s">
        <v>203</v>
      </c>
      <c r="R82" s="58" t="s">
        <v>203</v>
      </c>
      <c r="S82" s="148" t="s">
        <v>202</v>
      </c>
      <c r="T82" s="59" t="s">
        <v>203</v>
      </c>
      <c r="U82" s="148" t="s">
        <v>202</v>
      </c>
      <c r="V82" s="60" t="s">
        <v>203</v>
      </c>
      <c r="W82" s="61" t="s">
        <v>203</v>
      </c>
    </row>
    <row r="83" spans="1:23" ht="17.25" customHeight="1">
      <c r="A83" s="197"/>
      <c r="B83" s="62"/>
      <c r="C83" s="63"/>
      <c r="D83" s="64" t="s">
        <v>203</v>
      </c>
      <c r="E83" s="62"/>
      <c r="F83" s="65"/>
      <c r="G83" s="150"/>
      <c r="H83" s="66"/>
      <c r="I83" s="150"/>
      <c r="J83" s="67"/>
      <c r="K83" s="68"/>
      <c r="L83" s="53"/>
      <c r="M83" s="197"/>
      <c r="N83" s="69"/>
      <c r="O83" s="70"/>
      <c r="P83" s="64" t="s">
        <v>203</v>
      </c>
      <c r="Q83" s="78"/>
      <c r="R83" s="71"/>
      <c r="S83" s="149"/>
      <c r="T83" s="72"/>
      <c r="U83" s="149"/>
      <c r="V83" s="73"/>
      <c r="W83" s="74"/>
    </row>
    <row r="84" spans="1:23" ht="11.25" customHeight="1">
      <c r="A84" s="196">
        <v>38</v>
      </c>
      <c r="B84" s="55"/>
      <c r="C84" s="56" t="s">
        <v>203</v>
      </c>
      <c r="D84" s="57" t="s">
        <v>203</v>
      </c>
      <c r="E84" s="77" t="s">
        <v>203</v>
      </c>
      <c r="F84" s="58" t="s">
        <v>203</v>
      </c>
      <c r="G84" s="148" t="s">
        <v>202</v>
      </c>
      <c r="H84" s="59" t="s">
        <v>203</v>
      </c>
      <c r="I84" s="148" t="s">
        <v>202</v>
      </c>
      <c r="J84" s="60" t="s">
        <v>203</v>
      </c>
      <c r="K84" s="61" t="s">
        <v>203</v>
      </c>
      <c r="L84" s="53"/>
      <c r="M84" s="196">
        <v>38</v>
      </c>
      <c r="N84" s="55"/>
      <c r="O84" s="56" t="s">
        <v>203</v>
      </c>
      <c r="P84" s="57" t="s">
        <v>203</v>
      </c>
      <c r="Q84" s="77" t="s">
        <v>203</v>
      </c>
      <c r="R84" s="58" t="s">
        <v>203</v>
      </c>
      <c r="S84" s="148" t="s">
        <v>202</v>
      </c>
      <c r="T84" s="59" t="s">
        <v>203</v>
      </c>
      <c r="U84" s="148" t="s">
        <v>202</v>
      </c>
      <c r="V84" s="60" t="s">
        <v>203</v>
      </c>
      <c r="W84" s="61" t="s">
        <v>203</v>
      </c>
    </row>
    <row r="85" spans="1:23" ht="17.25" customHeight="1">
      <c r="A85" s="197"/>
      <c r="B85" s="62"/>
      <c r="C85" s="63"/>
      <c r="D85" s="64" t="s">
        <v>203</v>
      </c>
      <c r="E85" s="62"/>
      <c r="F85" s="65"/>
      <c r="G85" s="150"/>
      <c r="H85" s="66"/>
      <c r="I85" s="150"/>
      <c r="J85" s="67"/>
      <c r="K85" s="68"/>
      <c r="L85" s="53"/>
      <c r="M85" s="197"/>
      <c r="N85" s="69"/>
      <c r="O85" s="70"/>
      <c r="P85" s="64" t="s">
        <v>203</v>
      </c>
      <c r="Q85" s="78"/>
      <c r="R85" s="71"/>
      <c r="S85" s="149"/>
      <c r="T85" s="72"/>
      <c r="U85" s="149"/>
      <c r="V85" s="73"/>
      <c r="W85" s="74"/>
    </row>
    <row r="86" spans="1:23" ht="11.25" customHeight="1">
      <c r="A86" s="196">
        <v>39</v>
      </c>
      <c r="B86" s="55"/>
      <c r="C86" s="56" t="s">
        <v>203</v>
      </c>
      <c r="D86" s="57" t="s">
        <v>203</v>
      </c>
      <c r="E86" s="77" t="s">
        <v>203</v>
      </c>
      <c r="F86" s="58" t="s">
        <v>203</v>
      </c>
      <c r="G86" s="148" t="s">
        <v>202</v>
      </c>
      <c r="H86" s="59" t="s">
        <v>203</v>
      </c>
      <c r="I86" s="148" t="s">
        <v>202</v>
      </c>
      <c r="J86" s="60" t="s">
        <v>203</v>
      </c>
      <c r="K86" s="61" t="s">
        <v>203</v>
      </c>
      <c r="L86" s="53"/>
      <c r="M86" s="196">
        <v>39</v>
      </c>
      <c r="N86" s="55"/>
      <c r="O86" s="56" t="s">
        <v>203</v>
      </c>
      <c r="P86" s="57" t="s">
        <v>203</v>
      </c>
      <c r="Q86" s="77" t="s">
        <v>203</v>
      </c>
      <c r="R86" s="58" t="s">
        <v>203</v>
      </c>
      <c r="S86" s="148" t="s">
        <v>202</v>
      </c>
      <c r="T86" s="59" t="s">
        <v>203</v>
      </c>
      <c r="U86" s="148" t="s">
        <v>202</v>
      </c>
      <c r="V86" s="60" t="s">
        <v>203</v>
      </c>
      <c r="W86" s="61" t="s">
        <v>203</v>
      </c>
    </row>
    <row r="87" spans="1:23" ht="17.25" customHeight="1">
      <c r="A87" s="197"/>
      <c r="B87" s="62"/>
      <c r="C87" s="63"/>
      <c r="D87" s="64" t="s">
        <v>203</v>
      </c>
      <c r="E87" s="62"/>
      <c r="F87" s="65"/>
      <c r="G87" s="150"/>
      <c r="H87" s="66"/>
      <c r="I87" s="150"/>
      <c r="J87" s="67"/>
      <c r="K87" s="68"/>
      <c r="L87" s="53"/>
      <c r="M87" s="197"/>
      <c r="N87" s="69"/>
      <c r="O87" s="70"/>
      <c r="P87" s="64" t="s">
        <v>203</v>
      </c>
      <c r="Q87" s="78"/>
      <c r="R87" s="71"/>
      <c r="S87" s="149"/>
      <c r="T87" s="72"/>
      <c r="U87" s="149"/>
      <c r="V87" s="73"/>
      <c r="W87" s="74"/>
    </row>
    <row r="88" spans="1:23" ht="11.25" customHeight="1">
      <c r="A88" s="196">
        <v>40</v>
      </c>
      <c r="B88" s="55"/>
      <c r="C88" s="56" t="s">
        <v>203</v>
      </c>
      <c r="D88" s="57" t="s">
        <v>203</v>
      </c>
      <c r="E88" s="77" t="s">
        <v>203</v>
      </c>
      <c r="F88" s="58" t="s">
        <v>203</v>
      </c>
      <c r="G88" s="148" t="s">
        <v>202</v>
      </c>
      <c r="H88" s="59" t="s">
        <v>203</v>
      </c>
      <c r="I88" s="148" t="s">
        <v>202</v>
      </c>
      <c r="J88" s="60" t="s">
        <v>203</v>
      </c>
      <c r="K88" s="61" t="s">
        <v>203</v>
      </c>
      <c r="L88" s="53"/>
      <c r="M88" s="196">
        <v>40</v>
      </c>
      <c r="N88" s="55"/>
      <c r="O88" s="56" t="s">
        <v>203</v>
      </c>
      <c r="P88" s="57" t="s">
        <v>203</v>
      </c>
      <c r="Q88" s="77" t="s">
        <v>203</v>
      </c>
      <c r="R88" s="58" t="s">
        <v>203</v>
      </c>
      <c r="S88" s="148" t="s">
        <v>202</v>
      </c>
      <c r="T88" s="59" t="s">
        <v>203</v>
      </c>
      <c r="U88" s="148" t="s">
        <v>202</v>
      </c>
      <c r="V88" s="60" t="s">
        <v>203</v>
      </c>
      <c r="W88" s="61" t="s">
        <v>203</v>
      </c>
    </row>
    <row r="89" spans="1:23" ht="17.25" customHeight="1">
      <c r="A89" s="197"/>
      <c r="B89" s="62"/>
      <c r="C89" s="63"/>
      <c r="D89" s="64" t="s">
        <v>203</v>
      </c>
      <c r="E89" s="62"/>
      <c r="F89" s="65"/>
      <c r="G89" s="150"/>
      <c r="H89" s="66"/>
      <c r="I89" s="150"/>
      <c r="J89" s="67"/>
      <c r="K89" s="68"/>
      <c r="L89" s="53"/>
      <c r="M89" s="197"/>
      <c r="N89" s="69"/>
      <c r="O89" s="70"/>
      <c r="P89" s="64" t="s">
        <v>203</v>
      </c>
      <c r="Q89" s="78"/>
      <c r="R89" s="71"/>
      <c r="S89" s="149"/>
      <c r="T89" s="72"/>
      <c r="U89" s="149"/>
      <c r="V89" s="73"/>
      <c r="W89" s="74"/>
    </row>
    <row r="90" spans="1:23" ht="11.25" customHeight="1">
      <c r="A90" s="196">
        <v>41</v>
      </c>
      <c r="B90" s="55"/>
      <c r="C90" s="56" t="s">
        <v>203</v>
      </c>
      <c r="D90" s="57" t="s">
        <v>203</v>
      </c>
      <c r="E90" s="77" t="s">
        <v>203</v>
      </c>
      <c r="F90" s="58" t="s">
        <v>203</v>
      </c>
      <c r="G90" s="148" t="s">
        <v>202</v>
      </c>
      <c r="H90" s="59" t="s">
        <v>203</v>
      </c>
      <c r="I90" s="148" t="s">
        <v>202</v>
      </c>
      <c r="J90" s="60" t="s">
        <v>203</v>
      </c>
      <c r="K90" s="61" t="s">
        <v>203</v>
      </c>
      <c r="L90" s="53"/>
      <c r="M90" s="196">
        <v>41</v>
      </c>
      <c r="N90" s="55"/>
      <c r="O90" s="56" t="s">
        <v>203</v>
      </c>
      <c r="P90" s="57" t="s">
        <v>203</v>
      </c>
      <c r="Q90" s="77" t="s">
        <v>203</v>
      </c>
      <c r="R90" s="58" t="s">
        <v>203</v>
      </c>
      <c r="S90" s="148" t="s">
        <v>202</v>
      </c>
      <c r="T90" s="59" t="s">
        <v>203</v>
      </c>
      <c r="U90" s="148" t="s">
        <v>202</v>
      </c>
      <c r="V90" s="60" t="s">
        <v>203</v>
      </c>
      <c r="W90" s="61" t="s">
        <v>203</v>
      </c>
    </row>
    <row r="91" spans="1:23" ht="17.25" customHeight="1">
      <c r="A91" s="197"/>
      <c r="B91" s="62"/>
      <c r="C91" s="63"/>
      <c r="D91" s="64" t="s">
        <v>203</v>
      </c>
      <c r="E91" s="62"/>
      <c r="F91" s="65"/>
      <c r="G91" s="150"/>
      <c r="H91" s="66"/>
      <c r="I91" s="150"/>
      <c r="J91" s="67"/>
      <c r="K91" s="68"/>
      <c r="L91" s="53"/>
      <c r="M91" s="197"/>
      <c r="N91" s="69"/>
      <c r="O91" s="70"/>
      <c r="P91" s="64" t="s">
        <v>203</v>
      </c>
      <c r="Q91" s="78"/>
      <c r="R91" s="71"/>
      <c r="S91" s="149"/>
      <c r="T91" s="72"/>
      <c r="U91" s="149"/>
      <c r="V91" s="73"/>
      <c r="W91" s="74"/>
    </row>
    <row r="92" spans="1:23" ht="11.25" customHeight="1">
      <c r="A92" s="196">
        <v>42</v>
      </c>
      <c r="B92" s="55"/>
      <c r="C92" s="56" t="s">
        <v>203</v>
      </c>
      <c r="D92" s="57" t="s">
        <v>203</v>
      </c>
      <c r="E92" s="77" t="s">
        <v>203</v>
      </c>
      <c r="F92" s="58" t="s">
        <v>203</v>
      </c>
      <c r="G92" s="148" t="s">
        <v>202</v>
      </c>
      <c r="H92" s="59" t="s">
        <v>203</v>
      </c>
      <c r="I92" s="148" t="s">
        <v>202</v>
      </c>
      <c r="J92" s="60" t="s">
        <v>203</v>
      </c>
      <c r="K92" s="61" t="s">
        <v>203</v>
      </c>
      <c r="L92" s="53"/>
      <c r="M92" s="196">
        <v>42</v>
      </c>
      <c r="N92" s="55"/>
      <c r="O92" s="56" t="s">
        <v>203</v>
      </c>
      <c r="P92" s="57" t="s">
        <v>203</v>
      </c>
      <c r="Q92" s="77" t="s">
        <v>203</v>
      </c>
      <c r="R92" s="58" t="s">
        <v>203</v>
      </c>
      <c r="S92" s="148" t="s">
        <v>202</v>
      </c>
      <c r="T92" s="59" t="s">
        <v>203</v>
      </c>
      <c r="U92" s="148" t="s">
        <v>202</v>
      </c>
      <c r="V92" s="60" t="s">
        <v>203</v>
      </c>
      <c r="W92" s="61" t="s">
        <v>203</v>
      </c>
    </row>
    <row r="93" spans="1:23" ht="17.25" customHeight="1">
      <c r="A93" s="197"/>
      <c r="B93" s="62"/>
      <c r="C93" s="63"/>
      <c r="D93" s="64" t="s">
        <v>203</v>
      </c>
      <c r="E93" s="62"/>
      <c r="F93" s="65"/>
      <c r="G93" s="150"/>
      <c r="H93" s="66"/>
      <c r="I93" s="150"/>
      <c r="J93" s="67"/>
      <c r="K93" s="68"/>
      <c r="L93" s="53"/>
      <c r="M93" s="197"/>
      <c r="N93" s="69"/>
      <c r="O93" s="70"/>
      <c r="P93" s="64" t="s">
        <v>203</v>
      </c>
      <c r="Q93" s="78"/>
      <c r="R93" s="71"/>
      <c r="S93" s="149"/>
      <c r="T93" s="72"/>
      <c r="U93" s="149"/>
      <c r="V93" s="73"/>
      <c r="W93" s="74"/>
    </row>
    <row r="94" spans="1:23" ht="11.25" customHeight="1">
      <c r="A94" s="196">
        <v>43</v>
      </c>
      <c r="B94" s="55"/>
      <c r="C94" s="56" t="s">
        <v>203</v>
      </c>
      <c r="D94" s="57" t="s">
        <v>203</v>
      </c>
      <c r="E94" s="77" t="s">
        <v>203</v>
      </c>
      <c r="F94" s="58" t="s">
        <v>203</v>
      </c>
      <c r="G94" s="148" t="s">
        <v>202</v>
      </c>
      <c r="H94" s="59" t="s">
        <v>203</v>
      </c>
      <c r="I94" s="148" t="s">
        <v>202</v>
      </c>
      <c r="J94" s="60" t="s">
        <v>203</v>
      </c>
      <c r="K94" s="61" t="s">
        <v>203</v>
      </c>
      <c r="L94" s="53"/>
      <c r="M94" s="196">
        <v>43</v>
      </c>
      <c r="N94" s="55"/>
      <c r="O94" s="56" t="s">
        <v>203</v>
      </c>
      <c r="P94" s="57" t="s">
        <v>203</v>
      </c>
      <c r="Q94" s="77" t="s">
        <v>203</v>
      </c>
      <c r="R94" s="58" t="s">
        <v>203</v>
      </c>
      <c r="S94" s="148" t="s">
        <v>202</v>
      </c>
      <c r="T94" s="59" t="s">
        <v>203</v>
      </c>
      <c r="U94" s="148" t="s">
        <v>202</v>
      </c>
      <c r="V94" s="60" t="s">
        <v>203</v>
      </c>
      <c r="W94" s="61" t="s">
        <v>203</v>
      </c>
    </row>
    <row r="95" spans="1:23" ht="17.25" customHeight="1">
      <c r="A95" s="197"/>
      <c r="B95" s="62"/>
      <c r="C95" s="63"/>
      <c r="D95" s="64" t="s">
        <v>203</v>
      </c>
      <c r="E95" s="62"/>
      <c r="F95" s="65"/>
      <c r="G95" s="150"/>
      <c r="H95" s="66"/>
      <c r="I95" s="150"/>
      <c r="J95" s="67"/>
      <c r="K95" s="68"/>
      <c r="L95" s="53"/>
      <c r="M95" s="197"/>
      <c r="N95" s="69"/>
      <c r="O95" s="70"/>
      <c r="P95" s="64" t="s">
        <v>203</v>
      </c>
      <c r="Q95" s="78"/>
      <c r="R95" s="71"/>
      <c r="S95" s="149"/>
      <c r="T95" s="72"/>
      <c r="U95" s="149"/>
      <c r="V95" s="73"/>
      <c r="W95" s="74"/>
    </row>
    <row r="96" spans="1:23" ht="11.25" customHeight="1">
      <c r="A96" s="196">
        <v>44</v>
      </c>
      <c r="B96" s="55"/>
      <c r="C96" s="56" t="s">
        <v>203</v>
      </c>
      <c r="D96" s="57" t="s">
        <v>203</v>
      </c>
      <c r="E96" s="77" t="s">
        <v>203</v>
      </c>
      <c r="F96" s="58" t="s">
        <v>203</v>
      </c>
      <c r="G96" s="148" t="s">
        <v>202</v>
      </c>
      <c r="H96" s="59" t="s">
        <v>203</v>
      </c>
      <c r="I96" s="148" t="s">
        <v>202</v>
      </c>
      <c r="J96" s="60" t="s">
        <v>203</v>
      </c>
      <c r="K96" s="61" t="s">
        <v>203</v>
      </c>
      <c r="L96" s="53"/>
      <c r="M96" s="196">
        <v>44</v>
      </c>
      <c r="N96" s="55"/>
      <c r="O96" s="56" t="s">
        <v>203</v>
      </c>
      <c r="P96" s="57" t="s">
        <v>203</v>
      </c>
      <c r="Q96" s="77" t="s">
        <v>203</v>
      </c>
      <c r="R96" s="58" t="s">
        <v>203</v>
      </c>
      <c r="S96" s="148" t="s">
        <v>202</v>
      </c>
      <c r="T96" s="59" t="s">
        <v>203</v>
      </c>
      <c r="U96" s="148" t="s">
        <v>202</v>
      </c>
      <c r="V96" s="60" t="s">
        <v>203</v>
      </c>
      <c r="W96" s="61" t="s">
        <v>203</v>
      </c>
    </row>
    <row r="97" spans="1:23" ht="17.25" customHeight="1">
      <c r="A97" s="197"/>
      <c r="B97" s="62"/>
      <c r="C97" s="63"/>
      <c r="D97" s="64" t="s">
        <v>203</v>
      </c>
      <c r="E97" s="62"/>
      <c r="F97" s="65"/>
      <c r="G97" s="150"/>
      <c r="H97" s="66"/>
      <c r="I97" s="150"/>
      <c r="J97" s="67"/>
      <c r="K97" s="68"/>
      <c r="L97" s="53"/>
      <c r="M97" s="197"/>
      <c r="N97" s="69"/>
      <c r="O97" s="70"/>
      <c r="P97" s="64" t="s">
        <v>203</v>
      </c>
      <c r="Q97" s="78"/>
      <c r="R97" s="71"/>
      <c r="S97" s="149"/>
      <c r="T97" s="72"/>
      <c r="U97" s="149"/>
      <c r="V97" s="73"/>
      <c r="W97" s="74"/>
    </row>
    <row r="98" spans="1:23" ht="11.25" customHeight="1">
      <c r="A98" s="196">
        <v>45</v>
      </c>
      <c r="B98" s="55"/>
      <c r="C98" s="56" t="s">
        <v>203</v>
      </c>
      <c r="D98" s="57" t="s">
        <v>203</v>
      </c>
      <c r="E98" s="77" t="s">
        <v>203</v>
      </c>
      <c r="F98" s="58" t="s">
        <v>203</v>
      </c>
      <c r="G98" s="148" t="s">
        <v>202</v>
      </c>
      <c r="H98" s="59" t="s">
        <v>203</v>
      </c>
      <c r="I98" s="148" t="s">
        <v>202</v>
      </c>
      <c r="J98" s="60" t="s">
        <v>203</v>
      </c>
      <c r="K98" s="61" t="s">
        <v>203</v>
      </c>
      <c r="L98" s="53"/>
      <c r="M98" s="196">
        <v>45</v>
      </c>
      <c r="N98" s="55"/>
      <c r="O98" s="56" t="s">
        <v>203</v>
      </c>
      <c r="P98" s="57" t="s">
        <v>203</v>
      </c>
      <c r="Q98" s="77" t="s">
        <v>203</v>
      </c>
      <c r="R98" s="58" t="s">
        <v>203</v>
      </c>
      <c r="S98" s="148" t="s">
        <v>202</v>
      </c>
      <c r="T98" s="59" t="s">
        <v>203</v>
      </c>
      <c r="U98" s="148" t="s">
        <v>202</v>
      </c>
      <c r="V98" s="60" t="s">
        <v>203</v>
      </c>
      <c r="W98" s="61" t="s">
        <v>203</v>
      </c>
    </row>
    <row r="99" spans="1:23" ht="17.25" customHeight="1">
      <c r="A99" s="197"/>
      <c r="B99" s="62"/>
      <c r="C99" s="63"/>
      <c r="D99" s="64" t="s">
        <v>203</v>
      </c>
      <c r="E99" s="62"/>
      <c r="F99" s="65"/>
      <c r="G99" s="150"/>
      <c r="H99" s="66"/>
      <c r="I99" s="150"/>
      <c r="J99" s="67"/>
      <c r="K99" s="68"/>
      <c r="L99" s="53"/>
      <c r="M99" s="197"/>
      <c r="N99" s="69"/>
      <c r="O99" s="70"/>
      <c r="P99" s="64" t="s">
        <v>203</v>
      </c>
      <c r="Q99" s="78"/>
      <c r="R99" s="71"/>
      <c r="S99" s="149"/>
      <c r="T99" s="72"/>
      <c r="U99" s="149"/>
      <c r="V99" s="73"/>
      <c r="W99" s="74"/>
    </row>
    <row r="100" spans="1:23" ht="11.25" customHeight="1">
      <c r="A100" s="196">
        <v>46</v>
      </c>
      <c r="B100" s="55"/>
      <c r="C100" s="56" t="s">
        <v>203</v>
      </c>
      <c r="D100" s="57" t="s">
        <v>203</v>
      </c>
      <c r="E100" s="77" t="s">
        <v>203</v>
      </c>
      <c r="F100" s="58" t="s">
        <v>203</v>
      </c>
      <c r="G100" s="148" t="s">
        <v>202</v>
      </c>
      <c r="H100" s="59" t="s">
        <v>203</v>
      </c>
      <c r="I100" s="148" t="s">
        <v>202</v>
      </c>
      <c r="J100" s="60" t="s">
        <v>203</v>
      </c>
      <c r="K100" s="61" t="s">
        <v>203</v>
      </c>
      <c r="L100" s="53"/>
      <c r="M100" s="196">
        <v>46</v>
      </c>
      <c r="N100" s="55"/>
      <c r="O100" s="56" t="s">
        <v>203</v>
      </c>
      <c r="P100" s="57" t="s">
        <v>203</v>
      </c>
      <c r="Q100" s="77" t="s">
        <v>203</v>
      </c>
      <c r="R100" s="58" t="s">
        <v>203</v>
      </c>
      <c r="S100" s="148" t="s">
        <v>202</v>
      </c>
      <c r="T100" s="59" t="s">
        <v>203</v>
      </c>
      <c r="U100" s="148" t="s">
        <v>202</v>
      </c>
      <c r="V100" s="60" t="s">
        <v>203</v>
      </c>
      <c r="W100" s="61" t="s">
        <v>203</v>
      </c>
    </row>
    <row r="101" spans="1:23" ht="17.25" customHeight="1">
      <c r="A101" s="197"/>
      <c r="B101" s="62"/>
      <c r="C101" s="63"/>
      <c r="D101" s="64" t="s">
        <v>203</v>
      </c>
      <c r="E101" s="62"/>
      <c r="F101" s="65"/>
      <c r="G101" s="150"/>
      <c r="H101" s="66"/>
      <c r="I101" s="150"/>
      <c r="J101" s="67"/>
      <c r="K101" s="68"/>
      <c r="L101" s="53"/>
      <c r="M101" s="197"/>
      <c r="N101" s="69"/>
      <c r="O101" s="70"/>
      <c r="P101" s="64" t="s">
        <v>203</v>
      </c>
      <c r="Q101" s="78"/>
      <c r="R101" s="71"/>
      <c r="S101" s="149"/>
      <c r="T101" s="72"/>
      <c r="U101" s="149"/>
      <c r="V101" s="73"/>
      <c r="W101" s="74"/>
    </row>
    <row r="102" spans="1:23" ht="11.25" customHeight="1">
      <c r="A102" s="196">
        <v>47</v>
      </c>
      <c r="B102" s="55"/>
      <c r="C102" s="56" t="s">
        <v>203</v>
      </c>
      <c r="D102" s="57" t="s">
        <v>203</v>
      </c>
      <c r="E102" s="77" t="s">
        <v>203</v>
      </c>
      <c r="F102" s="58" t="s">
        <v>203</v>
      </c>
      <c r="G102" s="148" t="s">
        <v>202</v>
      </c>
      <c r="H102" s="59" t="s">
        <v>203</v>
      </c>
      <c r="I102" s="148" t="s">
        <v>202</v>
      </c>
      <c r="J102" s="60" t="s">
        <v>203</v>
      </c>
      <c r="K102" s="61" t="s">
        <v>203</v>
      </c>
      <c r="L102" s="53"/>
      <c r="M102" s="196">
        <v>47</v>
      </c>
      <c r="N102" s="55"/>
      <c r="O102" s="56" t="s">
        <v>203</v>
      </c>
      <c r="P102" s="57" t="s">
        <v>203</v>
      </c>
      <c r="Q102" s="77" t="s">
        <v>203</v>
      </c>
      <c r="R102" s="58" t="s">
        <v>203</v>
      </c>
      <c r="S102" s="148" t="s">
        <v>202</v>
      </c>
      <c r="T102" s="59" t="s">
        <v>203</v>
      </c>
      <c r="U102" s="148" t="s">
        <v>202</v>
      </c>
      <c r="V102" s="60" t="s">
        <v>203</v>
      </c>
      <c r="W102" s="61" t="s">
        <v>203</v>
      </c>
    </row>
    <row r="103" spans="1:23" ht="17.25" customHeight="1">
      <c r="A103" s="197"/>
      <c r="B103" s="62"/>
      <c r="C103" s="63"/>
      <c r="D103" s="64" t="s">
        <v>203</v>
      </c>
      <c r="E103" s="62"/>
      <c r="F103" s="65"/>
      <c r="G103" s="150"/>
      <c r="H103" s="66"/>
      <c r="I103" s="150"/>
      <c r="J103" s="67"/>
      <c r="K103" s="68"/>
      <c r="L103" s="53"/>
      <c r="M103" s="197"/>
      <c r="N103" s="69"/>
      <c r="O103" s="70"/>
      <c r="P103" s="64" t="s">
        <v>203</v>
      </c>
      <c r="Q103" s="78"/>
      <c r="R103" s="71"/>
      <c r="S103" s="149"/>
      <c r="T103" s="72"/>
      <c r="U103" s="149"/>
      <c r="V103" s="73"/>
      <c r="W103" s="74"/>
    </row>
    <row r="104" spans="1:23" ht="11.25" customHeight="1">
      <c r="A104" s="196">
        <v>48</v>
      </c>
      <c r="B104" s="55"/>
      <c r="C104" s="56" t="s">
        <v>203</v>
      </c>
      <c r="D104" s="57" t="s">
        <v>203</v>
      </c>
      <c r="E104" s="77" t="s">
        <v>203</v>
      </c>
      <c r="F104" s="58" t="s">
        <v>203</v>
      </c>
      <c r="G104" s="148" t="s">
        <v>202</v>
      </c>
      <c r="H104" s="59" t="s">
        <v>203</v>
      </c>
      <c r="I104" s="148" t="s">
        <v>202</v>
      </c>
      <c r="J104" s="60" t="s">
        <v>203</v>
      </c>
      <c r="K104" s="61" t="s">
        <v>203</v>
      </c>
      <c r="L104" s="53"/>
      <c r="M104" s="196">
        <v>48</v>
      </c>
      <c r="N104" s="55"/>
      <c r="O104" s="56" t="s">
        <v>203</v>
      </c>
      <c r="P104" s="57" t="s">
        <v>203</v>
      </c>
      <c r="Q104" s="77" t="s">
        <v>203</v>
      </c>
      <c r="R104" s="58" t="s">
        <v>203</v>
      </c>
      <c r="S104" s="148" t="s">
        <v>202</v>
      </c>
      <c r="T104" s="59" t="s">
        <v>203</v>
      </c>
      <c r="U104" s="148" t="s">
        <v>202</v>
      </c>
      <c r="V104" s="60" t="s">
        <v>203</v>
      </c>
      <c r="W104" s="61" t="s">
        <v>203</v>
      </c>
    </row>
    <row r="105" spans="1:23" ht="17.25" customHeight="1">
      <c r="A105" s="197"/>
      <c r="B105" s="62"/>
      <c r="C105" s="63"/>
      <c r="D105" s="64" t="s">
        <v>203</v>
      </c>
      <c r="E105" s="62"/>
      <c r="F105" s="65"/>
      <c r="G105" s="150"/>
      <c r="H105" s="66"/>
      <c r="I105" s="150"/>
      <c r="J105" s="67"/>
      <c r="K105" s="68"/>
      <c r="L105" s="53"/>
      <c r="M105" s="197"/>
      <c r="N105" s="69"/>
      <c r="O105" s="70"/>
      <c r="P105" s="64" t="s">
        <v>203</v>
      </c>
      <c r="Q105" s="78"/>
      <c r="R105" s="71"/>
      <c r="S105" s="149"/>
      <c r="T105" s="72"/>
      <c r="U105" s="149"/>
      <c r="V105" s="73"/>
      <c r="W105" s="74"/>
    </row>
    <row r="106" spans="1:23" ht="11.25" customHeight="1">
      <c r="A106" s="196">
        <v>49</v>
      </c>
      <c r="B106" s="55"/>
      <c r="C106" s="56" t="s">
        <v>203</v>
      </c>
      <c r="D106" s="57" t="s">
        <v>203</v>
      </c>
      <c r="E106" s="77" t="s">
        <v>203</v>
      </c>
      <c r="F106" s="58" t="s">
        <v>203</v>
      </c>
      <c r="G106" s="148" t="s">
        <v>202</v>
      </c>
      <c r="H106" s="59" t="s">
        <v>203</v>
      </c>
      <c r="I106" s="148" t="s">
        <v>202</v>
      </c>
      <c r="J106" s="60" t="s">
        <v>203</v>
      </c>
      <c r="K106" s="61" t="s">
        <v>203</v>
      </c>
      <c r="L106" s="53"/>
      <c r="M106" s="196">
        <v>49</v>
      </c>
      <c r="N106" s="55"/>
      <c r="O106" s="56" t="s">
        <v>203</v>
      </c>
      <c r="P106" s="57" t="s">
        <v>203</v>
      </c>
      <c r="Q106" s="77" t="s">
        <v>203</v>
      </c>
      <c r="R106" s="58" t="s">
        <v>203</v>
      </c>
      <c r="S106" s="148" t="s">
        <v>202</v>
      </c>
      <c r="T106" s="59" t="s">
        <v>203</v>
      </c>
      <c r="U106" s="148" t="s">
        <v>202</v>
      </c>
      <c r="V106" s="60" t="s">
        <v>203</v>
      </c>
      <c r="W106" s="61" t="s">
        <v>203</v>
      </c>
    </row>
    <row r="107" spans="1:23" ht="17.25" customHeight="1">
      <c r="A107" s="197"/>
      <c r="B107" s="62"/>
      <c r="C107" s="63"/>
      <c r="D107" s="64" t="s">
        <v>203</v>
      </c>
      <c r="E107" s="62"/>
      <c r="F107" s="65"/>
      <c r="G107" s="150"/>
      <c r="H107" s="66"/>
      <c r="I107" s="150"/>
      <c r="J107" s="67"/>
      <c r="K107" s="68"/>
      <c r="L107" s="53"/>
      <c r="M107" s="197"/>
      <c r="N107" s="69"/>
      <c r="O107" s="70"/>
      <c r="P107" s="64" t="s">
        <v>203</v>
      </c>
      <c r="Q107" s="78"/>
      <c r="R107" s="71"/>
      <c r="S107" s="149"/>
      <c r="T107" s="72"/>
      <c r="U107" s="149"/>
      <c r="V107" s="73"/>
      <c r="W107" s="74"/>
    </row>
    <row r="108" spans="1:23" ht="11.25" customHeight="1">
      <c r="A108" s="196">
        <v>50</v>
      </c>
      <c r="B108" s="55"/>
      <c r="C108" s="56" t="s">
        <v>203</v>
      </c>
      <c r="D108" s="57" t="s">
        <v>203</v>
      </c>
      <c r="E108" s="77" t="s">
        <v>203</v>
      </c>
      <c r="F108" s="58" t="s">
        <v>203</v>
      </c>
      <c r="G108" s="148" t="s">
        <v>202</v>
      </c>
      <c r="H108" s="59" t="s">
        <v>203</v>
      </c>
      <c r="I108" s="148" t="s">
        <v>202</v>
      </c>
      <c r="J108" s="60" t="s">
        <v>203</v>
      </c>
      <c r="K108" s="61" t="s">
        <v>203</v>
      </c>
      <c r="L108" s="53"/>
      <c r="M108" s="196">
        <v>50</v>
      </c>
      <c r="N108" s="55"/>
      <c r="O108" s="56" t="s">
        <v>203</v>
      </c>
      <c r="P108" s="57" t="s">
        <v>203</v>
      </c>
      <c r="Q108" s="77" t="s">
        <v>203</v>
      </c>
      <c r="R108" s="58" t="s">
        <v>203</v>
      </c>
      <c r="S108" s="148" t="s">
        <v>202</v>
      </c>
      <c r="T108" s="59" t="s">
        <v>203</v>
      </c>
      <c r="U108" s="148" t="s">
        <v>202</v>
      </c>
      <c r="V108" s="60" t="s">
        <v>203</v>
      </c>
      <c r="W108" s="61" t="s">
        <v>203</v>
      </c>
    </row>
    <row r="109" spans="1:23" ht="17.25" customHeight="1">
      <c r="A109" s="197"/>
      <c r="B109" s="62"/>
      <c r="C109" s="63"/>
      <c r="D109" s="64" t="s">
        <v>203</v>
      </c>
      <c r="E109" s="62"/>
      <c r="F109" s="65"/>
      <c r="G109" s="150"/>
      <c r="H109" s="66"/>
      <c r="I109" s="150"/>
      <c r="J109" s="67"/>
      <c r="K109" s="68"/>
      <c r="L109" s="53"/>
      <c r="M109" s="197"/>
      <c r="N109" s="69"/>
      <c r="O109" s="70"/>
      <c r="P109" s="64" t="s">
        <v>203</v>
      </c>
      <c r="Q109" s="78"/>
      <c r="R109" s="71"/>
      <c r="S109" s="149"/>
      <c r="T109" s="72"/>
      <c r="U109" s="149"/>
      <c r="V109" s="73"/>
      <c r="W109" s="74"/>
    </row>
    <row r="110" spans="1:23" ht="11.25" customHeight="1">
      <c r="A110" s="196">
        <v>51</v>
      </c>
      <c r="B110" s="55"/>
      <c r="C110" s="56" t="s">
        <v>203</v>
      </c>
      <c r="D110" s="57" t="s">
        <v>203</v>
      </c>
      <c r="E110" s="77" t="s">
        <v>203</v>
      </c>
      <c r="F110" s="58" t="s">
        <v>203</v>
      </c>
      <c r="G110" s="148" t="s">
        <v>202</v>
      </c>
      <c r="H110" s="59" t="s">
        <v>203</v>
      </c>
      <c r="I110" s="148" t="s">
        <v>202</v>
      </c>
      <c r="J110" s="60" t="s">
        <v>203</v>
      </c>
      <c r="K110" s="61" t="s">
        <v>203</v>
      </c>
      <c r="L110" s="53"/>
      <c r="M110" s="196">
        <v>51</v>
      </c>
      <c r="N110" s="55"/>
      <c r="O110" s="56" t="s">
        <v>203</v>
      </c>
      <c r="P110" s="57" t="s">
        <v>203</v>
      </c>
      <c r="Q110" s="77" t="s">
        <v>203</v>
      </c>
      <c r="R110" s="58" t="s">
        <v>203</v>
      </c>
      <c r="S110" s="148" t="s">
        <v>202</v>
      </c>
      <c r="T110" s="59" t="s">
        <v>203</v>
      </c>
      <c r="U110" s="148" t="s">
        <v>202</v>
      </c>
      <c r="V110" s="60" t="s">
        <v>203</v>
      </c>
      <c r="W110" s="61" t="s">
        <v>203</v>
      </c>
    </row>
    <row r="111" spans="1:23" ht="17.25" customHeight="1">
      <c r="A111" s="197"/>
      <c r="B111" s="62"/>
      <c r="C111" s="63"/>
      <c r="D111" s="64" t="s">
        <v>203</v>
      </c>
      <c r="E111" s="62"/>
      <c r="F111" s="65"/>
      <c r="G111" s="150"/>
      <c r="H111" s="66"/>
      <c r="I111" s="150"/>
      <c r="J111" s="67"/>
      <c r="K111" s="68"/>
      <c r="L111" s="53"/>
      <c r="M111" s="197"/>
      <c r="N111" s="69"/>
      <c r="O111" s="70"/>
      <c r="P111" s="64" t="s">
        <v>203</v>
      </c>
      <c r="Q111" s="78"/>
      <c r="R111" s="71"/>
      <c r="S111" s="149"/>
      <c r="T111" s="72"/>
      <c r="U111" s="149"/>
      <c r="V111" s="73"/>
      <c r="W111" s="74"/>
    </row>
    <row r="112" spans="1:23" ht="11.25" customHeight="1">
      <c r="A112" s="196">
        <v>52</v>
      </c>
      <c r="B112" s="55"/>
      <c r="C112" s="56" t="s">
        <v>203</v>
      </c>
      <c r="D112" s="57" t="s">
        <v>203</v>
      </c>
      <c r="E112" s="77" t="s">
        <v>203</v>
      </c>
      <c r="F112" s="58" t="s">
        <v>203</v>
      </c>
      <c r="G112" s="148" t="s">
        <v>202</v>
      </c>
      <c r="H112" s="59" t="s">
        <v>203</v>
      </c>
      <c r="I112" s="148" t="s">
        <v>202</v>
      </c>
      <c r="J112" s="60" t="s">
        <v>203</v>
      </c>
      <c r="K112" s="61" t="s">
        <v>203</v>
      </c>
      <c r="L112" s="53"/>
      <c r="M112" s="196">
        <v>52</v>
      </c>
      <c r="N112" s="55"/>
      <c r="O112" s="56" t="s">
        <v>203</v>
      </c>
      <c r="P112" s="57" t="s">
        <v>203</v>
      </c>
      <c r="Q112" s="77" t="s">
        <v>203</v>
      </c>
      <c r="R112" s="58" t="s">
        <v>203</v>
      </c>
      <c r="S112" s="148" t="s">
        <v>202</v>
      </c>
      <c r="T112" s="59" t="s">
        <v>203</v>
      </c>
      <c r="U112" s="148" t="s">
        <v>202</v>
      </c>
      <c r="V112" s="60" t="s">
        <v>203</v>
      </c>
      <c r="W112" s="61" t="s">
        <v>203</v>
      </c>
    </row>
    <row r="113" spans="1:23" ht="17.25" customHeight="1">
      <c r="A113" s="197"/>
      <c r="B113" s="62"/>
      <c r="C113" s="63"/>
      <c r="D113" s="64" t="s">
        <v>203</v>
      </c>
      <c r="E113" s="62"/>
      <c r="F113" s="65"/>
      <c r="G113" s="150"/>
      <c r="H113" s="66"/>
      <c r="I113" s="150"/>
      <c r="J113" s="67"/>
      <c r="K113" s="68"/>
      <c r="L113" s="53"/>
      <c r="M113" s="197"/>
      <c r="N113" s="69"/>
      <c r="O113" s="70"/>
      <c r="P113" s="64" t="s">
        <v>203</v>
      </c>
      <c r="Q113" s="78"/>
      <c r="R113" s="71"/>
      <c r="S113" s="149"/>
      <c r="T113" s="72"/>
      <c r="U113" s="149"/>
      <c r="V113" s="73"/>
      <c r="W113" s="74"/>
    </row>
    <row r="114" spans="1:23" ht="11.25" customHeight="1">
      <c r="A114" s="196">
        <v>53</v>
      </c>
      <c r="B114" s="55"/>
      <c r="C114" s="56" t="s">
        <v>203</v>
      </c>
      <c r="D114" s="57" t="s">
        <v>203</v>
      </c>
      <c r="E114" s="77" t="s">
        <v>203</v>
      </c>
      <c r="F114" s="58" t="s">
        <v>203</v>
      </c>
      <c r="G114" s="148" t="s">
        <v>202</v>
      </c>
      <c r="H114" s="59" t="s">
        <v>203</v>
      </c>
      <c r="I114" s="148" t="s">
        <v>202</v>
      </c>
      <c r="J114" s="60" t="s">
        <v>203</v>
      </c>
      <c r="K114" s="61" t="s">
        <v>203</v>
      </c>
      <c r="L114" s="53"/>
      <c r="M114" s="196">
        <v>53</v>
      </c>
      <c r="N114" s="55"/>
      <c r="O114" s="56" t="s">
        <v>203</v>
      </c>
      <c r="P114" s="57" t="s">
        <v>203</v>
      </c>
      <c r="Q114" s="77" t="s">
        <v>203</v>
      </c>
      <c r="R114" s="58" t="s">
        <v>203</v>
      </c>
      <c r="S114" s="148" t="s">
        <v>202</v>
      </c>
      <c r="T114" s="59" t="s">
        <v>203</v>
      </c>
      <c r="U114" s="148" t="s">
        <v>202</v>
      </c>
      <c r="V114" s="60" t="s">
        <v>203</v>
      </c>
      <c r="W114" s="61" t="s">
        <v>203</v>
      </c>
    </row>
    <row r="115" spans="1:23" ht="17.25" customHeight="1">
      <c r="A115" s="197"/>
      <c r="B115" s="62"/>
      <c r="C115" s="63"/>
      <c r="D115" s="64" t="s">
        <v>203</v>
      </c>
      <c r="E115" s="62"/>
      <c r="F115" s="65"/>
      <c r="G115" s="150"/>
      <c r="H115" s="66"/>
      <c r="I115" s="150"/>
      <c r="J115" s="67"/>
      <c r="K115" s="68"/>
      <c r="L115" s="53"/>
      <c r="M115" s="197"/>
      <c r="N115" s="69"/>
      <c r="O115" s="70"/>
      <c r="P115" s="64" t="s">
        <v>203</v>
      </c>
      <c r="Q115" s="78"/>
      <c r="R115" s="71"/>
      <c r="S115" s="149"/>
      <c r="T115" s="72"/>
      <c r="U115" s="149"/>
      <c r="V115" s="73"/>
      <c r="W115" s="74"/>
    </row>
    <row r="116" spans="1:23" ht="11.25" customHeight="1">
      <c r="A116" s="196">
        <v>54</v>
      </c>
      <c r="B116" s="55"/>
      <c r="C116" s="56" t="s">
        <v>203</v>
      </c>
      <c r="D116" s="57" t="s">
        <v>203</v>
      </c>
      <c r="E116" s="77" t="s">
        <v>203</v>
      </c>
      <c r="F116" s="58" t="s">
        <v>203</v>
      </c>
      <c r="G116" s="148" t="s">
        <v>202</v>
      </c>
      <c r="H116" s="59" t="s">
        <v>203</v>
      </c>
      <c r="I116" s="148" t="s">
        <v>202</v>
      </c>
      <c r="J116" s="60" t="s">
        <v>203</v>
      </c>
      <c r="K116" s="61" t="s">
        <v>203</v>
      </c>
      <c r="L116" s="53"/>
      <c r="M116" s="196">
        <v>54</v>
      </c>
      <c r="N116" s="55"/>
      <c r="O116" s="56" t="s">
        <v>203</v>
      </c>
      <c r="P116" s="57" t="s">
        <v>203</v>
      </c>
      <c r="Q116" s="77" t="s">
        <v>203</v>
      </c>
      <c r="R116" s="58" t="s">
        <v>203</v>
      </c>
      <c r="S116" s="148" t="s">
        <v>202</v>
      </c>
      <c r="T116" s="59" t="s">
        <v>203</v>
      </c>
      <c r="U116" s="148" t="s">
        <v>202</v>
      </c>
      <c r="V116" s="60" t="s">
        <v>203</v>
      </c>
      <c r="W116" s="61" t="s">
        <v>203</v>
      </c>
    </row>
    <row r="117" spans="1:23" ht="17.25" customHeight="1">
      <c r="A117" s="197"/>
      <c r="B117" s="62"/>
      <c r="C117" s="63"/>
      <c r="D117" s="64" t="s">
        <v>203</v>
      </c>
      <c r="E117" s="62"/>
      <c r="F117" s="65"/>
      <c r="G117" s="150"/>
      <c r="H117" s="66"/>
      <c r="I117" s="150"/>
      <c r="J117" s="67"/>
      <c r="K117" s="68"/>
      <c r="L117" s="53"/>
      <c r="M117" s="197"/>
      <c r="N117" s="69"/>
      <c r="O117" s="70"/>
      <c r="P117" s="64" t="s">
        <v>203</v>
      </c>
      <c r="Q117" s="78"/>
      <c r="R117" s="71"/>
      <c r="S117" s="149"/>
      <c r="T117" s="72"/>
      <c r="U117" s="149"/>
      <c r="V117" s="73"/>
      <c r="W117" s="74"/>
    </row>
    <row r="118" spans="1:23" ht="11.25" customHeight="1">
      <c r="A118" s="196">
        <v>55</v>
      </c>
      <c r="B118" s="55"/>
      <c r="C118" s="56" t="s">
        <v>203</v>
      </c>
      <c r="D118" s="57" t="s">
        <v>203</v>
      </c>
      <c r="E118" s="77" t="s">
        <v>203</v>
      </c>
      <c r="F118" s="58" t="s">
        <v>203</v>
      </c>
      <c r="G118" s="148" t="s">
        <v>202</v>
      </c>
      <c r="H118" s="59" t="s">
        <v>203</v>
      </c>
      <c r="I118" s="148" t="s">
        <v>202</v>
      </c>
      <c r="J118" s="60" t="s">
        <v>203</v>
      </c>
      <c r="K118" s="61" t="s">
        <v>203</v>
      </c>
      <c r="L118" s="53"/>
      <c r="M118" s="196">
        <v>55</v>
      </c>
      <c r="N118" s="55"/>
      <c r="O118" s="56" t="s">
        <v>203</v>
      </c>
      <c r="P118" s="57" t="s">
        <v>203</v>
      </c>
      <c r="Q118" s="77" t="s">
        <v>203</v>
      </c>
      <c r="R118" s="58" t="s">
        <v>203</v>
      </c>
      <c r="S118" s="148" t="s">
        <v>202</v>
      </c>
      <c r="T118" s="59" t="s">
        <v>203</v>
      </c>
      <c r="U118" s="148" t="s">
        <v>202</v>
      </c>
      <c r="V118" s="60" t="s">
        <v>203</v>
      </c>
      <c r="W118" s="61" t="s">
        <v>203</v>
      </c>
    </row>
    <row r="119" spans="1:23" ht="17.25" customHeight="1">
      <c r="A119" s="197"/>
      <c r="B119" s="62"/>
      <c r="C119" s="63"/>
      <c r="D119" s="64" t="s">
        <v>203</v>
      </c>
      <c r="E119" s="62"/>
      <c r="F119" s="65"/>
      <c r="G119" s="150"/>
      <c r="H119" s="66"/>
      <c r="I119" s="150"/>
      <c r="J119" s="67"/>
      <c r="K119" s="68"/>
      <c r="L119" s="53"/>
      <c r="M119" s="197"/>
      <c r="N119" s="69"/>
      <c r="O119" s="70"/>
      <c r="P119" s="64" t="s">
        <v>203</v>
      </c>
      <c r="Q119" s="78"/>
      <c r="R119" s="71"/>
      <c r="S119" s="149"/>
      <c r="T119" s="72"/>
      <c r="U119" s="149"/>
      <c r="V119" s="73"/>
      <c r="W119" s="74"/>
    </row>
    <row r="120" spans="1:23" ht="11.25" customHeight="1">
      <c r="A120" s="196">
        <v>56</v>
      </c>
      <c r="B120" s="55"/>
      <c r="C120" s="56" t="s">
        <v>203</v>
      </c>
      <c r="D120" s="57" t="s">
        <v>203</v>
      </c>
      <c r="E120" s="77" t="s">
        <v>203</v>
      </c>
      <c r="F120" s="58" t="s">
        <v>203</v>
      </c>
      <c r="G120" s="148" t="s">
        <v>202</v>
      </c>
      <c r="H120" s="59" t="s">
        <v>203</v>
      </c>
      <c r="I120" s="148" t="s">
        <v>202</v>
      </c>
      <c r="J120" s="60" t="s">
        <v>203</v>
      </c>
      <c r="K120" s="61" t="s">
        <v>203</v>
      </c>
      <c r="L120" s="53"/>
      <c r="M120" s="196">
        <v>56</v>
      </c>
      <c r="N120" s="55"/>
      <c r="O120" s="56" t="s">
        <v>203</v>
      </c>
      <c r="P120" s="57" t="s">
        <v>203</v>
      </c>
      <c r="Q120" s="77" t="s">
        <v>203</v>
      </c>
      <c r="R120" s="58" t="s">
        <v>203</v>
      </c>
      <c r="S120" s="148" t="s">
        <v>202</v>
      </c>
      <c r="T120" s="59" t="s">
        <v>203</v>
      </c>
      <c r="U120" s="148" t="s">
        <v>202</v>
      </c>
      <c r="V120" s="60" t="s">
        <v>203</v>
      </c>
      <c r="W120" s="61" t="s">
        <v>203</v>
      </c>
    </row>
    <row r="121" spans="1:23" ht="17.25" customHeight="1">
      <c r="A121" s="197"/>
      <c r="B121" s="62"/>
      <c r="C121" s="63"/>
      <c r="D121" s="64" t="s">
        <v>203</v>
      </c>
      <c r="E121" s="62"/>
      <c r="F121" s="65"/>
      <c r="G121" s="150"/>
      <c r="H121" s="66"/>
      <c r="I121" s="150"/>
      <c r="J121" s="67"/>
      <c r="K121" s="68"/>
      <c r="L121" s="53"/>
      <c r="M121" s="197"/>
      <c r="N121" s="69"/>
      <c r="O121" s="70"/>
      <c r="P121" s="64" t="s">
        <v>203</v>
      </c>
      <c r="Q121" s="78"/>
      <c r="R121" s="71"/>
      <c r="S121" s="149"/>
      <c r="T121" s="72"/>
      <c r="U121" s="149"/>
      <c r="V121" s="73"/>
      <c r="W121" s="74"/>
    </row>
    <row r="122" spans="1:23" ht="11.25" customHeight="1">
      <c r="A122" s="196">
        <v>57</v>
      </c>
      <c r="B122" s="55"/>
      <c r="C122" s="56" t="s">
        <v>203</v>
      </c>
      <c r="D122" s="57" t="s">
        <v>203</v>
      </c>
      <c r="E122" s="77" t="s">
        <v>203</v>
      </c>
      <c r="F122" s="58" t="s">
        <v>203</v>
      </c>
      <c r="G122" s="148" t="s">
        <v>202</v>
      </c>
      <c r="H122" s="59" t="s">
        <v>203</v>
      </c>
      <c r="I122" s="148" t="s">
        <v>202</v>
      </c>
      <c r="J122" s="60" t="s">
        <v>203</v>
      </c>
      <c r="K122" s="61" t="s">
        <v>203</v>
      </c>
      <c r="L122" s="53"/>
      <c r="M122" s="196">
        <v>57</v>
      </c>
      <c r="N122" s="55"/>
      <c r="O122" s="56" t="s">
        <v>203</v>
      </c>
      <c r="P122" s="57" t="s">
        <v>203</v>
      </c>
      <c r="Q122" s="77" t="s">
        <v>203</v>
      </c>
      <c r="R122" s="58" t="s">
        <v>203</v>
      </c>
      <c r="S122" s="148" t="s">
        <v>202</v>
      </c>
      <c r="T122" s="59" t="s">
        <v>203</v>
      </c>
      <c r="U122" s="148" t="s">
        <v>202</v>
      </c>
      <c r="V122" s="60" t="s">
        <v>203</v>
      </c>
      <c r="W122" s="61" t="s">
        <v>203</v>
      </c>
    </row>
    <row r="123" spans="1:23" ht="17.25" customHeight="1">
      <c r="A123" s="197"/>
      <c r="B123" s="62"/>
      <c r="C123" s="63"/>
      <c r="D123" s="64" t="s">
        <v>203</v>
      </c>
      <c r="E123" s="62"/>
      <c r="F123" s="65"/>
      <c r="G123" s="150"/>
      <c r="H123" s="66"/>
      <c r="I123" s="150"/>
      <c r="J123" s="67"/>
      <c r="K123" s="68"/>
      <c r="L123" s="53"/>
      <c r="M123" s="197"/>
      <c r="N123" s="69"/>
      <c r="O123" s="70"/>
      <c r="P123" s="64" t="s">
        <v>203</v>
      </c>
      <c r="Q123" s="78"/>
      <c r="R123" s="71"/>
      <c r="S123" s="149"/>
      <c r="T123" s="72"/>
      <c r="U123" s="149"/>
      <c r="V123" s="73"/>
      <c r="W123" s="74"/>
    </row>
    <row r="124" spans="1:23" ht="11.25" customHeight="1">
      <c r="A124" s="196">
        <v>58</v>
      </c>
      <c r="B124" s="55"/>
      <c r="C124" s="56" t="s">
        <v>203</v>
      </c>
      <c r="D124" s="57" t="s">
        <v>203</v>
      </c>
      <c r="E124" s="77" t="s">
        <v>203</v>
      </c>
      <c r="F124" s="58" t="s">
        <v>203</v>
      </c>
      <c r="G124" s="148" t="s">
        <v>202</v>
      </c>
      <c r="H124" s="59" t="s">
        <v>203</v>
      </c>
      <c r="I124" s="148" t="s">
        <v>202</v>
      </c>
      <c r="J124" s="60" t="s">
        <v>203</v>
      </c>
      <c r="K124" s="61" t="s">
        <v>203</v>
      </c>
      <c r="L124" s="53"/>
      <c r="M124" s="196">
        <v>58</v>
      </c>
      <c r="N124" s="55"/>
      <c r="O124" s="56" t="s">
        <v>203</v>
      </c>
      <c r="P124" s="57" t="s">
        <v>203</v>
      </c>
      <c r="Q124" s="77" t="s">
        <v>203</v>
      </c>
      <c r="R124" s="58" t="s">
        <v>203</v>
      </c>
      <c r="S124" s="148" t="s">
        <v>202</v>
      </c>
      <c r="T124" s="59" t="s">
        <v>203</v>
      </c>
      <c r="U124" s="148" t="s">
        <v>202</v>
      </c>
      <c r="V124" s="60" t="s">
        <v>203</v>
      </c>
      <c r="W124" s="61" t="s">
        <v>203</v>
      </c>
    </row>
    <row r="125" spans="1:23" ht="17.25" customHeight="1">
      <c r="A125" s="197"/>
      <c r="B125" s="62"/>
      <c r="C125" s="63"/>
      <c r="D125" s="64" t="s">
        <v>203</v>
      </c>
      <c r="E125" s="62"/>
      <c r="F125" s="65"/>
      <c r="G125" s="150"/>
      <c r="H125" s="66"/>
      <c r="I125" s="150"/>
      <c r="J125" s="67"/>
      <c r="K125" s="68"/>
      <c r="L125" s="53"/>
      <c r="M125" s="197"/>
      <c r="N125" s="69"/>
      <c r="O125" s="70"/>
      <c r="P125" s="64" t="s">
        <v>203</v>
      </c>
      <c r="Q125" s="78"/>
      <c r="R125" s="71"/>
      <c r="S125" s="149"/>
      <c r="T125" s="72"/>
      <c r="U125" s="149"/>
      <c r="V125" s="73"/>
      <c r="W125" s="74"/>
    </row>
    <row r="126" spans="1:23" ht="11.25" customHeight="1">
      <c r="A126" s="196">
        <v>59</v>
      </c>
      <c r="B126" s="55"/>
      <c r="C126" s="56" t="s">
        <v>203</v>
      </c>
      <c r="D126" s="57" t="s">
        <v>203</v>
      </c>
      <c r="E126" s="77" t="s">
        <v>203</v>
      </c>
      <c r="F126" s="58" t="s">
        <v>203</v>
      </c>
      <c r="G126" s="148" t="s">
        <v>202</v>
      </c>
      <c r="H126" s="59" t="s">
        <v>203</v>
      </c>
      <c r="I126" s="148" t="s">
        <v>202</v>
      </c>
      <c r="J126" s="60" t="s">
        <v>203</v>
      </c>
      <c r="K126" s="61" t="s">
        <v>203</v>
      </c>
      <c r="L126" s="53"/>
      <c r="M126" s="196">
        <v>59</v>
      </c>
      <c r="N126" s="55"/>
      <c r="O126" s="56" t="s">
        <v>203</v>
      </c>
      <c r="P126" s="57" t="s">
        <v>203</v>
      </c>
      <c r="Q126" s="77" t="s">
        <v>203</v>
      </c>
      <c r="R126" s="58" t="s">
        <v>203</v>
      </c>
      <c r="S126" s="148" t="s">
        <v>202</v>
      </c>
      <c r="T126" s="59" t="s">
        <v>203</v>
      </c>
      <c r="U126" s="148" t="s">
        <v>202</v>
      </c>
      <c r="V126" s="60" t="s">
        <v>203</v>
      </c>
      <c r="W126" s="61" t="s">
        <v>203</v>
      </c>
    </row>
    <row r="127" spans="1:23" ht="17.25" customHeight="1">
      <c r="A127" s="197"/>
      <c r="B127" s="62"/>
      <c r="C127" s="63"/>
      <c r="D127" s="64" t="s">
        <v>203</v>
      </c>
      <c r="E127" s="62"/>
      <c r="F127" s="65"/>
      <c r="G127" s="150"/>
      <c r="H127" s="66"/>
      <c r="I127" s="150"/>
      <c r="J127" s="67"/>
      <c r="K127" s="68"/>
      <c r="L127" s="53"/>
      <c r="M127" s="197"/>
      <c r="N127" s="69"/>
      <c r="O127" s="70"/>
      <c r="P127" s="64" t="s">
        <v>203</v>
      </c>
      <c r="Q127" s="78"/>
      <c r="R127" s="71"/>
      <c r="S127" s="149"/>
      <c r="T127" s="72"/>
      <c r="U127" s="149"/>
      <c r="V127" s="73"/>
      <c r="W127" s="74"/>
    </row>
    <row r="128" spans="1:23" ht="11.25" customHeight="1">
      <c r="A128" s="196">
        <v>60</v>
      </c>
      <c r="B128" s="55"/>
      <c r="C128" s="56" t="s">
        <v>203</v>
      </c>
      <c r="D128" s="57" t="s">
        <v>203</v>
      </c>
      <c r="E128" s="77" t="s">
        <v>203</v>
      </c>
      <c r="F128" s="58" t="s">
        <v>203</v>
      </c>
      <c r="G128" s="148" t="s">
        <v>202</v>
      </c>
      <c r="H128" s="59" t="s">
        <v>203</v>
      </c>
      <c r="I128" s="148" t="s">
        <v>202</v>
      </c>
      <c r="J128" s="60" t="s">
        <v>203</v>
      </c>
      <c r="K128" s="61" t="s">
        <v>203</v>
      </c>
      <c r="L128" s="53"/>
      <c r="M128" s="196">
        <v>60</v>
      </c>
      <c r="N128" s="55"/>
      <c r="O128" s="56" t="s">
        <v>203</v>
      </c>
      <c r="P128" s="57" t="s">
        <v>203</v>
      </c>
      <c r="Q128" s="77" t="s">
        <v>203</v>
      </c>
      <c r="R128" s="58" t="s">
        <v>203</v>
      </c>
      <c r="S128" s="148" t="s">
        <v>202</v>
      </c>
      <c r="T128" s="59" t="s">
        <v>203</v>
      </c>
      <c r="U128" s="148" t="s">
        <v>202</v>
      </c>
      <c r="V128" s="60" t="s">
        <v>203</v>
      </c>
      <c r="W128" s="61" t="s">
        <v>203</v>
      </c>
    </row>
    <row r="129" spans="1:23" ht="17.25" customHeight="1">
      <c r="A129" s="197"/>
      <c r="B129" s="62"/>
      <c r="C129" s="63"/>
      <c r="D129" s="64" t="s">
        <v>203</v>
      </c>
      <c r="E129" s="62"/>
      <c r="F129" s="65"/>
      <c r="G129" s="150"/>
      <c r="H129" s="66"/>
      <c r="I129" s="150"/>
      <c r="J129" s="67"/>
      <c r="K129" s="68"/>
      <c r="L129" s="53"/>
      <c r="M129" s="197"/>
      <c r="N129" s="69"/>
      <c r="O129" s="70"/>
      <c r="P129" s="64" t="s">
        <v>203</v>
      </c>
      <c r="Q129" s="78"/>
      <c r="R129" s="71"/>
      <c r="S129" s="149"/>
      <c r="T129" s="72"/>
      <c r="U129" s="149"/>
      <c r="V129" s="73"/>
      <c r="W129" s="74"/>
    </row>
    <row r="130" spans="1:23" ht="11.25" customHeight="1">
      <c r="A130" s="196">
        <v>61</v>
      </c>
      <c r="B130" s="55"/>
      <c r="C130" s="56" t="s">
        <v>203</v>
      </c>
      <c r="D130" s="57" t="s">
        <v>203</v>
      </c>
      <c r="E130" s="77" t="s">
        <v>203</v>
      </c>
      <c r="F130" s="58" t="s">
        <v>203</v>
      </c>
      <c r="G130" s="148" t="s">
        <v>202</v>
      </c>
      <c r="H130" s="59" t="s">
        <v>203</v>
      </c>
      <c r="I130" s="148" t="s">
        <v>202</v>
      </c>
      <c r="J130" s="60" t="s">
        <v>203</v>
      </c>
      <c r="K130" s="61" t="s">
        <v>203</v>
      </c>
      <c r="L130" s="53"/>
      <c r="M130" s="196">
        <v>61</v>
      </c>
      <c r="N130" s="55"/>
      <c r="O130" s="56" t="s">
        <v>203</v>
      </c>
      <c r="P130" s="57" t="s">
        <v>203</v>
      </c>
      <c r="Q130" s="77" t="s">
        <v>203</v>
      </c>
      <c r="R130" s="58" t="s">
        <v>203</v>
      </c>
      <c r="S130" s="148" t="s">
        <v>202</v>
      </c>
      <c r="T130" s="59" t="s">
        <v>203</v>
      </c>
      <c r="U130" s="148" t="s">
        <v>202</v>
      </c>
      <c r="V130" s="60" t="s">
        <v>203</v>
      </c>
      <c r="W130" s="61" t="s">
        <v>203</v>
      </c>
    </row>
    <row r="131" spans="1:23" ht="17.25" customHeight="1">
      <c r="A131" s="197"/>
      <c r="B131" s="62"/>
      <c r="C131" s="63"/>
      <c r="D131" s="64" t="s">
        <v>203</v>
      </c>
      <c r="E131" s="62"/>
      <c r="F131" s="65"/>
      <c r="G131" s="150"/>
      <c r="H131" s="66"/>
      <c r="I131" s="150"/>
      <c r="J131" s="67"/>
      <c r="K131" s="68"/>
      <c r="L131" s="53"/>
      <c r="M131" s="197"/>
      <c r="N131" s="69"/>
      <c r="O131" s="70"/>
      <c r="P131" s="64" t="s">
        <v>203</v>
      </c>
      <c r="Q131" s="78"/>
      <c r="R131" s="71"/>
      <c r="S131" s="149"/>
      <c r="T131" s="72"/>
      <c r="U131" s="149"/>
      <c r="V131" s="73"/>
      <c r="W131" s="74"/>
    </row>
    <row r="132" spans="1:23" ht="11.25" customHeight="1">
      <c r="A132" s="196">
        <v>62</v>
      </c>
      <c r="B132" s="55"/>
      <c r="C132" s="56" t="s">
        <v>203</v>
      </c>
      <c r="D132" s="57" t="s">
        <v>203</v>
      </c>
      <c r="E132" s="77" t="s">
        <v>203</v>
      </c>
      <c r="F132" s="58" t="s">
        <v>203</v>
      </c>
      <c r="G132" s="148" t="s">
        <v>202</v>
      </c>
      <c r="H132" s="59" t="s">
        <v>203</v>
      </c>
      <c r="I132" s="148" t="s">
        <v>202</v>
      </c>
      <c r="J132" s="60" t="s">
        <v>203</v>
      </c>
      <c r="K132" s="61" t="s">
        <v>203</v>
      </c>
      <c r="L132" s="53"/>
      <c r="M132" s="196">
        <v>62</v>
      </c>
      <c r="N132" s="55"/>
      <c r="O132" s="56" t="s">
        <v>203</v>
      </c>
      <c r="P132" s="57" t="s">
        <v>203</v>
      </c>
      <c r="Q132" s="77" t="s">
        <v>203</v>
      </c>
      <c r="R132" s="58" t="s">
        <v>203</v>
      </c>
      <c r="S132" s="148" t="s">
        <v>202</v>
      </c>
      <c r="T132" s="59" t="s">
        <v>203</v>
      </c>
      <c r="U132" s="148" t="s">
        <v>202</v>
      </c>
      <c r="V132" s="60" t="s">
        <v>203</v>
      </c>
      <c r="W132" s="61" t="s">
        <v>203</v>
      </c>
    </row>
    <row r="133" spans="1:23" ht="17.25" customHeight="1">
      <c r="A133" s="197"/>
      <c r="B133" s="62"/>
      <c r="C133" s="63"/>
      <c r="D133" s="64" t="s">
        <v>203</v>
      </c>
      <c r="E133" s="62"/>
      <c r="F133" s="65"/>
      <c r="G133" s="150"/>
      <c r="H133" s="66"/>
      <c r="I133" s="150"/>
      <c r="J133" s="67"/>
      <c r="K133" s="68"/>
      <c r="L133" s="53"/>
      <c r="M133" s="197"/>
      <c r="N133" s="69"/>
      <c r="O133" s="70"/>
      <c r="P133" s="64" t="s">
        <v>203</v>
      </c>
      <c r="Q133" s="78"/>
      <c r="R133" s="71"/>
      <c r="S133" s="149"/>
      <c r="T133" s="72"/>
      <c r="U133" s="149"/>
      <c r="V133" s="73"/>
      <c r="W133" s="74"/>
    </row>
    <row r="134" spans="1:23" ht="11.25" customHeight="1">
      <c r="A134" s="196">
        <v>63</v>
      </c>
      <c r="B134" s="55"/>
      <c r="C134" s="56" t="s">
        <v>203</v>
      </c>
      <c r="D134" s="57" t="s">
        <v>203</v>
      </c>
      <c r="E134" s="77" t="s">
        <v>203</v>
      </c>
      <c r="F134" s="58" t="s">
        <v>203</v>
      </c>
      <c r="G134" s="148" t="s">
        <v>202</v>
      </c>
      <c r="H134" s="59" t="s">
        <v>203</v>
      </c>
      <c r="I134" s="148" t="s">
        <v>202</v>
      </c>
      <c r="J134" s="60" t="s">
        <v>203</v>
      </c>
      <c r="K134" s="61" t="s">
        <v>203</v>
      </c>
      <c r="L134" s="53"/>
      <c r="M134" s="196">
        <v>63</v>
      </c>
      <c r="N134" s="55"/>
      <c r="O134" s="56" t="s">
        <v>203</v>
      </c>
      <c r="P134" s="57" t="s">
        <v>203</v>
      </c>
      <c r="Q134" s="77" t="s">
        <v>203</v>
      </c>
      <c r="R134" s="58" t="s">
        <v>203</v>
      </c>
      <c r="S134" s="148" t="s">
        <v>202</v>
      </c>
      <c r="T134" s="59" t="s">
        <v>203</v>
      </c>
      <c r="U134" s="148" t="s">
        <v>202</v>
      </c>
      <c r="V134" s="60" t="s">
        <v>203</v>
      </c>
      <c r="W134" s="61" t="s">
        <v>203</v>
      </c>
    </row>
    <row r="135" spans="1:23" ht="17.25" customHeight="1">
      <c r="A135" s="197"/>
      <c r="B135" s="62"/>
      <c r="C135" s="63"/>
      <c r="D135" s="64" t="s">
        <v>203</v>
      </c>
      <c r="E135" s="62"/>
      <c r="F135" s="65"/>
      <c r="G135" s="150"/>
      <c r="H135" s="66"/>
      <c r="I135" s="150"/>
      <c r="J135" s="67"/>
      <c r="K135" s="68"/>
      <c r="L135" s="53"/>
      <c r="M135" s="197"/>
      <c r="N135" s="69"/>
      <c r="O135" s="70"/>
      <c r="P135" s="64" t="s">
        <v>203</v>
      </c>
      <c r="Q135" s="78"/>
      <c r="R135" s="71"/>
      <c r="S135" s="149"/>
      <c r="T135" s="72"/>
      <c r="U135" s="149"/>
      <c r="V135" s="73"/>
      <c r="W135" s="74"/>
    </row>
    <row r="136" spans="1:23" ht="11.25" customHeight="1">
      <c r="A136" s="196">
        <v>64</v>
      </c>
      <c r="B136" s="55"/>
      <c r="C136" s="56" t="s">
        <v>203</v>
      </c>
      <c r="D136" s="57" t="s">
        <v>203</v>
      </c>
      <c r="E136" s="77" t="s">
        <v>203</v>
      </c>
      <c r="F136" s="58" t="s">
        <v>203</v>
      </c>
      <c r="G136" s="148" t="s">
        <v>202</v>
      </c>
      <c r="H136" s="59" t="s">
        <v>203</v>
      </c>
      <c r="I136" s="148" t="s">
        <v>202</v>
      </c>
      <c r="J136" s="60" t="s">
        <v>203</v>
      </c>
      <c r="K136" s="61" t="s">
        <v>203</v>
      </c>
      <c r="L136" s="53"/>
      <c r="M136" s="196">
        <v>64</v>
      </c>
      <c r="N136" s="55"/>
      <c r="O136" s="56" t="s">
        <v>203</v>
      </c>
      <c r="P136" s="57" t="s">
        <v>203</v>
      </c>
      <c r="Q136" s="77" t="s">
        <v>203</v>
      </c>
      <c r="R136" s="58" t="s">
        <v>203</v>
      </c>
      <c r="S136" s="148" t="s">
        <v>202</v>
      </c>
      <c r="T136" s="59" t="s">
        <v>203</v>
      </c>
      <c r="U136" s="148" t="s">
        <v>202</v>
      </c>
      <c r="V136" s="60" t="s">
        <v>203</v>
      </c>
      <c r="W136" s="61" t="s">
        <v>203</v>
      </c>
    </row>
    <row r="137" spans="1:23" ht="17.25" customHeight="1">
      <c r="A137" s="197"/>
      <c r="B137" s="62"/>
      <c r="C137" s="63"/>
      <c r="D137" s="64" t="s">
        <v>203</v>
      </c>
      <c r="E137" s="62"/>
      <c r="F137" s="65"/>
      <c r="G137" s="150"/>
      <c r="H137" s="66"/>
      <c r="I137" s="150"/>
      <c r="J137" s="67"/>
      <c r="K137" s="68"/>
      <c r="L137" s="53"/>
      <c r="M137" s="197"/>
      <c r="N137" s="69"/>
      <c r="O137" s="70"/>
      <c r="P137" s="64" t="s">
        <v>203</v>
      </c>
      <c r="Q137" s="78"/>
      <c r="R137" s="71"/>
      <c r="S137" s="149"/>
      <c r="T137" s="72"/>
      <c r="U137" s="149"/>
      <c r="V137" s="73"/>
      <c r="W137" s="74"/>
    </row>
    <row r="138" spans="1:23" ht="11.25" customHeight="1">
      <c r="A138" s="196">
        <v>65</v>
      </c>
      <c r="B138" s="55"/>
      <c r="C138" s="56" t="s">
        <v>203</v>
      </c>
      <c r="D138" s="57" t="s">
        <v>203</v>
      </c>
      <c r="E138" s="77" t="s">
        <v>203</v>
      </c>
      <c r="F138" s="58" t="s">
        <v>203</v>
      </c>
      <c r="G138" s="148" t="s">
        <v>202</v>
      </c>
      <c r="H138" s="59" t="s">
        <v>203</v>
      </c>
      <c r="I138" s="148" t="s">
        <v>202</v>
      </c>
      <c r="J138" s="60" t="s">
        <v>203</v>
      </c>
      <c r="K138" s="61" t="s">
        <v>203</v>
      </c>
      <c r="L138" s="53"/>
      <c r="M138" s="196">
        <v>65</v>
      </c>
      <c r="N138" s="55"/>
      <c r="O138" s="56" t="s">
        <v>203</v>
      </c>
      <c r="P138" s="57" t="s">
        <v>203</v>
      </c>
      <c r="Q138" s="77" t="s">
        <v>203</v>
      </c>
      <c r="R138" s="58" t="s">
        <v>203</v>
      </c>
      <c r="S138" s="148" t="s">
        <v>202</v>
      </c>
      <c r="T138" s="59" t="s">
        <v>203</v>
      </c>
      <c r="U138" s="148" t="s">
        <v>202</v>
      </c>
      <c r="V138" s="60" t="s">
        <v>203</v>
      </c>
      <c r="W138" s="61" t="s">
        <v>203</v>
      </c>
    </row>
    <row r="139" spans="1:23" ht="17.25" customHeight="1">
      <c r="A139" s="197"/>
      <c r="B139" s="62"/>
      <c r="C139" s="63"/>
      <c r="D139" s="64" t="s">
        <v>203</v>
      </c>
      <c r="E139" s="62"/>
      <c r="F139" s="65"/>
      <c r="G139" s="150"/>
      <c r="H139" s="66"/>
      <c r="I139" s="150"/>
      <c r="J139" s="67"/>
      <c r="K139" s="68"/>
      <c r="L139" s="53"/>
      <c r="M139" s="197"/>
      <c r="N139" s="69"/>
      <c r="O139" s="70"/>
      <c r="P139" s="64" t="s">
        <v>203</v>
      </c>
      <c r="Q139" s="78"/>
      <c r="R139" s="71"/>
      <c r="S139" s="149"/>
      <c r="T139" s="72"/>
      <c r="U139" s="149"/>
      <c r="V139" s="73"/>
      <c r="W139" s="74"/>
    </row>
    <row r="140" spans="1:23" ht="11.25" customHeight="1">
      <c r="A140" s="196">
        <v>66</v>
      </c>
      <c r="B140" s="55"/>
      <c r="C140" s="56" t="s">
        <v>203</v>
      </c>
      <c r="D140" s="57" t="s">
        <v>203</v>
      </c>
      <c r="E140" s="77" t="s">
        <v>203</v>
      </c>
      <c r="F140" s="58" t="s">
        <v>203</v>
      </c>
      <c r="G140" s="148" t="s">
        <v>202</v>
      </c>
      <c r="H140" s="59" t="s">
        <v>203</v>
      </c>
      <c r="I140" s="148" t="s">
        <v>202</v>
      </c>
      <c r="J140" s="60" t="s">
        <v>203</v>
      </c>
      <c r="K140" s="61" t="s">
        <v>203</v>
      </c>
      <c r="L140" s="53"/>
      <c r="M140" s="196">
        <v>66</v>
      </c>
      <c r="N140" s="55"/>
      <c r="O140" s="56" t="s">
        <v>203</v>
      </c>
      <c r="P140" s="57" t="s">
        <v>203</v>
      </c>
      <c r="Q140" s="77" t="s">
        <v>203</v>
      </c>
      <c r="R140" s="58" t="s">
        <v>203</v>
      </c>
      <c r="S140" s="148" t="s">
        <v>202</v>
      </c>
      <c r="T140" s="59" t="s">
        <v>203</v>
      </c>
      <c r="U140" s="148" t="s">
        <v>202</v>
      </c>
      <c r="V140" s="60" t="s">
        <v>203</v>
      </c>
      <c r="W140" s="61" t="s">
        <v>203</v>
      </c>
    </row>
    <row r="141" spans="1:23" ht="17.25" customHeight="1">
      <c r="A141" s="197"/>
      <c r="B141" s="62"/>
      <c r="C141" s="63"/>
      <c r="D141" s="64" t="s">
        <v>203</v>
      </c>
      <c r="E141" s="62"/>
      <c r="F141" s="65"/>
      <c r="G141" s="150"/>
      <c r="H141" s="66"/>
      <c r="I141" s="150"/>
      <c r="J141" s="67"/>
      <c r="K141" s="68"/>
      <c r="L141" s="53"/>
      <c r="M141" s="197"/>
      <c r="N141" s="69"/>
      <c r="O141" s="70"/>
      <c r="P141" s="64" t="s">
        <v>203</v>
      </c>
      <c r="Q141" s="78"/>
      <c r="R141" s="71"/>
      <c r="S141" s="149"/>
      <c r="T141" s="72"/>
      <c r="U141" s="149"/>
      <c r="V141" s="73"/>
      <c r="W141" s="74"/>
    </row>
    <row r="142" spans="1:23" ht="11.25" customHeight="1">
      <c r="A142" s="196">
        <v>67</v>
      </c>
      <c r="B142" s="55"/>
      <c r="C142" s="56" t="s">
        <v>203</v>
      </c>
      <c r="D142" s="57" t="s">
        <v>203</v>
      </c>
      <c r="E142" s="77" t="s">
        <v>203</v>
      </c>
      <c r="F142" s="58" t="s">
        <v>203</v>
      </c>
      <c r="G142" s="148" t="s">
        <v>202</v>
      </c>
      <c r="H142" s="59" t="s">
        <v>203</v>
      </c>
      <c r="I142" s="148" t="s">
        <v>202</v>
      </c>
      <c r="J142" s="60" t="s">
        <v>203</v>
      </c>
      <c r="K142" s="61" t="s">
        <v>203</v>
      </c>
      <c r="L142" s="53"/>
      <c r="M142" s="196">
        <v>67</v>
      </c>
      <c r="N142" s="55"/>
      <c r="O142" s="56" t="s">
        <v>203</v>
      </c>
      <c r="P142" s="57" t="s">
        <v>203</v>
      </c>
      <c r="Q142" s="77" t="s">
        <v>203</v>
      </c>
      <c r="R142" s="58" t="s">
        <v>203</v>
      </c>
      <c r="S142" s="148" t="s">
        <v>202</v>
      </c>
      <c r="T142" s="59" t="s">
        <v>203</v>
      </c>
      <c r="U142" s="148" t="s">
        <v>202</v>
      </c>
      <c r="V142" s="60" t="s">
        <v>203</v>
      </c>
      <c r="W142" s="61" t="s">
        <v>203</v>
      </c>
    </row>
    <row r="143" spans="1:23" ht="17.25" customHeight="1">
      <c r="A143" s="197"/>
      <c r="B143" s="62"/>
      <c r="C143" s="63"/>
      <c r="D143" s="64" t="s">
        <v>203</v>
      </c>
      <c r="E143" s="62"/>
      <c r="F143" s="65"/>
      <c r="G143" s="150"/>
      <c r="H143" s="66"/>
      <c r="I143" s="150"/>
      <c r="J143" s="67"/>
      <c r="K143" s="68"/>
      <c r="L143" s="53"/>
      <c r="M143" s="197"/>
      <c r="N143" s="69"/>
      <c r="O143" s="70"/>
      <c r="P143" s="64" t="s">
        <v>203</v>
      </c>
      <c r="Q143" s="78"/>
      <c r="R143" s="71"/>
      <c r="S143" s="149"/>
      <c r="T143" s="72"/>
      <c r="U143" s="149"/>
      <c r="V143" s="73"/>
      <c r="W143" s="74"/>
    </row>
    <row r="144" spans="1:23" ht="11.25" customHeight="1">
      <c r="A144" s="196">
        <v>68</v>
      </c>
      <c r="B144" s="55"/>
      <c r="C144" s="56" t="s">
        <v>203</v>
      </c>
      <c r="D144" s="57" t="s">
        <v>203</v>
      </c>
      <c r="E144" s="77" t="s">
        <v>203</v>
      </c>
      <c r="F144" s="58" t="s">
        <v>203</v>
      </c>
      <c r="G144" s="148" t="s">
        <v>202</v>
      </c>
      <c r="H144" s="59" t="s">
        <v>203</v>
      </c>
      <c r="I144" s="148" t="s">
        <v>202</v>
      </c>
      <c r="J144" s="60" t="s">
        <v>203</v>
      </c>
      <c r="K144" s="61" t="s">
        <v>203</v>
      </c>
      <c r="L144" s="53"/>
      <c r="M144" s="196">
        <v>68</v>
      </c>
      <c r="N144" s="55"/>
      <c r="O144" s="56" t="s">
        <v>203</v>
      </c>
      <c r="P144" s="57" t="s">
        <v>203</v>
      </c>
      <c r="Q144" s="77" t="s">
        <v>203</v>
      </c>
      <c r="R144" s="58" t="s">
        <v>203</v>
      </c>
      <c r="S144" s="148" t="s">
        <v>202</v>
      </c>
      <c r="T144" s="59" t="s">
        <v>203</v>
      </c>
      <c r="U144" s="148" t="s">
        <v>202</v>
      </c>
      <c r="V144" s="60" t="s">
        <v>203</v>
      </c>
      <c r="W144" s="61" t="s">
        <v>203</v>
      </c>
    </row>
    <row r="145" spans="1:23" ht="17.25" customHeight="1">
      <c r="A145" s="197"/>
      <c r="B145" s="62"/>
      <c r="C145" s="63"/>
      <c r="D145" s="64" t="s">
        <v>203</v>
      </c>
      <c r="E145" s="62"/>
      <c r="F145" s="65"/>
      <c r="G145" s="150"/>
      <c r="H145" s="66"/>
      <c r="I145" s="150"/>
      <c r="J145" s="67"/>
      <c r="K145" s="68"/>
      <c r="L145" s="53"/>
      <c r="M145" s="197"/>
      <c r="N145" s="69"/>
      <c r="O145" s="70"/>
      <c r="P145" s="64" t="s">
        <v>203</v>
      </c>
      <c r="Q145" s="78"/>
      <c r="R145" s="71"/>
      <c r="S145" s="149"/>
      <c r="T145" s="72"/>
      <c r="U145" s="149"/>
      <c r="V145" s="73"/>
      <c r="W145" s="74"/>
    </row>
    <row r="146" spans="1:23" ht="11.25" customHeight="1">
      <c r="A146" s="196">
        <v>69</v>
      </c>
      <c r="B146" s="55"/>
      <c r="C146" s="56" t="s">
        <v>203</v>
      </c>
      <c r="D146" s="57" t="s">
        <v>203</v>
      </c>
      <c r="E146" s="77" t="s">
        <v>203</v>
      </c>
      <c r="F146" s="58" t="s">
        <v>203</v>
      </c>
      <c r="G146" s="148" t="s">
        <v>202</v>
      </c>
      <c r="H146" s="59" t="s">
        <v>203</v>
      </c>
      <c r="I146" s="148" t="s">
        <v>202</v>
      </c>
      <c r="J146" s="60" t="s">
        <v>203</v>
      </c>
      <c r="K146" s="61" t="s">
        <v>203</v>
      </c>
      <c r="L146" s="53"/>
      <c r="M146" s="196">
        <v>69</v>
      </c>
      <c r="N146" s="55"/>
      <c r="O146" s="56" t="s">
        <v>203</v>
      </c>
      <c r="P146" s="57" t="s">
        <v>203</v>
      </c>
      <c r="Q146" s="77" t="s">
        <v>203</v>
      </c>
      <c r="R146" s="58" t="s">
        <v>203</v>
      </c>
      <c r="S146" s="148" t="s">
        <v>202</v>
      </c>
      <c r="T146" s="59" t="s">
        <v>203</v>
      </c>
      <c r="U146" s="148" t="s">
        <v>202</v>
      </c>
      <c r="V146" s="60" t="s">
        <v>203</v>
      </c>
      <c r="W146" s="61" t="s">
        <v>203</v>
      </c>
    </row>
    <row r="147" spans="1:23" ht="17.25" customHeight="1">
      <c r="A147" s="197"/>
      <c r="B147" s="62"/>
      <c r="C147" s="63"/>
      <c r="D147" s="64" t="s">
        <v>203</v>
      </c>
      <c r="E147" s="62"/>
      <c r="F147" s="65"/>
      <c r="G147" s="150"/>
      <c r="H147" s="66"/>
      <c r="I147" s="150"/>
      <c r="J147" s="67"/>
      <c r="K147" s="68"/>
      <c r="L147" s="53"/>
      <c r="M147" s="197"/>
      <c r="N147" s="69"/>
      <c r="O147" s="70"/>
      <c r="P147" s="64" t="s">
        <v>203</v>
      </c>
      <c r="Q147" s="78"/>
      <c r="R147" s="71"/>
      <c r="S147" s="149"/>
      <c r="T147" s="72"/>
      <c r="U147" s="149"/>
      <c r="V147" s="73"/>
      <c r="W147" s="74"/>
    </row>
    <row r="148" spans="1:23" ht="11.25" customHeight="1">
      <c r="A148" s="196">
        <v>70</v>
      </c>
      <c r="B148" s="55"/>
      <c r="C148" s="56" t="s">
        <v>203</v>
      </c>
      <c r="D148" s="57" t="s">
        <v>203</v>
      </c>
      <c r="E148" s="77" t="s">
        <v>203</v>
      </c>
      <c r="F148" s="58" t="s">
        <v>203</v>
      </c>
      <c r="G148" s="148" t="s">
        <v>202</v>
      </c>
      <c r="H148" s="59" t="s">
        <v>203</v>
      </c>
      <c r="I148" s="148" t="s">
        <v>202</v>
      </c>
      <c r="J148" s="60" t="s">
        <v>203</v>
      </c>
      <c r="K148" s="61" t="s">
        <v>203</v>
      </c>
      <c r="L148" s="53"/>
      <c r="M148" s="196">
        <v>70</v>
      </c>
      <c r="N148" s="55"/>
      <c r="O148" s="56" t="s">
        <v>203</v>
      </c>
      <c r="P148" s="57" t="s">
        <v>203</v>
      </c>
      <c r="Q148" s="77" t="s">
        <v>203</v>
      </c>
      <c r="R148" s="58" t="s">
        <v>203</v>
      </c>
      <c r="S148" s="148" t="s">
        <v>202</v>
      </c>
      <c r="T148" s="59" t="s">
        <v>203</v>
      </c>
      <c r="U148" s="148" t="s">
        <v>202</v>
      </c>
      <c r="V148" s="60" t="s">
        <v>203</v>
      </c>
      <c r="W148" s="61" t="s">
        <v>203</v>
      </c>
    </row>
    <row r="149" spans="1:23" ht="17.25" customHeight="1">
      <c r="A149" s="197"/>
      <c r="B149" s="62"/>
      <c r="C149" s="63"/>
      <c r="D149" s="64" t="s">
        <v>203</v>
      </c>
      <c r="E149" s="62"/>
      <c r="F149" s="65"/>
      <c r="G149" s="150"/>
      <c r="H149" s="66"/>
      <c r="I149" s="150"/>
      <c r="J149" s="67"/>
      <c r="K149" s="68"/>
      <c r="L149" s="53"/>
      <c r="M149" s="197"/>
      <c r="N149" s="69"/>
      <c r="O149" s="70"/>
      <c r="P149" s="64" t="s">
        <v>203</v>
      </c>
      <c r="Q149" s="78"/>
      <c r="R149" s="71"/>
      <c r="S149" s="149"/>
      <c r="T149" s="72"/>
      <c r="U149" s="149"/>
      <c r="V149" s="73"/>
      <c r="W149" s="74"/>
    </row>
    <row r="150" spans="1:23" ht="11.25" customHeight="1">
      <c r="A150" s="196">
        <v>71</v>
      </c>
      <c r="B150" s="55"/>
      <c r="C150" s="56" t="s">
        <v>203</v>
      </c>
      <c r="D150" s="57" t="s">
        <v>203</v>
      </c>
      <c r="E150" s="77" t="s">
        <v>203</v>
      </c>
      <c r="F150" s="58" t="s">
        <v>203</v>
      </c>
      <c r="G150" s="148" t="s">
        <v>202</v>
      </c>
      <c r="H150" s="59" t="s">
        <v>203</v>
      </c>
      <c r="I150" s="148" t="s">
        <v>202</v>
      </c>
      <c r="J150" s="60" t="s">
        <v>203</v>
      </c>
      <c r="K150" s="61" t="s">
        <v>203</v>
      </c>
      <c r="L150" s="53"/>
      <c r="M150" s="196">
        <v>71</v>
      </c>
      <c r="N150" s="55"/>
      <c r="O150" s="56" t="s">
        <v>203</v>
      </c>
      <c r="P150" s="57" t="s">
        <v>203</v>
      </c>
      <c r="Q150" s="77" t="s">
        <v>203</v>
      </c>
      <c r="R150" s="58" t="s">
        <v>203</v>
      </c>
      <c r="S150" s="148" t="s">
        <v>202</v>
      </c>
      <c r="T150" s="59" t="s">
        <v>203</v>
      </c>
      <c r="U150" s="148" t="s">
        <v>202</v>
      </c>
      <c r="V150" s="60" t="s">
        <v>203</v>
      </c>
      <c r="W150" s="61" t="s">
        <v>203</v>
      </c>
    </row>
    <row r="151" spans="1:23" ht="17.25" customHeight="1">
      <c r="A151" s="197"/>
      <c r="B151" s="62"/>
      <c r="C151" s="63"/>
      <c r="D151" s="64" t="s">
        <v>203</v>
      </c>
      <c r="E151" s="62"/>
      <c r="F151" s="65"/>
      <c r="G151" s="150"/>
      <c r="H151" s="66"/>
      <c r="I151" s="150"/>
      <c r="J151" s="67"/>
      <c r="K151" s="68"/>
      <c r="L151" s="53"/>
      <c r="M151" s="197"/>
      <c r="N151" s="69"/>
      <c r="O151" s="70"/>
      <c r="P151" s="64" t="s">
        <v>203</v>
      </c>
      <c r="Q151" s="78"/>
      <c r="R151" s="71"/>
      <c r="S151" s="149"/>
      <c r="T151" s="72"/>
      <c r="U151" s="149"/>
      <c r="V151" s="73"/>
      <c r="W151" s="74"/>
    </row>
    <row r="152" spans="1:23" ht="11.25" customHeight="1">
      <c r="A152" s="196">
        <v>72</v>
      </c>
      <c r="B152" s="55"/>
      <c r="C152" s="56" t="s">
        <v>203</v>
      </c>
      <c r="D152" s="57" t="s">
        <v>203</v>
      </c>
      <c r="E152" s="77" t="s">
        <v>203</v>
      </c>
      <c r="F152" s="58" t="s">
        <v>203</v>
      </c>
      <c r="G152" s="148" t="s">
        <v>202</v>
      </c>
      <c r="H152" s="59" t="s">
        <v>203</v>
      </c>
      <c r="I152" s="148" t="s">
        <v>202</v>
      </c>
      <c r="J152" s="60" t="s">
        <v>203</v>
      </c>
      <c r="K152" s="61" t="s">
        <v>203</v>
      </c>
      <c r="L152" s="53"/>
      <c r="M152" s="196">
        <v>72</v>
      </c>
      <c r="N152" s="55"/>
      <c r="O152" s="56" t="s">
        <v>203</v>
      </c>
      <c r="P152" s="57" t="s">
        <v>203</v>
      </c>
      <c r="Q152" s="77" t="s">
        <v>203</v>
      </c>
      <c r="R152" s="58" t="s">
        <v>203</v>
      </c>
      <c r="S152" s="148" t="s">
        <v>202</v>
      </c>
      <c r="T152" s="59" t="s">
        <v>203</v>
      </c>
      <c r="U152" s="148" t="s">
        <v>202</v>
      </c>
      <c r="V152" s="60" t="s">
        <v>203</v>
      </c>
      <c r="W152" s="61" t="s">
        <v>203</v>
      </c>
    </row>
    <row r="153" spans="1:23" ht="17.25" customHeight="1">
      <c r="A153" s="197"/>
      <c r="B153" s="62"/>
      <c r="C153" s="63"/>
      <c r="D153" s="64" t="s">
        <v>203</v>
      </c>
      <c r="E153" s="62"/>
      <c r="F153" s="65"/>
      <c r="G153" s="150"/>
      <c r="H153" s="66"/>
      <c r="I153" s="150"/>
      <c r="J153" s="67"/>
      <c r="K153" s="68"/>
      <c r="L153" s="53"/>
      <c r="M153" s="197"/>
      <c r="N153" s="69"/>
      <c r="O153" s="70"/>
      <c r="P153" s="64" t="s">
        <v>203</v>
      </c>
      <c r="Q153" s="78"/>
      <c r="R153" s="71"/>
      <c r="S153" s="149"/>
      <c r="T153" s="72"/>
      <c r="U153" s="149"/>
      <c r="V153" s="73"/>
      <c r="W153" s="74"/>
    </row>
    <row r="154" spans="1:23" ht="11.25" customHeight="1">
      <c r="A154" s="196">
        <v>73</v>
      </c>
      <c r="B154" s="55"/>
      <c r="C154" s="56" t="s">
        <v>203</v>
      </c>
      <c r="D154" s="57" t="s">
        <v>203</v>
      </c>
      <c r="E154" s="77" t="s">
        <v>203</v>
      </c>
      <c r="F154" s="58" t="s">
        <v>203</v>
      </c>
      <c r="G154" s="148" t="s">
        <v>202</v>
      </c>
      <c r="H154" s="59" t="s">
        <v>203</v>
      </c>
      <c r="I154" s="148" t="s">
        <v>202</v>
      </c>
      <c r="J154" s="60" t="s">
        <v>203</v>
      </c>
      <c r="K154" s="61" t="s">
        <v>203</v>
      </c>
      <c r="L154" s="53"/>
      <c r="M154" s="196">
        <v>73</v>
      </c>
      <c r="N154" s="55"/>
      <c r="O154" s="56" t="s">
        <v>203</v>
      </c>
      <c r="P154" s="57" t="s">
        <v>203</v>
      </c>
      <c r="Q154" s="77" t="s">
        <v>203</v>
      </c>
      <c r="R154" s="58" t="s">
        <v>203</v>
      </c>
      <c r="S154" s="148" t="s">
        <v>202</v>
      </c>
      <c r="T154" s="59" t="s">
        <v>203</v>
      </c>
      <c r="U154" s="148" t="s">
        <v>202</v>
      </c>
      <c r="V154" s="60" t="s">
        <v>203</v>
      </c>
      <c r="W154" s="61" t="s">
        <v>203</v>
      </c>
    </row>
    <row r="155" spans="1:23" ht="17.25" customHeight="1">
      <c r="A155" s="197"/>
      <c r="B155" s="62"/>
      <c r="C155" s="63"/>
      <c r="D155" s="64" t="s">
        <v>203</v>
      </c>
      <c r="E155" s="62"/>
      <c r="F155" s="65"/>
      <c r="G155" s="150"/>
      <c r="H155" s="66"/>
      <c r="I155" s="150"/>
      <c r="J155" s="67"/>
      <c r="K155" s="68"/>
      <c r="L155" s="53"/>
      <c r="M155" s="197"/>
      <c r="N155" s="69"/>
      <c r="O155" s="70"/>
      <c r="P155" s="64" t="s">
        <v>203</v>
      </c>
      <c r="Q155" s="78"/>
      <c r="R155" s="71"/>
      <c r="S155" s="149"/>
      <c r="T155" s="72"/>
      <c r="U155" s="149"/>
      <c r="V155" s="73"/>
      <c r="W155" s="74"/>
    </row>
    <row r="156" spans="1:23" ht="11.25" customHeight="1">
      <c r="A156" s="196">
        <v>74</v>
      </c>
      <c r="B156" s="55"/>
      <c r="C156" s="56" t="s">
        <v>203</v>
      </c>
      <c r="D156" s="57" t="s">
        <v>203</v>
      </c>
      <c r="E156" s="77" t="s">
        <v>203</v>
      </c>
      <c r="F156" s="58" t="s">
        <v>203</v>
      </c>
      <c r="G156" s="148" t="s">
        <v>202</v>
      </c>
      <c r="H156" s="59" t="s">
        <v>203</v>
      </c>
      <c r="I156" s="148" t="s">
        <v>202</v>
      </c>
      <c r="J156" s="60" t="s">
        <v>203</v>
      </c>
      <c r="K156" s="61" t="s">
        <v>203</v>
      </c>
      <c r="L156" s="53"/>
      <c r="M156" s="196">
        <v>74</v>
      </c>
      <c r="N156" s="55"/>
      <c r="O156" s="56" t="s">
        <v>203</v>
      </c>
      <c r="P156" s="57" t="s">
        <v>203</v>
      </c>
      <c r="Q156" s="77" t="s">
        <v>203</v>
      </c>
      <c r="R156" s="58" t="s">
        <v>203</v>
      </c>
      <c r="S156" s="148" t="s">
        <v>202</v>
      </c>
      <c r="T156" s="59" t="s">
        <v>203</v>
      </c>
      <c r="U156" s="148" t="s">
        <v>202</v>
      </c>
      <c r="V156" s="60" t="s">
        <v>203</v>
      </c>
      <c r="W156" s="61" t="s">
        <v>203</v>
      </c>
    </row>
    <row r="157" spans="1:23" ht="17.25" customHeight="1">
      <c r="A157" s="197"/>
      <c r="B157" s="62"/>
      <c r="C157" s="63"/>
      <c r="D157" s="64" t="s">
        <v>203</v>
      </c>
      <c r="E157" s="62"/>
      <c r="F157" s="65"/>
      <c r="G157" s="150"/>
      <c r="H157" s="66"/>
      <c r="I157" s="150"/>
      <c r="J157" s="67"/>
      <c r="K157" s="68"/>
      <c r="L157" s="53"/>
      <c r="M157" s="197"/>
      <c r="N157" s="69"/>
      <c r="O157" s="70"/>
      <c r="P157" s="64" t="s">
        <v>203</v>
      </c>
      <c r="Q157" s="78"/>
      <c r="R157" s="71"/>
      <c r="S157" s="149"/>
      <c r="T157" s="72"/>
      <c r="U157" s="149"/>
      <c r="V157" s="73"/>
      <c r="W157" s="74"/>
    </row>
    <row r="158" spans="1:23" ht="11.25" customHeight="1">
      <c r="A158" s="196">
        <v>75</v>
      </c>
      <c r="B158" s="55"/>
      <c r="C158" s="56" t="s">
        <v>203</v>
      </c>
      <c r="D158" s="57" t="s">
        <v>203</v>
      </c>
      <c r="E158" s="77" t="s">
        <v>203</v>
      </c>
      <c r="F158" s="58" t="s">
        <v>203</v>
      </c>
      <c r="G158" s="148" t="s">
        <v>202</v>
      </c>
      <c r="H158" s="59" t="s">
        <v>203</v>
      </c>
      <c r="I158" s="148" t="s">
        <v>202</v>
      </c>
      <c r="J158" s="60" t="s">
        <v>203</v>
      </c>
      <c r="K158" s="61" t="s">
        <v>203</v>
      </c>
      <c r="L158" s="53"/>
      <c r="M158" s="196">
        <v>75</v>
      </c>
      <c r="N158" s="55"/>
      <c r="O158" s="56" t="s">
        <v>203</v>
      </c>
      <c r="P158" s="57" t="s">
        <v>203</v>
      </c>
      <c r="Q158" s="77" t="s">
        <v>203</v>
      </c>
      <c r="R158" s="58" t="s">
        <v>203</v>
      </c>
      <c r="S158" s="148" t="s">
        <v>202</v>
      </c>
      <c r="T158" s="59" t="s">
        <v>203</v>
      </c>
      <c r="U158" s="148" t="s">
        <v>202</v>
      </c>
      <c r="V158" s="60" t="s">
        <v>203</v>
      </c>
      <c r="W158" s="61" t="s">
        <v>203</v>
      </c>
    </row>
    <row r="159" spans="1:23" ht="17.25" customHeight="1">
      <c r="A159" s="197"/>
      <c r="B159" s="62"/>
      <c r="C159" s="63"/>
      <c r="D159" s="64" t="s">
        <v>203</v>
      </c>
      <c r="E159" s="62"/>
      <c r="F159" s="65"/>
      <c r="G159" s="150"/>
      <c r="H159" s="66"/>
      <c r="I159" s="150"/>
      <c r="J159" s="67"/>
      <c r="K159" s="68"/>
      <c r="L159" s="53"/>
      <c r="M159" s="197"/>
      <c r="N159" s="69"/>
      <c r="O159" s="70"/>
      <c r="P159" s="64" t="s">
        <v>203</v>
      </c>
      <c r="Q159" s="78"/>
      <c r="R159" s="71"/>
      <c r="S159" s="149"/>
      <c r="T159" s="72"/>
      <c r="U159" s="149"/>
      <c r="V159" s="73"/>
      <c r="W159" s="74"/>
    </row>
    <row r="160" spans="1:23" ht="11.25" customHeight="1">
      <c r="A160" s="196">
        <v>76</v>
      </c>
      <c r="B160" s="55"/>
      <c r="C160" s="56" t="s">
        <v>203</v>
      </c>
      <c r="D160" s="57" t="s">
        <v>203</v>
      </c>
      <c r="E160" s="77" t="s">
        <v>203</v>
      </c>
      <c r="F160" s="58" t="s">
        <v>203</v>
      </c>
      <c r="G160" s="148" t="s">
        <v>202</v>
      </c>
      <c r="H160" s="59" t="s">
        <v>203</v>
      </c>
      <c r="I160" s="148" t="s">
        <v>202</v>
      </c>
      <c r="J160" s="60" t="s">
        <v>203</v>
      </c>
      <c r="K160" s="61" t="s">
        <v>203</v>
      </c>
      <c r="L160" s="53"/>
      <c r="M160" s="196">
        <v>76</v>
      </c>
      <c r="N160" s="55"/>
      <c r="O160" s="56" t="s">
        <v>203</v>
      </c>
      <c r="P160" s="57" t="s">
        <v>203</v>
      </c>
      <c r="Q160" s="77" t="s">
        <v>203</v>
      </c>
      <c r="R160" s="58" t="s">
        <v>203</v>
      </c>
      <c r="S160" s="148" t="s">
        <v>202</v>
      </c>
      <c r="T160" s="59" t="s">
        <v>203</v>
      </c>
      <c r="U160" s="148" t="s">
        <v>202</v>
      </c>
      <c r="V160" s="60" t="s">
        <v>203</v>
      </c>
      <c r="W160" s="61" t="s">
        <v>203</v>
      </c>
    </row>
    <row r="161" spans="1:23" ht="17.25" customHeight="1">
      <c r="A161" s="197"/>
      <c r="B161" s="62"/>
      <c r="C161" s="63"/>
      <c r="D161" s="64" t="s">
        <v>203</v>
      </c>
      <c r="E161" s="62"/>
      <c r="F161" s="65"/>
      <c r="G161" s="150"/>
      <c r="H161" s="66"/>
      <c r="I161" s="150"/>
      <c r="J161" s="67"/>
      <c r="K161" s="68"/>
      <c r="L161" s="53"/>
      <c r="M161" s="197"/>
      <c r="N161" s="69"/>
      <c r="O161" s="70"/>
      <c r="P161" s="64" t="s">
        <v>203</v>
      </c>
      <c r="Q161" s="78"/>
      <c r="R161" s="71"/>
      <c r="S161" s="149"/>
      <c r="T161" s="72"/>
      <c r="U161" s="149"/>
      <c r="V161" s="73"/>
      <c r="W161" s="74"/>
    </row>
    <row r="162" spans="1:23" ht="11.25" customHeight="1">
      <c r="A162" s="196">
        <v>77</v>
      </c>
      <c r="B162" s="55"/>
      <c r="C162" s="56" t="s">
        <v>203</v>
      </c>
      <c r="D162" s="57" t="s">
        <v>203</v>
      </c>
      <c r="E162" s="77" t="s">
        <v>203</v>
      </c>
      <c r="F162" s="58" t="s">
        <v>203</v>
      </c>
      <c r="G162" s="148" t="s">
        <v>202</v>
      </c>
      <c r="H162" s="59" t="s">
        <v>203</v>
      </c>
      <c r="I162" s="148" t="s">
        <v>202</v>
      </c>
      <c r="J162" s="60" t="s">
        <v>203</v>
      </c>
      <c r="K162" s="61" t="s">
        <v>203</v>
      </c>
      <c r="L162" s="53"/>
      <c r="M162" s="196">
        <v>77</v>
      </c>
      <c r="N162" s="55"/>
      <c r="O162" s="56" t="s">
        <v>203</v>
      </c>
      <c r="P162" s="57" t="s">
        <v>203</v>
      </c>
      <c r="Q162" s="77" t="s">
        <v>203</v>
      </c>
      <c r="R162" s="58" t="s">
        <v>203</v>
      </c>
      <c r="S162" s="148" t="s">
        <v>202</v>
      </c>
      <c r="T162" s="59" t="s">
        <v>203</v>
      </c>
      <c r="U162" s="148" t="s">
        <v>202</v>
      </c>
      <c r="V162" s="60" t="s">
        <v>203</v>
      </c>
      <c r="W162" s="61" t="s">
        <v>203</v>
      </c>
    </row>
    <row r="163" spans="1:23" ht="17.25" customHeight="1">
      <c r="A163" s="197"/>
      <c r="B163" s="62"/>
      <c r="C163" s="63"/>
      <c r="D163" s="64" t="s">
        <v>203</v>
      </c>
      <c r="E163" s="62"/>
      <c r="F163" s="65"/>
      <c r="G163" s="150"/>
      <c r="H163" s="66"/>
      <c r="I163" s="150"/>
      <c r="J163" s="67"/>
      <c r="K163" s="68"/>
      <c r="L163" s="53"/>
      <c r="M163" s="197"/>
      <c r="N163" s="69"/>
      <c r="O163" s="70"/>
      <c r="P163" s="64" t="s">
        <v>203</v>
      </c>
      <c r="Q163" s="78"/>
      <c r="R163" s="71"/>
      <c r="S163" s="149"/>
      <c r="T163" s="72"/>
      <c r="U163" s="149"/>
      <c r="V163" s="73"/>
      <c r="W163" s="74"/>
    </row>
    <row r="164" spans="1:23" ht="11.25" customHeight="1">
      <c r="A164" s="196">
        <v>78</v>
      </c>
      <c r="B164" s="55"/>
      <c r="C164" s="56" t="s">
        <v>203</v>
      </c>
      <c r="D164" s="57" t="s">
        <v>203</v>
      </c>
      <c r="E164" s="77" t="s">
        <v>203</v>
      </c>
      <c r="F164" s="58" t="s">
        <v>203</v>
      </c>
      <c r="G164" s="148" t="s">
        <v>202</v>
      </c>
      <c r="H164" s="59" t="s">
        <v>203</v>
      </c>
      <c r="I164" s="148" t="s">
        <v>202</v>
      </c>
      <c r="J164" s="60" t="s">
        <v>203</v>
      </c>
      <c r="K164" s="61" t="s">
        <v>203</v>
      </c>
      <c r="L164" s="53"/>
      <c r="M164" s="196">
        <v>78</v>
      </c>
      <c r="N164" s="55"/>
      <c r="O164" s="56" t="s">
        <v>203</v>
      </c>
      <c r="P164" s="57" t="s">
        <v>203</v>
      </c>
      <c r="Q164" s="77" t="s">
        <v>203</v>
      </c>
      <c r="R164" s="58" t="s">
        <v>203</v>
      </c>
      <c r="S164" s="148" t="s">
        <v>202</v>
      </c>
      <c r="T164" s="59" t="s">
        <v>203</v>
      </c>
      <c r="U164" s="148" t="s">
        <v>202</v>
      </c>
      <c r="V164" s="60" t="s">
        <v>203</v>
      </c>
      <c r="W164" s="61" t="s">
        <v>203</v>
      </c>
    </row>
    <row r="165" spans="1:23" ht="17.25" customHeight="1">
      <c r="A165" s="197"/>
      <c r="B165" s="62"/>
      <c r="C165" s="63"/>
      <c r="D165" s="64" t="s">
        <v>203</v>
      </c>
      <c r="E165" s="62"/>
      <c r="F165" s="65"/>
      <c r="G165" s="150"/>
      <c r="H165" s="66"/>
      <c r="I165" s="150"/>
      <c r="J165" s="67"/>
      <c r="K165" s="68"/>
      <c r="L165" s="53"/>
      <c r="M165" s="197"/>
      <c r="N165" s="69"/>
      <c r="O165" s="70"/>
      <c r="P165" s="64" t="s">
        <v>203</v>
      </c>
      <c r="Q165" s="78"/>
      <c r="R165" s="71"/>
      <c r="S165" s="149"/>
      <c r="T165" s="72"/>
      <c r="U165" s="149"/>
      <c r="V165" s="73"/>
      <c r="W165" s="74"/>
    </row>
    <row r="166" spans="1:23" ht="11.25" customHeight="1">
      <c r="A166" s="196">
        <v>79</v>
      </c>
      <c r="B166" s="55"/>
      <c r="C166" s="56" t="s">
        <v>203</v>
      </c>
      <c r="D166" s="57" t="s">
        <v>203</v>
      </c>
      <c r="E166" s="77" t="s">
        <v>203</v>
      </c>
      <c r="F166" s="58" t="s">
        <v>203</v>
      </c>
      <c r="G166" s="148" t="s">
        <v>202</v>
      </c>
      <c r="H166" s="59" t="s">
        <v>203</v>
      </c>
      <c r="I166" s="148" t="s">
        <v>202</v>
      </c>
      <c r="J166" s="60" t="s">
        <v>203</v>
      </c>
      <c r="K166" s="61" t="s">
        <v>203</v>
      </c>
      <c r="L166" s="53"/>
      <c r="M166" s="196">
        <v>79</v>
      </c>
      <c r="N166" s="55"/>
      <c r="O166" s="56" t="s">
        <v>203</v>
      </c>
      <c r="P166" s="57" t="s">
        <v>203</v>
      </c>
      <c r="Q166" s="77" t="s">
        <v>203</v>
      </c>
      <c r="R166" s="58" t="s">
        <v>203</v>
      </c>
      <c r="S166" s="148" t="s">
        <v>202</v>
      </c>
      <c r="T166" s="59" t="s">
        <v>203</v>
      </c>
      <c r="U166" s="148" t="s">
        <v>202</v>
      </c>
      <c r="V166" s="60" t="s">
        <v>203</v>
      </c>
      <c r="W166" s="61" t="s">
        <v>203</v>
      </c>
    </row>
    <row r="167" spans="1:23" ht="17.25" customHeight="1">
      <c r="A167" s="197"/>
      <c r="B167" s="62"/>
      <c r="C167" s="63"/>
      <c r="D167" s="64" t="s">
        <v>203</v>
      </c>
      <c r="E167" s="62"/>
      <c r="F167" s="65"/>
      <c r="G167" s="150"/>
      <c r="H167" s="66"/>
      <c r="I167" s="150"/>
      <c r="J167" s="67"/>
      <c r="K167" s="68"/>
      <c r="L167" s="53"/>
      <c r="M167" s="197"/>
      <c r="N167" s="69"/>
      <c r="O167" s="70"/>
      <c r="P167" s="64" t="s">
        <v>203</v>
      </c>
      <c r="Q167" s="78"/>
      <c r="R167" s="71"/>
      <c r="S167" s="149"/>
      <c r="T167" s="72"/>
      <c r="U167" s="149"/>
      <c r="V167" s="73"/>
      <c r="W167" s="74"/>
    </row>
    <row r="168" spans="1:23" ht="11.25" customHeight="1">
      <c r="A168" s="196">
        <v>80</v>
      </c>
      <c r="B168" s="55"/>
      <c r="C168" s="56" t="s">
        <v>203</v>
      </c>
      <c r="D168" s="57" t="s">
        <v>203</v>
      </c>
      <c r="E168" s="77" t="s">
        <v>203</v>
      </c>
      <c r="F168" s="58" t="s">
        <v>203</v>
      </c>
      <c r="G168" s="148" t="s">
        <v>202</v>
      </c>
      <c r="H168" s="59" t="s">
        <v>203</v>
      </c>
      <c r="I168" s="148" t="s">
        <v>202</v>
      </c>
      <c r="J168" s="60" t="s">
        <v>203</v>
      </c>
      <c r="K168" s="61" t="s">
        <v>203</v>
      </c>
      <c r="L168" s="53"/>
      <c r="M168" s="196">
        <v>80</v>
      </c>
      <c r="N168" s="55"/>
      <c r="O168" s="56" t="s">
        <v>203</v>
      </c>
      <c r="P168" s="57" t="s">
        <v>203</v>
      </c>
      <c r="Q168" s="77" t="s">
        <v>203</v>
      </c>
      <c r="R168" s="58" t="s">
        <v>203</v>
      </c>
      <c r="S168" s="148" t="s">
        <v>202</v>
      </c>
      <c r="T168" s="59" t="s">
        <v>203</v>
      </c>
      <c r="U168" s="148" t="s">
        <v>202</v>
      </c>
      <c r="V168" s="60" t="s">
        <v>203</v>
      </c>
      <c r="W168" s="61" t="s">
        <v>203</v>
      </c>
    </row>
    <row r="169" spans="1:23" ht="17.25" customHeight="1">
      <c r="A169" s="197"/>
      <c r="B169" s="62"/>
      <c r="C169" s="63"/>
      <c r="D169" s="64" t="s">
        <v>203</v>
      </c>
      <c r="E169" s="62"/>
      <c r="F169" s="65"/>
      <c r="G169" s="150"/>
      <c r="H169" s="66"/>
      <c r="I169" s="150"/>
      <c r="J169" s="67"/>
      <c r="K169" s="68"/>
      <c r="L169" s="53"/>
      <c r="M169" s="197"/>
      <c r="N169" s="69"/>
      <c r="O169" s="70"/>
      <c r="P169" s="64" t="s">
        <v>203</v>
      </c>
      <c r="Q169" s="78"/>
      <c r="R169" s="71"/>
      <c r="S169" s="149"/>
      <c r="T169" s="72"/>
      <c r="U169" s="149"/>
      <c r="V169" s="73"/>
      <c r="W169" s="74"/>
    </row>
    <row r="170" spans="1:23" ht="11.25" customHeight="1">
      <c r="A170" s="196">
        <v>81</v>
      </c>
      <c r="B170" s="55"/>
      <c r="C170" s="56" t="s">
        <v>203</v>
      </c>
      <c r="D170" s="57" t="s">
        <v>203</v>
      </c>
      <c r="E170" s="77" t="s">
        <v>203</v>
      </c>
      <c r="F170" s="58" t="s">
        <v>203</v>
      </c>
      <c r="G170" s="148" t="s">
        <v>202</v>
      </c>
      <c r="H170" s="59" t="s">
        <v>203</v>
      </c>
      <c r="I170" s="148" t="s">
        <v>202</v>
      </c>
      <c r="J170" s="60" t="s">
        <v>203</v>
      </c>
      <c r="K170" s="61" t="s">
        <v>203</v>
      </c>
      <c r="L170" s="53"/>
      <c r="M170" s="196">
        <v>81</v>
      </c>
      <c r="N170" s="55"/>
      <c r="O170" s="56" t="s">
        <v>203</v>
      </c>
      <c r="P170" s="57" t="s">
        <v>203</v>
      </c>
      <c r="Q170" s="77" t="s">
        <v>203</v>
      </c>
      <c r="R170" s="58" t="s">
        <v>203</v>
      </c>
      <c r="S170" s="148" t="s">
        <v>202</v>
      </c>
      <c r="T170" s="59" t="s">
        <v>203</v>
      </c>
      <c r="U170" s="148" t="s">
        <v>202</v>
      </c>
      <c r="V170" s="60" t="s">
        <v>203</v>
      </c>
      <c r="W170" s="61" t="s">
        <v>203</v>
      </c>
    </row>
    <row r="171" spans="1:23" ht="17.25" customHeight="1">
      <c r="A171" s="197"/>
      <c r="B171" s="62"/>
      <c r="C171" s="63"/>
      <c r="D171" s="64" t="s">
        <v>203</v>
      </c>
      <c r="E171" s="62"/>
      <c r="F171" s="65"/>
      <c r="G171" s="150"/>
      <c r="H171" s="66"/>
      <c r="I171" s="150"/>
      <c r="J171" s="67"/>
      <c r="K171" s="68"/>
      <c r="L171" s="53"/>
      <c r="M171" s="197"/>
      <c r="N171" s="69"/>
      <c r="O171" s="70"/>
      <c r="P171" s="64" t="s">
        <v>203</v>
      </c>
      <c r="Q171" s="78"/>
      <c r="R171" s="71"/>
      <c r="S171" s="149"/>
      <c r="T171" s="72"/>
      <c r="U171" s="149"/>
      <c r="V171" s="73"/>
      <c r="W171" s="74"/>
    </row>
    <row r="172" spans="1:23" ht="11.25" customHeight="1">
      <c r="A172" s="196">
        <v>82</v>
      </c>
      <c r="B172" s="55"/>
      <c r="C172" s="56" t="s">
        <v>203</v>
      </c>
      <c r="D172" s="57" t="s">
        <v>203</v>
      </c>
      <c r="E172" s="77" t="s">
        <v>203</v>
      </c>
      <c r="F172" s="58" t="s">
        <v>203</v>
      </c>
      <c r="G172" s="148" t="s">
        <v>202</v>
      </c>
      <c r="H172" s="59" t="s">
        <v>203</v>
      </c>
      <c r="I172" s="148" t="s">
        <v>202</v>
      </c>
      <c r="J172" s="60" t="s">
        <v>203</v>
      </c>
      <c r="K172" s="61" t="s">
        <v>203</v>
      </c>
      <c r="L172" s="53"/>
      <c r="M172" s="196">
        <v>82</v>
      </c>
      <c r="N172" s="55"/>
      <c r="O172" s="56" t="s">
        <v>203</v>
      </c>
      <c r="P172" s="57" t="s">
        <v>203</v>
      </c>
      <c r="Q172" s="77" t="s">
        <v>203</v>
      </c>
      <c r="R172" s="58" t="s">
        <v>203</v>
      </c>
      <c r="S172" s="148" t="s">
        <v>202</v>
      </c>
      <c r="T172" s="59" t="s">
        <v>203</v>
      </c>
      <c r="U172" s="148" t="s">
        <v>202</v>
      </c>
      <c r="V172" s="60" t="s">
        <v>203</v>
      </c>
      <c r="W172" s="61" t="s">
        <v>203</v>
      </c>
    </row>
    <row r="173" spans="1:23" ht="17.25" customHeight="1">
      <c r="A173" s="197"/>
      <c r="B173" s="62"/>
      <c r="C173" s="63"/>
      <c r="D173" s="64" t="s">
        <v>203</v>
      </c>
      <c r="E173" s="62"/>
      <c r="F173" s="65"/>
      <c r="G173" s="150"/>
      <c r="H173" s="66"/>
      <c r="I173" s="150"/>
      <c r="J173" s="67"/>
      <c r="K173" s="68"/>
      <c r="L173" s="53"/>
      <c r="M173" s="197"/>
      <c r="N173" s="69"/>
      <c r="O173" s="70"/>
      <c r="P173" s="64" t="s">
        <v>203</v>
      </c>
      <c r="Q173" s="78"/>
      <c r="R173" s="71"/>
      <c r="S173" s="149"/>
      <c r="T173" s="72"/>
      <c r="U173" s="149"/>
      <c r="V173" s="73"/>
      <c r="W173" s="74"/>
    </row>
    <row r="174" spans="1:23" ht="11.25" customHeight="1">
      <c r="A174" s="196">
        <v>83</v>
      </c>
      <c r="B174" s="55"/>
      <c r="C174" s="56" t="s">
        <v>203</v>
      </c>
      <c r="D174" s="57" t="s">
        <v>203</v>
      </c>
      <c r="E174" s="77" t="s">
        <v>203</v>
      </c>
      <c r="F174" s="58" t="s">
        <v>203</v>
      </c>
      <c r="G174" s="148" t="s">
        <v>202</v>
      </c>
      <c r="H174" s="59" t="s">
        <v>203</v>
      </c>
      <c r="I174" s="148" t="s">
        <v>202</v>
      </c>
      <c r="J174" s="60" t="s">
        <v>203</v>
      </c>
      <c r="K174" s="61" t="s">
        <v>203</v>
      </c>
      <c r="L174" s="53"/>
      <c r="M174" s="196">
        <v>83</v>
      </c>
      <c r="N174" s="55"/>
      <c r="O174" s="56" t="s">
        <v>203</v>
      </c>
      <c r="P174" s="57" t="s">
        <v>203</v>
      </c>
      <c r="Q174" s="77" t="s">
        <v>203</v>
      </c>
      <c r="R174" s="58" t="s">
        <v>203</v>
      </c>
      <c r="S174" s="148" t="s">
        <v>202</v>
      </c>
      <c r="T174" s="59" t="s">
        <v>203</v>
      </c>
      <c r="U174" s="148" t="s">
        <v>202</v>
      </c>
      <c r="V174" s="60" t="s">
        <v>203</v>
      </c>
      <c r="W174" s="61" t="s">
        <v>203</v>
      </c>
    </row>
    <row r="175" spans="1:23" ht="17.25" customHeight="1">
      <c r="A175" s="197"/>
      <c r="B175" s="62"/>
      <c r="C175" s="63"/>
      <c r="D175" s="64" t="s">
        <v>203</v>
      </c>
      <c r="E175" s="62"/>
      <c r="F175" s="65"/>
      <c r="G175" s="150"/>
      <c r="H175" s="66"/>
      <c r="I175" s="150"/>
      <c r="J175" s="67"/>
      <c r="K175" s="68"/>
      <c r="L175" s="53"/>
      <c r="M175" s="197"/>
      <c r="N175" s="69"/>
      <c r="O175" s="70"/>
      <c r="P175" s="64" t="s">
        <v>203</v>
      </c>
      <c r="Q175" s="78"/>
      <c r="R175" s="71"/>
      <c r="S175" s="149"/>
      <c r="T175" s="72"/>
      <c r="U175" s="149"/>
      <c r="V175" s="73"/>
      <c r="W175" s="74"/>
    </row>
    <row r="176" spans="1:23" ht="11.25" customHeight="1">
      <c r="A176" s="196">
        <v>84</v>
      </c>
      <c r="B176" s="55"/>
      <c r="C176" s="56" t="s">
        <v>203</v>
      </c>
      <c r="D176" s="57" t="s">
        <v>203</v>
      </c>
      <c r="E176" s="77" t="s">
        <v>203</v>
      </c>
      <c r="F176" s="58" t="s">
        <v>203</v>
      </c>
      <c r="G176" s="148" t="s">
        <v>202</v>
      </c>
      <c r="H176" s="59" t="s">
        <v>203</v>
      </c>
      <c r="I176" s="148" t="s">
        <v>202</v>
      </c>
      <c r="J176" s="60" t="s">
        <v>203</v>
      </c>
      <c r="K176" s="61" t="s">
        <v>203</v>
      </c>
      <c r="L176" s="53"/>
      <c r="M176" s="196">
        <v>84</v>
      </c>
      <c r="N176" s="55"/>
      <c r="O176" s="56" t="s">
        <v>203</v>
      </c>
      <c r="P176" s="57" t="s">
        <v>203</v>
      </c>
      <c r="Q176" s="77" t="s">
        <v>203</v>
      </c>
      <c r="R176" s="58" t="s">
        <v>203</v>
      </c>
      <c r="S176" s="148" t="s">
        <v>202</v>
      </c>
      <c r="T176" s="59" t="s">
        <v>203</v>
      </c>
      <c r="U176" s="148" t="s">
        <v>202</v>
      </c>
      <c r="V176" s="60" t="s">
        <v>203</v>
      </c>
      <c r="W176" s="61" t="s">
        <v>203</v>
      </c>
    </row>
    <row r="177" spans="1:23" ht="17.25" customHeight="1">
      <c r="A177" s="197"/>
      <c r="B177" s="62"/>
      <c r="C177" s="63"/>
      <c r="D177" s="64" t="s">
        <v>203</v>
      </c>
      <c r="E177" s="62"/>
      <c r="F177" s="65"/>
      <c r="G177" s="150"/>
      <c r="H177" s="66"/>
      <c r="I177" s="150"/>
      <c r="J177" s="67"/>
      <c r="K177" s="68"/>
      <c r="L177" s="53"/>
      <c r="M177" s="197"/>
      <c r="N177" s="69"/>
      <c r="O177" s="70"/>
      <c r="P177" s="64" t="s">
        <v>203</v>
      </c>
      <c r="Q177" s="78"/>
      <c r="R177" s="71"/>
      <c r="S177" s="149"/>
      <c r="T177" s="72"/>
      <c r="U177" s="149"/>
      <c r="V177" s="73"/>
      <c r="W177" s="74"/>
    </row>
    <row r="178" spans="1:23" ht="11.25" customHeight="1">
      <c r="A178" s="196">
        <v>85</v>
      </c>
      <c r="B178" s="55"/>
      <c r="C178" s="56" t="s">
        <v>203</v>
      </c>
      <c r="D178" s="57" t="s">
        <v>203</v>
      </c>
      <c r="E178" s="77" t="s">
        <v>203</v>
      </c>
      <c r="F178" s="58" t="s">
        <v>203</v>
      </c>
      <c r="G178" s="148" t="s">
        <v>202</v>
      </c>
      <c r="H178" s="59" t="s">
        <v>203</v>
      </c>
      <c r="I178" s="148" t="s">
        <v>202</v>
      </c>
      <c r="J178" s="60" t="s">
        <v>203</v>
      </c>
      <c r="K178" s="61" t="s">
        <v>203</v>
      </c>
      <c r="L178" s="53"/>
      <c r="M178" s="196">
        <v>85</v>
      </c>
      <c r="N178" s="55"/>
      <c r="O178" s="56" t="s">
        <v>203</v>
      </c>
      <c r="P178" s="57" t="s">
        <v>203</v>
      </c>
      <c r="Q178" s="77" t="s">
        <v>203</v>
      </c>
      <c r="R178" s="58" t="s">
        <v>203</v>
      </c>
      <c r="S178" s="148" t="s">
        <v>202</v>
      </c>
      <c r="T178" s="59" t="s">
        <v>203</v>
      </c>
      <c r="U178" s="148" t="s">
        <v>202</v>
      </c>
      <c r="V178" s="60" t="s">
        <v>203</v>
      </c>
      <c r="W178" s="61" t="s">
        <v>203</v>
      </c>
    </row>
    <row r="179" spans="1:23" ht="17.25" customHeight="1">
      <c r="A179" s="197"/>
      <c r="B179" s="62"/>
      <c r="C179" s="63"/>
      <c r="D179" s="64" t="s">
        <v>203</v>
      </c>
      <c r="E179" s="62"/>
      <c r="F179" s="65"/>
      <c r="G179" s="150"/>
      <c r="H179" s="66"/>
      <c r="I179" s="150"/>
      <c r="J179" s="67"/>
      <c r="K179" s="68"/>
      <c r="L179" s="53"/>
      <c r="M179" s="197"/>
      <c r="N179" s="69"/>
      <c r="O179" s="70"/>
      <c r="P179" s="64" t="s">
        <v>203</v>
      </c>
      <c r="Q179" s="78"/>
      <c r="R179" s="71"/>
      <c r="S179" s="149"/>
      <c r="T179" s="72"/>
      <c r="U179" s="149"/>
      <c r="V179" s="73"/>
      <c r="W179" s="74"/>
    </row>
    <row r="180" spans="1:23" ht="11.25" customHeight="1">
      <c r="A180" s="196">
        <v>86</v>
      </c>
      <c r="B180" s="55"/>
      <c r="C180" s="56" t="s">
        <v>203</v>
      </c>
      <c r="D180" s="57" t="s">
        <v>203</v>
      </c>
      <c r="E180" s="77" t="s">
        <v>203</v>
      </c>
      <c r="F180" s="58" t="s">
        <v>203</v>
      </c>
      <c r="G180" s="148" t="s">
        <v>202</v>
      </c>
      <c r="H180" s="59" t="s">
        <v>203</v>
      </c>
      <c r="I180" s="148" t="s">
        <v>202</v>
      </c>
      <c r="J180" s="60" t="s">
        <v>203</v>
      </c>
      <c r="K180" s="61" t="s">
        <v>203</v>
      </c>
      <c r="L180" s="53"/>
      <c r="M180" s="196">
        <v>86</v>
      </c>
      <c r="N180" s="55"/>
      <c r="O180" s="56" t="s">
        <v>203</v>
      </c>
      <c r="P180" s="57" t="s">
        <v>203</v>
      </c>
      <c r="Q180" s="77" t="s">
        <v>203</v>
      </c>
      <c r="R180" s="58" t="s">
        <v>203</v>
      </c>
      <c r="S180" s="148" t="s">
        <v>202</v>
      </c>
      <c r="T180" s="59" t="s">
        <v>203</v>
      </c>
      <c r="U180" s="148" t="s">
        <v>202</v>
      </c>
      <c r="V180" s="60" t="s">
        <v>203</v>
      </c>
      <c r="W180" s="61" t="s">
        <v>203</v>
      </c>
    </row>
    <row r="181" spans="1:23" ht="17.25" customHeight="1">
      <c r="A181" s="197"/>
      <c r="B181" s="62"/>
      <c r="C181" s="63"/>
      <c r="D181" s="64" t="s">
        <v>203</v>
      </c>
      <c r="E181" s="62"/>
      <c r="F181" s="65"/>
      <c r="G181" s="150"/>
      <c r="H181" s="66"/>
      <c r="I181" s="150"/>
      <c r="J181" s="67"/>
      <c r="K181" s="68"/>
      <c r="L181" s="53"/>
      <c r="M181" s="197"/>
      <c r="N181" s="69"/>
      <c r="O181" s="70"/>
      <c r="P181" s="64" t="s">
        <v>203</v>
      </c>
      <c r="Q181" s="78"/>
      <c r="R181" s="71"/>
      <c r="S181" s="149"/>
      <c r="T181" s="72"/>
      <c r="U181" s="149"/>
      <c r="V181" s="73"/>
      <c r="W181" s="74"/>
    </row>
    <row r="182" spans="1:23" ht="11.25" customHeight="1">
      <c r="A182" s="196">
        <v>87</v>
      </c>
      <c r="B182" s="55"/>
      <c r="C182" s="56" t="s">
        <v>203</v>
      </c>
      <c r="D182" s="57" t="s">
        <v>203</v>
      </c>
      <c r="E182" s="77" t="s">
        <v>203</v>
      </c>
      <c r="F182" s="58" t="s">
        <v>203</v>
      </c>
      <c r="G182" s="148" t="s">
        <v>202</v>
      </c>
      <c r="H182" s="59" t="s">
        <v>203</v>
      </c>
      <c r="I182" s="148" t="s">
        <v>202</v>
      </c>
      <c r="J182" s="60" t="s">
        <v>203</v>
      </c>
      <c r="K182" s="61" t="s">
        <v>203</v>
      </c>
      <c r="L182" s="53"/>
      <c r="M182" s="196">
        <v>87</v>
      </c>
      <c r="N182" s="55"/>
      <c r="O182" s="56" t="s">
        <v>203</v>
      </c>
      <c r="P182" s="57" t="s">
        <v>203</v>
      </c>
      <c r="Q182" s="77" t="s">
        <v>203</v>
      </c>
      <c r="R182" s="58" t="s">
        <v>203</v>
      </c>
      <c r="S182" s="148" t="s">
        <v>202</v>
      </c>
      <c r="T182" s="59" t="s">
        <v>203</v>
      </c>
      <c r="U182" s="148" t="s">
        <v>202</v>
      </c>
      <c r="V182" s="60" t="s">
        <v>203</v>
      </c>
      <c r="W182" s="61" t="s">
        <v>203</v>
      </c>
    </row>
    <row r="183" spans="1:23" ht="17.25" customHeight="1">
      <c r="A183" s="197"/>
      <c r="B183" s="62"/>
      <c r="C183" s="63"/>
      <c r="D183" s="64" t="s">
        <v>203</v>
      </c>
      <c r="E183" s="62"/>
      <c r="F183" s="65"/>
      <c r="G183" s="150"/>
      <c r="H183" s="66"/>
      <c r="I183" s="150"/>
      <c r="J183" s="67"/>
      <c r="K183" s="68"/>
      <c r="L183" s="53"/>
      <c r="M183" s="197"/>
      <c r="N183" s="69"/>
      <c r="O183" s="70"/>
      <c r="P183" s="64" t="s">
        <v>203</v>
      </c>
      <c r="Q183" s="78"/>
      <c r="R183" s="71"/>
      <c r="S183" s="149"/>
      <c r="T183" s="72"/>
      <c r="U183" s="149"/>
      <c r="V183" s="73"/>
      <c r="W183" s="74"/>
    </row>
    <row r="184" spans="1:23" ht="11.25" customHeight="1">
      <c r="A184" s="196">
        <v>88</v>
      </c>
      <c r="B184" s="55"/>
      <c r="C184" s="56" t="s">
        <v>203</v>
      </c>
      <c r="D184" s="57" t="s">
        <v>203</v>
      </c>
      <c r="E184" s="77" t="s">
        <v>203</v>
      </c>
      <c r="F184" s="58" t="s">
        <v>203</v>
      </c>
      <c r="G184" s="148" t="s">
        <v>202</v>
      </c>
      <c r="H184" s="59" t="s">
        <v>203</v>
      </c>
      <c r="I184" s="148" t="s">
        <v>202</v>
      </c>
      <c r="J184" s="60" t="s">
        <v>203</v>
      </c>
      <c r="K184" s="61" t="s">
        <v>203</v>
      </c>
      <c r="L184" s="53"/>
      <c r="M184" s="196">
        <v>88</v>
      </c>
      <c r="N184" s="55"/>
      <c r="O184" s="56" t="s">
        <v>203</v>
      </c>
      <c r="P184" s="57" t="s">
        <v>203</v>
      </c>
      <c r="Q184" s="77" t="s">
        <v>203</v>
      </c>
      <c r="R184" s="58" t="s">
        <v>203</v>
      </c>
      <c r="S184" s="148" t="s">
        <v>202</v>
      </c>
      <c r="T184" s="59" t="s">
        <v>203</v>
      </c>
      <c r="U184" s="148" t="s">
        <v>202</v>
      </c>
      <c r="V184" s="60" t="s">
        <v>203</v>
      </c>
      <c r="W184" s="61" t="s">
        <v>203</v>
      </c>
    </row>
    <row r="185" spans="1:23" ht="17.25" customHeight="1">
      <c r="A185" s="197"/>
      <c r="B185" s="62"/>
      <c r="C185" s="63"/>
      <c r="D185" s="64" t="s">
        <v>203</v>
      </c>
      <c r="E185" s="62"/>
      <c r="F185" s="65"/>
      <c r="G185" s="150"/>
      <c r="H185" s="66"/>
      <c r="I185" s="150"/>
      <c r="J185" s="67"/>
      <c r="K185" s="68"/>
      <c r="L185" s="53"/>
      <c r="M185" s="197"/>
      <c r="N185" s="69"/>
      <c r="O185" s="70"/>
      <c r="P185" s="64" t="s">
        <v>203</v>
      </c>
      <c r="Q185" s="78"/>
      <c r="R185" s="71"/>
      <c r="S185" s="149"/>
      <c r="T185" s="72"/>
      <c r="U185" s="149"/>
      <c r="V185" s="73"/>
      <c r="W185" s="74"/>
    </row>
    <row r="186" spans="1:23" ht="11.25" customHeight="1">
      <c r="A186" s="196">
        <v>89</v>
      </c>
      <c r="B186" s="55"/>
      <c r="C186" s="56" t="s">
        <v>203</v>
      </c>
      <c r="D186" s="57" t="s">
        <v>203</v>
      </c>
      <c r="E186" s="77" t="s">
        <v>203</v>
      </c>
      <c r="F186" s="58" t="s">
        <v>203</v>
      </c>
      <c r="G186" s="148" t="s">
        <v>202</v>
      </c>
      <c r="H186" s="59" t="s">
        <v>203</v>
      </c>
      <c r="I186" s="148" t="s">
        <v>202</v>
      </c>
      <c r="J186" s="60" t="s">
        <v>203</v>
      </c>
      <c r="K186" s="61" t="s">
        <v>203</v>
      </c>
      <c r="L186" s="53"/>
      <c r="M186" s="196">
        <v>89</v>
      </c>
      <c r="N186" s="55"/>
      <c r="O186" s="56" t="s">
        <v>203</v>
      </c>
      <c r="P186" s="57" t="s">
        <v>203</v>
      </c>
      <c r="Q186" s="77" t="s">
        <v>203</v>
      </c>
      <c r="R186" s="58" t="s">
        <v>203</v>
      </c>
      <c r="S186" s="148" t="s">
        <v>202</v>
      </c>
      <c r="T186" s="59" t="s">
        <v>203</v>
      </c>
      <c r="U186" s="148" t="s">
        <v>202</v>
      </c>
      <c r="V186" s="60" t="s">
        <v>203</v>
      </c>
      <c r="W186" s="61" t="s">
        <v>203</v>
      </c>
    </row>
    <row r="187" spans="1:23" ht="17.25" customHeight="1">
      <c r="A187" s="197"/>
      <c r="B187" s="62"/>
      <c r="C187" s="63"/>
      <c r="D187" s="64" t="s">
        <v>203</v>
      </c>
      <c r="E187" s="62"/>
      <c r="F187" s="65"/>
      <c r="G187" s="150"/>
      <c r="H187" s="66"/>
      <c r="I187" s="150"/>
      <c r="J187" s="67"/>
      <c r="K187" s="68"/>
      <c r="L187" s="53"/>
      <c r="M187" s="197"/>
      <c r="N187" s="69"/>
      <c r="O187" s="70"/>
      <c r="P187" s="64" t="s">
        <v>203</v>
      </c>
      <c r="Q187" s="78"/>
      <c r="R187" s="71"/>
      <c r="S187" s="149"/>
      <c r="T187" s="72"/>
      <c r="U187" s="149"/>
      <c r="V187" s="73"/>
      <c r="W187" s="74"/>
    </row>
    <row r="188" spans="1:23" ht="11.25" customHeight="1">
      <c r="A188" s="196">
        <v>90</v>
      </c>
      <c r="B188" s="55"/>
      <c r="C188" s="56" t="s">
        <v>203</v>
      </c>
      <c r="D188" s="57" t="s">
        <v>203</v>
      </c>
      <c r="E188" s="77" t="s">
        <v>203</v>
      </c>
      <c r="F188" s="58" t="s">
        <v>203</v>
      </c>
      <c r="G188" s="148" t="s">
        <v>202</v>
      </c>
      <c r="H188" s="59" t="s">
        <v>203</v>
      </c>
      <c r="I188" s="148" t="s">
        <v>202</v>
      </c>
      <c r="J188" s="60" t="s">
        <v>203</v>
      </c>
      <c r="K188" s="61" t="s">
        <v>203</v>
      </c>
      <c r="L188" s="53"/>
      <c r="M188" s="196">
        <v>90</v>
      </c>
      <c r="N188" s="55"/>
      <c r="O188" s="56" t="s">
        <v>203</v>
      </c>
      <c r="P188" s="57" t="s">
        <v>203</v>
      </c>
      <c r="Q188" s="77" t="s">
        <v>203</v>
      </c>
      <c r="R188" s="58" t="s">
        <v>203</v>
      </c>
      <c r="S188" s="148" t="s">
        <v>202</v>
      </c>
      <c r="T188" s="59" t="s">
        <v>203</v>
      </c>
      <c r="U188" s="148" t="s">
        <v>202</v>
      </c>
      <c r="V188" s="60" t="s">
        <v>203</v>
      </c>
      <c r="W188" s="61" t="s">
        <v>203</v>
      </c>
    </row>
    <row r="189" spans="1:23" ht="17.25" customHeight="1">
      <c r="A189" s="197"/>
      <c r="B189" s="62"/>
      <c r="C189" s="63"/>
      <c r="D189" s="64" t="s">
        <v>203</v>
      </c>
      <c r="E189" s="62"/>
      <c r="F189" s="65"/>
      <c r="G189" s="150"/>
      <c r="H189" s="66"/>
      <c r="I189" s="150"/>
      <c r="J189" s="67"/>
      <c r="K189" s="68"/>
      <c r="L189" s="53"/>
      <c r="M189" s="197"/>
      <c r="N189" s="69"/>
      <c r="O189" s="70"/>
      <c r="P189" s="64" t="s">
        <v>203</v>
      </c>
      <c r="Q189" s="78"/>
      <c r="R189" s="71"/>
      <c r="S189" s="149"/>
      <c r="T189" s="72"/>
      <c r="U189" s="149"/>
      <c r="V189" s="73"/>
      <c r="W189" s="74"/>
    </row>
    <row r="190" spans="1:23" ht="11.25" customHeight="1">
      <c r="A190" s="196">
        <v>91</v>
      </c>
      <c r="B190" s="55"/>
      <c r="C190" s="56" t="s">
        <v>203</v>
      </c>
      <c r="D190" s="57" t="s">
        <v>203</v>
      </c>
      <c r="E190" s="77" t="s">
        <v>203</v>
      </c>
      <c r="F190" s="58" t="s">
        <v>203</v>
      </c>
      <c r="G190" s="148" t="s">
        <v>202</v>
      </c>
      <c r="H190" s="59" t="s">
        <v>203</v>
      </c>
      <c r="I190" s="148" t="s">
        <v>202</v>
      </c>
      <c r="J190" s="60" t="s">
        <v>203</v>
      </c>
      <c r="K190" s="61" t="s">
        <v>203</v>
      </c>
      <c r="L190" s="53"/>
      <c r="M190" s="196">
        <v>91</v>
      </c>
      <c r="N190" s="55"/>
      <c r="O190" s="56" t="s">
        <v>203</v>
      </c>
      <c r="P190" s="57" t="s">
        <v>203</v>
      </c>
      <c r="Q190" s="77" t="s">
        <v>203</v>
      </c>
      <c r="R190" s="58" t="s">
        <v>203</v>
      </c>
      <c r="S190" s="148" t="s">
        <v>202</v>
      </c>
      <c r="T190" s="59" t="s">
        <v>203</v>
      </c>
      <c r="U190" s="148" t="s">
        <v>202</v>
      </c>
      <c r="V190" s="60" t="s">
        <v>203</v>
      </c>
      <c r="W190" s="61" t="s">
        <v>203</v>
      </c>
    </row>
    <row r="191" spans="1:23" ht="17.25" customHeight="1">
      <c r="A191" s="197"/>
      <c r="B191" s="62"/>
      <c r="C191" s="63"/>
      <c r="D191" s="64" t="s">
        <v>203</v>
      </c>
      <c r="E191" s="62"/>
      <c r="F191" s="65"/>
      <c r="G191" s="150"/>
      <c r="H191" s="66"/>
      <c r="I191" s="150"/>
      <c r="J191" s="67"/>
      <c r="K191" s="68"/>
      <c r="L191" s="53"/>
      <c r="M191" s="197"/>
      <c r="N191" s="69"/>
      <c r="O191" s="70"/>
      <c r="P191" s="64" t="s">
        <v>203</v>
      </c>
      <c r="Q191" s="78"/>
      <c r="R191" s="71"/>
      <c r="S191" s="149"/>
      <c r="T191" s="72"/>
      <c r="U191" s="149"/>
      <c r="V191" s="73"/>
      <c r="W191" s="74"/>
    </row>
    <row r="192" spans="1:23" ht="11.25" customHeight="1">
      <c r="A192" s="196">
        <v>92</v>
      </c>
      <c r="B192" s="55"/>
      <c r="C192" s="56" t="s">
        <v>203</v>
      </c>
      <c r="D192" s="57" t="s">
        <v>203</v>
      </c>
      <c r="E192" s="77" t="s">
        <v>203</v>
      </c>
      <c r="F192" s="58" t="s">
        <v>203</v>
      </c>
      <c r="G192" s="148" t="s">
        <v>202</v>
      </c>
      <c r="H192" s="59" t="s">
        <v>203</v>
      </c>
      <c r="I192" s="148" t="s">
        <v>202</v>
      </c>
      <c r="J192" s="60" t="s">
        <v>203</v>
      </c>
      <c r="K192" s="61" t="s">
        <v>203</v>
      </c>
      <c r="L192" s="53"/>
      <c r="M192" s="196">
        <v>92</v>
      </c>
      <c r="N192" s="55"/>
      <c r="O192" s="56" t="s">
        <v>203</v>
      </c>
      <c r="P192" s="57" t="s">
        <v>203</v>
      </c>
      <c r="Q192" s="77" t="s">
        <v>203</v>
      </c>
      <c r="R192" s="58" t="s">
        <v>203</v>
      </c>
      <c r="S192" s="148" t="s">
        <v>202</v>
      </c>
      <c r="T192" s="59" t="s">
        <v>203</v>
      </c>
      <c r="U192" s="148" t="s">
        <v>202</v>
      </c>
      <c r="V192" s="60" t="s">
        <v>203</v>
      </c>
      <c r="W192" s="61" t="s">
        <v>203</v>
      </c>
    </row>
    <row r="193" spans="1:23" ht="17.25" customHeight="1">
      <c r="A193" s="197"/>
      <c r="B193" s="62"/>
      <c r="C193" s="63"/>
      <c r="D193" s="64" t="s">
        <v>203</v>
      </c>
      <c r="E193" s="62"/>
      <c r="F193" s="65"/>
      <c r="G193" s="150"/>
      <c r="H193" s="66"/>
      <c r="I193" s="150"/>
      <c r="J193" s="67"/>
      <c r="K193" s="68"/>
      <c r="L193" s="53"/>
      <c r="M193" s="197"/>
      <c r="N193" s="69"/>
      <c r="O193" s="70"/>
      <c r="P193" s="64" t="s">
        <v>203</v>
      </c>
      <c r="Q193" s="78"/>
      <c r="R193" s="71"/>
      <c r="S193" s="149"/>
      <c r="T193" s="72"/>
      <c r="U193" s="149"/>
      <c r="V193" s="73"/>
      <c r="W193" s="74"/>
    </row>
    <row r="194" spans="1:23" ht="11.25" customHeight="1">
      <c r="A194" s="196">
        <v>93</v>
      </c>
      <c r="B194" s="55"/>
      <c r="C194" s="56" t="s">
        <v>203</v>
      </c>
      <c r="D194" s="57" t="s">
        <v>203</v>
      </c>
      <c r="E194" s="77" t="s">
        <v>203</v>
      </c>
      <c r="F194" s="58" t="s">
        <v>203</v>
      </c>
      <c r="G194" s="148" t="s">
        <v>202</v>
      </c>
      <c r="H194" s="59" t="s">
        <v>203</v>
      </c>
      <c r="I194" s="148" t="s">
        <v>202</v>
      </c>
      <c r="J194" s="60" t="s">
        <v>203</v>
      </c>
      <c r="K194" s="61" t="s">
        <v>203</v>
      </c>
      <c r="L194" s="53"/>
      <c r="M194" s="196">
        <v>93</v>
      </c>
      <c r="N194" s="55"/>
      <c r="O194" s="56" t="s">
        <v>203</v>
      </c>
      <c r="P194" s="57" t="s">
        <v>203</v>
      </c>
      <c r="Q194" s="77" t="s">
        <v>203</v>
      </c>
      <c r="R194" s="58" t="s">
        <v>203</v>
      </c>
      <c r="S194" s="148" t="s">
        <v>202</v>
      </c>
      <c r="T194" s="59" t="s">
        <v>203</v>
      </c>
      <c r="U194" s="148" t="s">
        <v>202</v>
      </c>
      <c r="V194" s="60" t="s">
        <v>203</v>
      </c>
      <c r="W194" s="61" t="s">
        <v>203</v>
      </c>
    </row>
    <row r="195" spans="1:23" ht="17.25" customHeight="1">
      <c r="A195" s="197"/>
      <c r="B195" s="62"/>
      <c r="C195" s="63"/>
      <c r="D195" s="64" t="s">
        <v>203</v>
      </c>
      <c r="E195" s="62"/>
      <c r="F195" s="65"/>
      <c r="G195" s="150"/>
      <c r="H195" s="66"/>
      <c r="I195" s="150"/>
      <c r="J195" s="67"/>
      <c r="K195" s="68"/>
      <c r="L195" s="53"/>
      <c r="M195" s="197"/>
      <c r="N195" s="69"/>
      <c r="O195" s="70"/>
      <c r="P195" s="64" t="s">
        <v>203</v>
      </c>
      <c r="Q195" s="78"/>
      <c r="R195" s="71"/>
      <c r="S195" s="149"/>
      <c r="T195" s="72"/>
      <c r="U195" s="149"/>
      <c r="V195" s="73"/>
      <c r="W195" s="74"/>
    </row>
    <row r="196" spans="1:23" ht="11.25" customHeight="1">
      <c r="A196" s="196">
        <v>94</v>
      </c>
      <c r="B196" s="55"/>
      <c r="C196" s="56" t="s">
        <v>203</v>
      </c>
      <c r="D196" s="57" t="s">
        <v>203</v>
      </c>
      <c r="E196" s="77" t="s">
        <v>203</v>
      </c>
      <c r="F196" s="58" t="s">
        <v>203</v>
      </c>
      <c r="G196" s="148" t="s">
        <v>202</v>
      </c>
      <c r="H196" s="59" t="s">
        <v>203</v>
      </c>
      <c r="I196" s="148" t="s">
        <v>202</v>
      </c>
      <c r="J196" s="60" t="s">
        <v>203</v>
      </c>
      <c r="K196" s="61" t="s">
        <v>203</v>
      </c>
      <c r="L196" s="53"/>
      <c r="M196" s="196">
        <v>94</v>
      </c>
      <c r="N196" s="55"/>
      <c r="O196" s="56" t="s">
        <v>203</v>
      </c>
      <c r="P196" s="57" t="s">
        <v>203</v>
      </c>
      <c r="Q196" s="77" t="s">
        <v>203</v>
      </c>
      <c r="R196" s="58" t="s">
        <v>203</v>
      </c>
      <c r="S196" s="148" t="s">
        <v>202</v>
      </c>
      <c r="T196" s="59" t="s">
        <v>203</v>
      </c>
      <c r="U196" s="148" t="s">
        <v>202</v>
      </c>
      <c r="V196" s="60" t="s">
        <v>203</v>
      </c>
      <c r="W196" s="61" t="s">
        <v>203</v>
      </c>
    </row>
    <row r="197" spans="1:23" ht="17.25" customHeight="1">
      <c r="A197" s="197"/>
      <c r="B197" s="62"/>
      <c r="C197" s="63"/>
      <c r="D197" s="64" t="s">
        <v>203</v>
      </c>
      <c r="E197" s="62"/>
      <c r="F197" s="65"/>
      <c r="G197" s="150"/>
      <c r="H197" s="66"/>
      <c r="I197" s="150"/>
      <c r="J197" s="67"/>
      <c r="K197" s="68"/>
      <c r="L197" s="53"/>
      <c r="M197" s="197"/>
      <c r="N197" s="69"/>
      <c r="O197" s="70"/>
      <c r="P197" s="64" t="s">
        <v>203</v>
      </c>
      <c r="Q197" s="78"/>
      <c r="R197" s="71"/>
      <c r="S197" s="149"/>
      <c r="T197" s="72"/>
      <c r="U197" s="149"/>
      <c r="V197" s="73"/>
      <c r="W197" s="74"/>
    </row>
    <row r="198" spans="1:23" ht="11.25" customHeight="1">
      <c r="A198" s="196">
        <v>95</v>
      </c>
      <c r="B198" s="55"/>
      <c r="C198" s="56" t="s">
        <v>203</v>
      </c>
      <c r="D198" s="57" t="s">
        <v>203</v>
      </c>
      <c r="E198" s="77" t="s">
        <v>203</v>
      </c>
      <c r="F198" s="58" t="s">
        <v>203</v>
      </c>
      <c r="G198" s="148" t="s">
        <v>202</v>
      </c>
      <c r="H198" s="59" t="s">
        <v>203</v>
      </c>
      <c r="I198" s="148" t="s">
        <v>202</v>
      </c>
      <c r="J198" s="60" t="s">
        <v>203</v>
      </c>
      <c r="K198" s="61" t="s">
        <v>203</v>
      </c>
      <c r="L198" s="53"/>
      <c r="M198" s="196">
        <v>95</v>
      </c>
      <c r="N198" s="55"/>
      <c r="O198" s="56" t="s">
        <v>203</v>
      </c>
      <c r="P198" s="57" t="s">
        <v>203</v>
      </c>
      <c r="Q198" s="77" t="s">
        <v>203</v>
      </c>
      <c r="R198" s="58" t="s">
        <v>203</v>
      </c>
      <c r="S198" s="148" t="s">
        <v>202</v>
      </c>
      <c r="T198" s="59" t="s">
        <v>203</v>
      </c>
      <c r="U198" s="148" t="s">
        <v>202</v>
      </c>
      <c r="V198" s="60" t="s">
        <v>203</v>
      </c>
      <c r="W198" s="61" t="s">
        <v>203</v>
      </c>
    </row>
    <row r="199" spans="1:23" ht="17.25" customHeight="1">
      <c r="A199" s="197"/>
      <c r="B199" s="62"/>
      <c r="C199" s="63"/>
      <c r="D199" s="64" t="s">
        <v>203</v>
      </c>
      <c r="E199" s="62"/>
      <c r="F199" s="65"/>
      <c r="G199" s="150"/>
      <c r="H199" s="66"/>
      <c r="I199" s="150"/>
      <c r="J199" s="67"/>
      <c r="K199" s="68"/>
      <c r="L199" s="53"/>
      <c r="M199" s="197"/>
      <c r="N199" s="69"/>
      <c r="O199" s="70"/>
      <c r="P199" s="64" t="s">
        <v>203</v>
      </c>
      <c r="Q199" s="78"/>
      <c r="R199" s="71"/>
      <c r="S199" s="149"/>
      <c r="T199" s="72"/>
      <c r="U199" s="149"/>
      <c r="V199" s="73"/>
      <c r="W199" s="74"/>
    </row>
    <row r="200" spans="1:23" ht="11.25" customHeight="1">
      <c r="A200" s="196">
        <v>96</v>
      </c>
      <c r="B200" s="55"/>
      <c r="C200" s="56" t="s">
        <v>203</v>
      </c>
      <c r="D200" s="57" t="s">
        <v>203</v>
      </c>
      <c r="E200" s="77" t="s">
        <v>203</v>
      </c>
      <c r="F200" s="58" t="s">
        <v>203</v>
      </c>
      <c r="G200" s="148" t="s">
        <v>202</v>
      </c>
      <c r="H200" s="59" t="s">
        <v>203</v>
      </c>
      <c r="I200" s="148" t="s">
        <v>202</v>
      </c>
      <c r="J200" s="60" t="s">
        <v>203</v>
      </c>
      <c r="K200" s="61" t="s">
        <v>203</v>
      </c>
      <c r="L200" s="53"/>
      <c r="M200" s="196">
        <v>96</v>
      </c>
      <c r="N200" s="55"/>
      <c r="O200" s="56" t="s">
        <v>203</v>
      </c>
      <c r="P200" s="57" t="s">
        <v>203</v>
      </c>
      <c r="Q200" s="77" t="s">
        <v>203</v>
      </c>
      <c r="R200" s="58" t="s">
        <v>203</v>
      </c>
      <c r="S200" s="148" t="s">
        <v>202</v>
      </c>
      <c r="T200" s="59" t="s">
        <v>203</v>
      </c>
      <c r="U200" s="148" t="s">
        <v>202</v>
      </c>
      <c r="V200" s="60" t="s">
        <v>203</v>
      </c>
      <c r="W200" s="61" t="s">
        <v>203</v>
      </c>
    </row>
    <row r="201" spans="1:23" ht="17.25" customHeight="1">
      <c r="A201" s="197"/>
      <c r="B201" s="62"/>
      <c r="C201" s="63"/>
      <c r="D201" s="64" t="s">
        <v>203</v>
      </c>
      <c r="E201" s="62"/>
      <c r="F201" s="65"/>
      <c r="G201" s="150"/>
      <c r="H201" s="66"/>
      <c r="I201" s="150"/>
      <c r="J201" s="67"/>
      <c r="K201" s="68"/>
      <c r="L201" s="53"/>
      <c r="M201" s="197"/>
      <c r="N201" s="69"/>
      <c r="O201" s="70"/>
      <c r="P201" s="64" t="s">
        <v>203</v>
      </c>
      <c r="Q201" s="78"/>
      <c r="R201" s="71"/>
      <c r="S201" s="149"/>
      <c r="T201" s="72"/>
      <c r="U201" s="149"/>
      <c r="V201" s="73"/>
      <c r="W201" s="74"/>
    </row>
    <row r="202" spans="1:23" ht="11.25" customHeight="1">
      <c r="A202" s="196">
        <v>97</v>
      </c>
      <c r="B202" s="55"/>
      <c r="C202" s="56" t="s">
        <v>203</v>
      </c>
      <c r="D202" s="57" t="s">
        <v>203</v>
      </c>
      <c r="E202" s="77" t="s">
        <v>203</v>
      </c>
      <c r="F202" s="58" t="s">
        <v>203</v>
      </c>
      <c r="G202" s="148" t="s">
        <v>202</v>
      </c>
      <c r="H202" s="59" t="s">
        <v>203</v>
      </c>
      <c r="I202" s="148" t="s">
        <v>202</v>
      </c>
      <c r="J202" s="60" t="s">
        <v>203</v>
      </c>
      <c r="K202" s="61" t="s">
        <v>203</v>
      </c>
      <c r="L202" s="53"/>
      <c r="M202" s="196">
        <v>97</v>
      </c>
      <c r="N202" s="55"/>
      <c r="O202" s="56" t="s">
        <v>203</v>
      </c>
      <c r="P202" s="57" t="s">
        <v>203</v>
      </c>
      <c r="Q202" s="77" t="s">
        <v>203</v>
      </c>
      <c r="R202" s="58" t="s">
        <v>203</v>
      </c>
      <c r="S202" s="148" t="s">
        <v>202</v>
      </c>
      <c r="T202" s="59" t="s">
        <v>203</v>
      </c>
      <c r="U202" s="148" t="s">
        <v>202</v>
      </c>
      <c r="V202" s="60" t="s">
        <v>203</v>
      </c>
      <c r="W202" s="61" t="s">
        <v>203</v>
      </c>
    </row>
    <row r="203" spans="1:23" ht="17.25" customHeight="1">
      <c r="A203" s="197"/>
      <c r="B203" s="62"/>
      <c r="C203" s="63"/>
      <c r="D203" s="64" t="s">
        <v>203</v>
      </c>
      <c r="E203" s="62"/>
      <c r="F203" s="65"/>
      <c r="G203" s="150"/>
      <c r="H203" s="66"/>
      <c r="I203" s="150"/>
      <c r="J203" s="67"/>
      <c r="K203" s="68"/>
      <c r="L203" s="53"/>
      <c r="M203" s="197"/>
      <c r="N203" s="69"/>
      <c r="O203" s="70"/>
      <c r="P203" s="64" t="s">
        <v>203</v>
      </c>
      <c r="Q203" s="78"/>
      <c r="R203" s="71"/>
      <c r="S203" s="149"/>
      <c r="T203" s="72"/>
      <c r="U203" s="149"/>
      <c r="V203" s="73"/>
      <c r="W203" s="74"/>
    </row>
    <row r="204" spans="1:23" ht="11.25" customHeight="1">
      <c r="A204" s="196">
        <v>98</v>
      </c>
      <c r="B204" s="55"/>
      <c r="C204" s="56" t="s">
        <v>203</v>
      </c>
      <c r="D204" s="57" t="s">
        <v>203</v>
      </c>
      <c r="E204" s="77" t="s">
        <v>203</v>
      </c>
      <c r="F204" s="58" t="s">
        <v>203</v>
      </c>
      <c r="G204" s="148" t="s">
        <v>202</v>
      </c>
      <c r="H204" s="59" t="s">
        <v>203</v>
      </c>
      <c r="I204" s="148" t="s">
        <v>202</v>
      </c>
      <c r="J204" s="60" t="s">
        <v>203</v>
      </c>
      <c r="K204" s="61" t="s">
        <v>203</v>
      </c>
      <c r="L204" s="53"/>
      <c r="M204" s="196">
        <v>98</v>
      </c>
      <c r="N204" s="55"/>
      <c r="O204" s="56" t="s">
        <v>203</v>
      </c>
      <c r="P204" s="57" t="s">
        <v>203</v>
      </c>
      <c r="Q204" s="77" t="s">
        <v>203</v>
      </c>
      <c r="R204" s="58" t="s">
        <v>203</v>
      </c>
      <c r="S204" s="148" t="s">
        <v>202</v>
      </c>
      <c r="T204" s="59" t="s">
        <v>203</v>
      </c>
      <c r="U204" s="148" t="s">
        <v>202</v>
      </c>
      <c r="V204" s="60" t="s">
        <v>203</v>
      </c>
      <c r="W204" s="61" t="s">
        <v>203</v>
      </c>
    </row>
    <row r="205" spans="1:23" ht="17.25" customHeight="1">
      <c r="A205" s="197"/>
      <c r="B205" s="62"/>
      <c r="C205" s="63"/>
      <c r="D205" s="64" t="s">
        <v>203</v>
      </c>
      <c r="E205" s="62"/>
      <c r="F205" s="65"/>
      <c r="G205" s="150"/>
      <c r="H205" s="66"/>
      <c r="I205" s="150"/>
      <c r="J205" s="67"/>
      <c r="K205" s="68"/>
      <c r="L205" s="53"/>
      <c r="M205" s="197"/>
      <c r="N205" s="69"/>
      <c r="O205" s="70"/>
      <c r="P205" s="64" t="s">
        <v>203</v>
      </c>
      <c r="Q205" s="78"/>
      <c r="R205" s="71"/>
      <c r="S205" s="149"/>
      <c r="T205" s="72"/>
      <c r="U205" s="149"/>
      <c r="V205" s="73"/>
      <c r="W205" s="74"/>
    </row>
    <row r="206" spans="1:23" ht="11.25" customHeight="1">
      <c r="A206" s="196">
        <v>99</v>
      </c>
      <c r="B206" s="55"/>
      <c r="C206" s="56" t="s">
        <v>203</v>
      </c>
      <c r="D206" s="57" t="s">
        <v>203</v>
      </c>
      <c r="E206" s="77" t="s">
        <v>203</v>
      </c>
      <c r="F206" s="58" t="s">
        <v>203</v>
      </c>
      <c r="G206" s="148" t="s">
        <v>202</v>
      </c>
      <c r="H206" s="59" t="s">
        <v>203</v>
      </c>
      <c r="I206" s="148" t="s">
        <v>202</v>
      </c>
      <c r="J206" s="60" t="s">
        <v>203</v>
      </c>
      <c r="K206" s="61" t="s">
        <v>203</v>
      </c>
      <c r="L206" s="53"/>
      <c r="M206" s="196">
        <v>99</v>
      </c>
      <c r="N206" s="55"/>
      <c r="O206" s="56" t="s">
        <v>203</v>
      </c>
      <c r="P206" s="57" t="s">
        <v>203</v>
      </c>
      <c r="Q206" s="77" t="s">
        <v>203</v>
      </c>
      <c r="R206" s="58" t="s">
        <v>203</v>
      </c>
      <c r="S206" s="148" t="s">
        <v>202</v>
      </c>
      <c r="T206" s="59" t="s">
        <v>203</v>
      </c>
      <c r="U206" s="148" t="s">
        <v>202</v>
      </c>
      <c r="V206" s="60" t="s">
        <v>203</v>
      </c>
      <c r="W206" s="61" t="s">
        <v>203</v>
      </c>
    </row>
    <row r="207" spans="1:23" ht="17.25" customHeight="1">
      <c r="A207" s="197"/>
      <c r="B207" s="62"/>
      <c r="C207" s="63"/>
      <c r="D207" s="64" t="s">
        <v>203</v>
      </c>
      <c r="E207" s="62"/>
      <c r="F207" s="65"/>
      <c r="G207" s="150"/>
      <c r="H207" s="66"/>
      <c r="I207" s="150"/>
      <c r="J207" s="67"/>
      <c r="K207" s="68"/>
      <c r="L207" s="53"/>
      <c r="M207" s="197"/>
      <c r="N207" s="69"/>
      <c r="O207" s="70"/>
      <c r="P207" s="64" t="s">
        <v>203</v>
      </c>
      <c r="Q207" s="78"/>
      <c r="R207" s="71"/>
      <c r="S207" s="149"/>
      <c r="T207" s="72"/>
      <c r="U207" s="149"/>
      <c r="V207" s="73"/>
      <c r="W207" s="74"/>
    </row>
    <row r="208" spans="1:23" ht="11.25" customHeight="1">
      <c r="A208" s="196">
        <v>100</v>
      </c>
      <c r="B208" s="55"/>
      <c r="C208" s="56" t="s">
        <v>203</v>
      </c>
      <c r="D208" s="57" t="s">
        <v>203</v>
      </c>
      <c r="E208" s="77" t="s">
        <v>203</v>
      </c>
      <c r="F208" s="58" t="s">
        <v>203</v>
      </c>
      <c r="G208" s="148" t="s">
        <v>202</v>
      </c>
      <c r="H208" s="59" t="s">
        <v>203</v>
      </c>
      <c r="I208" s="148" t="s">
        <v>202</v>
      </c>
      <c r="J208" s="60" t="s">
        <v>203</v>
      </c>
      <c r="K208" s="61" t="s">
        <v>203</v>
      </c>
      <c r="L208" s="53"/>
      <c r="M208" s="196">
        <v>100</v>
      </c>
      <c r="N208" s="55"/>
      <c r="O208" s="56" t="s">
        <v>203</v>
      </c>
      <c r="P208" s="57" t="s">
        <v>203</v>
      </c>
      <c r="Q208" s="77" t="s">
        <v>203</v>
      </c>
      <c r="R208" s="58" t="s">
        <v>203</v>
      </c>
      <c r="S208" s="148" t="s">
        <v>202</v>
      </c>
      <c r="T208" s="59" t="s">
        <v>203</v>
      </c>
      <c r="U208" s="148" t="s">
        <v>202</v>
      </c>
      <c r="V208" s="60" t="s">
        <v>203</v>
      </c>
      <c r="W208" s="61" t="s">
        <v>203</v>
      </c>
    </row>
    <row r="209" spans="1:23" ht="17.25" customHeight="1">
      <c r="A209" s="197"/>
      <c r="B209" s="62"/>
      <c r="C209" s="63"/>
      <c r="D209" s="64" t="s">
        <v>203</v>
      </c>
      <c r="E209" s="62"/>
      <c r="F209" s="65"/>
      <c r="G209" s="150"/>
      <c r="H209" s="66"/>
      <c r="I209" s="150"/>
      <c r="J209" s="67"/>
      <c r="K209" s="68"/>
      <c r="L209" s="53"/>
      <c r="M209" s="197"/>
      <c r="N209" s="69"/>
      <c r="O209" s="70"/>
      <c r="P209" s="64" t="s">
        <v>203</v>
      </c>
      <c r="Q209" s="78"/>
      <c r="R209" s="71"/>
      <c r="S209" s="149"/>
      <c r="T209" s="72"/>
      <c r="U209" s="149"/>
      <c r="V209" s="73"/>
      <c r="W209" s="74"/>
    </row>
    <row r="210" spans="1:23" ht="11.25" customHeight="1">
      <c r="A210" s="196">
        <v>101</v>
      </c>
      <c r="B210" s="55"/>
      <c r="C210" s="56" t="s">
        <v>203</v>
      </c>
      <c r="D210" s="57" t="s">
        <v>203</v>
      </c>
      <c r="E210" s="77" t="s">
        <v>203</v>
      </c>
      <c r="F210" s="58" t="s">
        <v>203</v>
      </c>
      <c r="G210" s="148" t="s">
        <v>202</v>
      </c>
      <c r="H210" s="59" t="s">
        <v>203</v>
      </c>
      <c r="I210" s="148" t="s">
        <v>202</v>
      </c>
      <c r="J210" s="60" t="s">
        <v>203</v>
      </c>
      <c r="K210" s="61" t="s">
        <v>203</v>
      </c>
      <c r="L210" s="53"/>
      <c r="M210" s="196">
        <v>101</v>
      </c>
      <c r="N210" s="55"/>
      <c r="O210" s="56" t="s">
        <v>203</v>
      </c>
      <c r="P210" s="57" t="s">
        <v>203</v>
      </c>
      <c r="Q210" s="77" t="s">
        <v>203</v>
      </c>
      <c r="R210" s="58" t="s">
        <v>203</v>
      </c>
      <c r="S210" s="148" t="s">
        <v>202</v>
      </c>
      <c r="T210" s="59" t="s">
        <v>203</v>
      </c>
      <c r="U210" s="148" t="s">
        <v>202</v>
      </c>
      <c r="V210" s="60" t="s">
        <v>203</v>
      </c>
      <c r="W210" s="61" t="s">
        <v>203</v>
      </c>
    </row>
    <row r="211" spans="1:23" ht="17.25" customHeight="1">
      <c r="A211" s="197"/>
      <c r="B211" s="62"/>
      <c r="C211" s="63"/>
      <c r="D211" s="64" t="s">
        <v>203</v>
      </c>
      <c r="E211" s="62"/>
      <c r="F211" s="65"/>
      <c r="G211" s="150"/>
      <c r="H211" s="66"/>
      <c r="I211" s="150"/>
      <c r="J211" s="67"/>
      <c r="K211" s="68"/>
      <c r="L211" s="53"/>
      <c r="M211" s="197"/>
      <c r="N211" s="69"/>
      <c r="O211" s="70"/>
      <c r="P211" s="64" t="s">
        <v>203</v>
      </c>
      <c r="Q211" s="78"/>
      <c r="R211" s="71"/>
      <c r="S211" s="149"/>
      <c r="T211" s="72"/>
      <c r="U211" s="149"/>
      <c r="V211" s="73"/>
      <c r="W211" s="74"/>
    </row>
    <row r="212" spans="1:23" ht="11.25" customHeight="1">
      <c r="A212" s="196">
        <v>102</v>
      </c>
      <c r="B212" s="55"/>
      <c r="C212" s="56" t="s">
        <v>203</v>
      </c>
      <c r="D212" s="57" t="s">
        <v>203</v>
      </c>
      <c r="E212" s="77" t="s">
        <v>203</v>
      </c>
      <c r="F212" s="58" t="s">
        <v>203</v>
      </c>
      <c r="G212" s="148" t="s">
        <v>202</v>
      </c>
      <c r="H212" s="59" t="s">
        <v>203</v>
      </c>
      <c r="I212" s="148" t="s">
        <v>202</v>
      </c>
      <c r="J212" s="60" t="s">
        <v>203</v>
      </c>
      <c r="K212" s="61" t="s">
        <v>203</v>
      </c>
      <c r="L212" s="53"/>
      <c r="M212" s="196">
        <v>102</v>
      </c>
      <c r="N212" s="55"/>
      <c r="O212" s="56" t="s">
        <v>203</v>
      </c>
      <c r="P212" s="57" t="s">
        <v>203</v>
      </c>
      <c r="Q212" s="77" t="s">
        <v>203</v>
      </c>
      <c r="R212" s="58" t="s">
        <v>203</v>
      </c>
      <c r="S212" s="148" t="s">
        <v>202</v>
      </c>
      <c r="T212" s="59" t="s">
        <v>203</v>
      </c>
      <c r="U212" s="148" t="s">
        <v>202</v>
      </c>
      <c r="V212" s="60" t="s">
        <v>203</v>
      </c>
      <c r="W212" s="61" t="s">
        <v>203</v>
      </c>
    </row>
    <row r="213" spans="1:23" ht="17.25" customHeight="1">
      <c r="A213" s="197"/>
      <c r="B213" s="62"/>
      <c r="C213" s="63"/>
      <c r="D213" s="64" t="s">
        <v>203</v>
      </c>
      <c r="E213" s="62"/>
      <c r="F213" s="65"/>
      <c r="G213" s="150"/>
      <c r="H213" s="66"/>
      <c r="I213" s="150"/>
      <c r="J213" s="67"/>
      <c r="K213" s="68"/>
      <c r="L213" s="53"/>
      <c r="M213" s="197"/>
      <c r="N213" s="69"/>
      <c r="O213" s="70"/>
      <c r="P213" s="64" t="s">
        <v>203</v>
      </c>
      <c r="Q213" s="78"/>
      <c r="R213" s="71"/>
      <c r="S213" s="149"/>
      <c r="T213" s="72"/>
      <c r="U213" s="149"/>
      <c r="V213" s="73"/>
      <c r="W213" s="74"/>
    </row>
    <row r="214" spans="1:23" ht="11.25" customHeight="1">
      <c r="A214" s="196">
        <v>103</v>
      </c>
      <c r="B214" s="55"/>
      <c r="C214" s="56" t="s">
        <v>203</v>
      </c>
      <c r="D214" s="57" t="s">
        <v>203</v>
      </c>
      <c r="E214" s="77" t="s">
        <v>203</v>
      </c>
      <c r="F214" s="58" t="s">
        <v>203</v>
      </c>
      <c r="G214" s="148" t="s">
        <v>202</v>
      </c>
      <c r="H214" s="59" t="s">
        <v>203</v>
      </c>
      <c r="I214" s="148" t="s">
        <v>202</v>
      </c>
      <c r="J214" s="60" t="s">
        <v>203</v>
      </c>
      <c r="K214" s="61" t="s">
        <v>203</v>
      </c>
      <c r="L214" s="53"/>
      <c r="M214" s="196">
        <v>103</v>
      </c>
      <c r="N214" s="55"/>
      <c r="O214" s="56" t="s">
        <v>203</v>
      </c>
      <c r="P214" s="57" t="s">
        <v>203</v>
      </c>
      <c r="Q214" s="77" t="s">
        <v>203</v>
      </c>
      <c r="R214" s="58" t="s">
        <v>203</v>
      </c>
      <c r="S214" s="148" t="s">
        <v>202</v>
      </c>
      <c r="T214" s="59" t="s">
        <v>203</v>
      </c>
      <c r="U214" s="148" t="s">
        <v>202</v>
      </c>
      <c r="V214" s="60" t="s">
        <v>203</v>
      </c>
      <c r="W214" s="61" t="s">
        <v>203</v>
      </c>
    </row>
    <row r="215" spans="1:23" ht="17.25" customHeight="1">
      <c r="A215" s="197"/>
      <c r="B215" s="62"/>
      <c r="C215" s="63"/>
      <c r="D215" s="64" t="s">
        <v>203</v>
      </c>
      <c r="E215" s="62"/>
      <c r="F215" s="65"/>
      <c r="G215" s="150"/>
      <c r="H215" s="66"/>
      <c r="I215" s="150"/>
      <c r="J215" s="67"/>
      <c r="K215" s="68"/>
      <c r="L215" s="53"/>
      <c r="M215" s="197"/>
      <c r="N215" s="69"/>
      <c r="O215" s="70"/>
      <c r="P215" s="64" t="s">
        <v>203</v>
      </c>
      <c r="Q215" s="78"/>
      <c r="R215" s="71"/>
      <c r="S215" s="149"/>
      <c r="T215" s="72"/>
      <c r="U215" s="149"/>
      <c r="V215" s="73"/>
      <c r="W215" s="74"/>
    </row>
    <row r="216" spans="1:23" ht="11.25" customHeight="1">
      <c r="A216" s="196">
        <v>104</v>
      </c>
      <c r="B216" s="55"/>
      <c r="C216" s="56" t="s">
        <v>203</v>
      </c>
      <c r="D216" s="57" t="s">
        <v>203</v>
      </c>
      <c r="E216" s="77" t="s">
        <v>203</v>
      </c>
      <c r="F216" s="58" t="s">
        <v>203</v>
      </c>
      <c r="G216" s="148" t="s">
        <v>202</v>
      </c>
      <c r="H216" s="59" t="s">
        <v>203</v>
      </c>
      <c r="I216" s="148" t="s">
        <v>202</v>
      </c>
      <c r="J216" s="60" t="s">
        <v>203</v>
      </c>
      <c r="K216" s="61" t="s">
        <v>203</v>
      </c>
      <c r="L216" s="53"/>
      <c r="M216" s="196">
        <v>104</v>
      </c>
      <c r="N216" s="55"/>
      <c r="O216" s="56" t="s">
        <v>203</v>
      </c>
      <c r="P216" s="57" t="s">
        <v>203</v>
      </c>
      <c r="Q216" s="77" t="s">
        <v>203</v>
      </c>
      <c r="R216" s="58" t="s">
        <v>203</v>
      </c>
      <c r="S216" s="148" t="s">
        <v>202</v>
      </c>
      <c r="T216" s="59" t="s">
        <v>203</v>
      </c>
      <c r="U216" s="148" t="s">
        <v>202</v>
      </c>
      <c r="V216" s="60" t="s">
        <v>203</v>
      </c>
      <c r="W216" s="61" t="s">
        <v>203</v>
      </c>
    </row>
    <row r="217" spans="1:23" ht="17.25" customHeight="1">
      <c r="A217" s="197"/>
      <c r="B217" s="62"/>
      <c r="C217" s="63"/>
      <c r="D217" s="64" t="s">
        <v>203</v>
      </c>
      <c r="E217" s="62"/>
      <c r="F217" s="65"/>
      <c r="G217" s="150"/>
      <c r="H217" s="66"/>
      <c r="I217" s="150"/>
      <c r="J217" s="67"/>
      <c r="K217" s="68"/>
      <c r="L217" s="53"/>
      <c r="M217" s="197"/>
      <c r="N217" s="69"/>
      <c r="O217" s="70"/>
      <c r="P217" s="64" t="s">
        <v>203</v>
      </c>
      <c r="Q217" s="78"/>
      <c r="R217" s="71"/>
      <c r="S217" s="149"/>
      <c r="T217" s="72"/>
      <c r="U217" s="149"/>
      <c r="V217" s="73"/>
      <c r="W217" s="74"/>
    </row>
    <row r="218" spans="1:23" ht="11.25" customHeight="1">
      <c r="A218" s="196">
        <v>105</v>
      </c>
      <c r="B218" s="55"/>
      <c r="C218" s="56" t="s">
        <v>203</v>
      </c>
      <c r="D218" s="57" t="s">
        <v>203</v>
      </c>
      <c r="E218" s="77" t="s">
        <v>203</v>
      </c>
      <c r="F218" s="58" t="s">
        <v>203</v>
      </c>
      <c r="G218" s="148" t="s">
        <v>202</v>
      </c>
      <c r="H218" s="59" t="s">
        <v>203</v>
      </c>
      <c r="I218" s="148" t="s">
        <v>202</v>
      </c>
      <c r="J218" s="60" t="s">
        <v>203</v>
      </c>
      <c r="K218" s="61" t="s">
        <v>203</v>
      </c>
      <c r="L218" s="53"/>
      <c r="M218" s="196">
        <v>105</v>
      </c>
      <c r="N218" s="55"/>
      <c r="O218" s="56" t="s">
        <v>203</v>
      </c>
      <c r="P218" s="57" t="s">
        <v>203</v>
      </c>
      <c r="Q218" s="77" t="s">
        <v>203</v>
      </c>
      <c r="R218" s="58" t="s">
        <v>203</v>
      </c>
      <c r="S218" s="148" t="s">
        <v>202</v>
      </c>
      <c r="T218" s="59" t="s">
        <v>203</v>
      </c>
      <c r="U218" s="148" t="s">
        <v>202</v>
      </c>
      <c r="V218" s="60" t="s">
        <v>203</v>
      </c>
      <c r="W218" s="61" t="s">
        <v>203</v>
      </c>
    </row>
    <row r="219" spans="1:23" ht="17.25" customHeight="1">
      <c r="A219" s="197"/>
      <c r="B219" s="62"/>
      <c r="C219" s="63"/>
      <c r="D219" s="64" t="s">
        <v>203</v>
      </c>
      <c r="E219" s="62"/>
      <c r="F219" s="65"/>
      <c r="G219" s="150"/>
      <c r="H219" s="66"/>
      <c r="I219" s="150"/>
      <c r="J219" s="67"/>
      <c r="K219" s="68"/>
      <c r="L219" s="53"/>
      <c r="M219" s="197"/>
      <c r="N219" s="69"/>
      <c r="O219" s="70"/>
      <c r="P219" s="64" t="s">
        <v>203</v>
      </c>
      <c r="Q219" s="78"/>
      <c r="R219" s="71"/>
      <c r="S219" s="149"/>
      <c r="T219" s="72"/>
      <c r="U219" s="149"/>
      <c r="V219" s="73"/>
      <c r="W219" s="74"/>
    </row>
  </sheetData>
  <sheetProtection sheet="1" objects="1" scenarios="1"/>
  <mergeCells count="247">
    <mergeCell ref="R3:W3"/>
    <mergeCell ref="A4:B4"/>
    <mergeCell ref="C4:D4"/>
    <mergeCell ref="E4:F4"/>
    <mergeCell ref="G4:N4"/>
    <mergeCell ref="R4:W4"/>
    <mergeCell ref="A2:B2"/>
    <mergeCell ref="C2:D2"/>
    <mergeCell ref="E2:F2"/>
    <mergeCell ref="H2:N2"/>
    <mergeCell ref="R2:W2"/>
    <mergeCell ref="A3:B3"/>
    <mergeCell ref="C3:D3"/>
    <mergeCell ref="E3:F3"/>
    <mergeCell ref="G3:N3"/>
    <mergeCell ref="P3:Q3"/>
    <mergeCell ref="A10:A11"/>
    <mergeCell ref="M8:M9"/>
    <mergeCell ref="N8:N9"/>
    <mergeCell ref="O8:O9"/>
    <mergeCell ref="Q8:Q9"/>
    <mergeCell ref="R8:V9"/>
    <mergeCell ref="W8:W9"/>
    <mergeCell ref="A8:A9"/>
    <mergeCell ref="B8:B9"/>
    <mergeCell ref="C8:C9"/>
    <mergeCell ref="E8:E9"/>
    <mergeCell ref="F8:J9"/>
    <mergeCell ref="K8:K9"/>
    <mergeCell ref="M10:M11"/>
    <mergeCell ref="A5:B6"/>
    <mergeCell ref="C5:D5"/>
    <mergeCell ref="E5:F6"/>
    <mergeCell ref="G5:H5"/>
    <mergeCell ref="J5:P5"/>
    <mergeCell ref="R5:W5"/>
    <mergeCell ref="C6:D6"/>
    <mergeCell ref="H6:P6"/>
    <mergeCell ref="R6:W6"/>
    <mergeCell ref="A14:A15"/>
    <mergeCell ref="M12:M13"/>
    <mergeCell ref="A12:A13"/>
    <mergeCell ref="M14:M15"/>
    <mergeCell ref="A18:A19"/>
    <mergeCell ref="M16:M17"/>
    <mergeCell ref="A16:A17"/>
    <mergeCell ref="M18:M19"/>
    <mergeCell ref="A22:A23"/>
    <mergeCell ref="M20:M21"/>
    <mergeCell ref="A20:A21"/>
    <mergeCell ref="M22:M23"/>
    <mergeCell ref="A26:A27"/>
    <mergeCell ref="M24:M25"/>
    <mergeCell ref="A24:A25"/>
    <mergeCell ref="M26:M27"/>
    <mergeCell ref="A30:A31"/>
    <mergeCell ref="M28:M29"/>
    <mergeCell ref="A28:A29"/>
    <mergeCell ref="M30:M31"/>
    <mergeCell ref="A34:A35"/>
    <mergeCell ref="M32:M33"/>
    <mergeCell ref="A32:A33"/>
    <mergeCell ref="M34:M35"/>
    <mergeCell ref="A38:A39"/>
    <mergeCell ref="M36:M37"/>
    <mergeCell ref="A36:A37"/>
    <mergeCell ref="M38:M39"/>
    <mergeCell ref="A42:A43"/>
    <mergeCell ref="M40:M41"/>
    <mergeCell ref="A40:A41"/>
    <mergeCell ref="M42:M43"/>
    <mergeCell ref="A46:A47"/>
    <mergeCell ref="M44:M45"/>
    <mergeCell ref="A44:A45"/>
    <mergeCell ref="M46:M47"/>
    <mergeCell ref="A50:A51"/>
    <mergeCell ref="M48:M49"/>
    <mergeCell ref="A48:A49"/>
    <mergeCell ref="M50:M51"/>
    <mergeCell ref="A54:A55"/>
    <mergeCell ref="M52:M53"/>
    <mergeCell ref="A52:A53"/>
    <mergeCell ref="M54:M55"/>
    <mergeCell ref="A58:A59"/>
    <mergeCell ref="M56:M57"/>
    <mergeCell ref="A56:A57"/>
    <mergeCell ref="M58:M59"/>
    <mergeCell ref="A62:A63"/>
    <mergeCell ref="M60:M61"/>
    <mergeCell ref="A60:A61"/>
    <mergeCell ref="M62:M63"/>
    <mergeCell ref="A66:A67"/>
    <mergeCell ref="M64:M65"/>
    <mergeCell ref="A64:A65"/>
    <mergeCell ref="M66:M67"/>
    <mergeCell ref="A70:A71"/>
    <mergeCell ref="M68:M69"/>
    <mergeCell ref="A68:A69"/>
    <mergeCell ref="M70:M71"/>
    <mergeCell ref="A74:A75"/>
    <mergeCell ref="M72:M73"/>
    <mergeCell ref="A72:A73"/>
    <mergeCell ref="M74:M75"/>
    <mergeCell ref="M76:M77"/>
    <mergeCell ref="A76:A77"/>
    <mergeCell ref="A80:A81"/>
    <mergeCell ref="M78:M79"/>
    <mergeCell ref="A78:A79"/>
    <mergeCell ref="M80:M81"/>
    <mergeCell ref="A84:A85"/>
    <mergeCell ref="M82:M83"/>
    <mergeCell ref="A82:A83"/>
    <mergeCell ref="M84:M85"/>
    <mergeCell ref="A88:A89"/>
    <mergeCell ref="M86:M87"/>
    <mergeCell ref="A86:A87"/>
    <mergeCell ref="M88:M89"/>
    <mergeCell ref="A92:A93"/>
    <mergeCell ref="M90:M91"/>
    <mergeCell ref="A90:A91"/>
    <mergeCell ref="M92:M93"/>
    <mergeCell ref="A96:A97"/>
    <mergeCell ref="M94:M95"/>
    <mergeCell ref="A94:A95"/>
    <mergeCell ref="M96:M97"/>
    <mergeCell ref="A100:A101"/>
    <mergeCell ref="M98:M99"/>
    <mergeCell ref="A98:A99"/>
    <mergeCell ref="M100:M101"/>
    <mergeCell ref="A104:A105"/>
    <mergeCell ref="M102:M103"/>
    <mergeCell ref="A102:A103"/>
    <mergeCell ref="M104:M105"/>
    <mergeCell ref="A108:A109"/>
    <mergeCell ref="M106:M107"/>
    <mergeCell ref="A106:A107"/>
    <mergeCell ref="M108:M109"/>
    <mergeCell ref="A112:A113"/>
    <mergeCell ref="M110:M111"/>
    <mergeCell ref="A110:A111"/>
    <mergeCell ref="M112:M113"/>
    <mergeCell ref="A116:A117"/>
    <mergeCell ref="M114:M115"/>
    <mergeCell ref="A114:A115"/>
    <mergeCell ref="M116:M117"/>
    <mergeCell ref="A120:A121"/>
    <mergeCell ref="M118:M119"/>
    <mergeCell ref="A118:A119"/>
    <mergeCell ref="M120:M121"/>
    <mergeCell ref="A124:A125"/>
    <mergeCell ref="M122:M123"/>
    <mergeCell ref="A122:A123"/>
    <mergeCell ref="M124:M125"/>
    <mergeCell ref="A128:A129"/>
    <mergeCell ref="M126:M127"/>
    <mergeCell ref="A126:A127"/>
    <mergeCell ref="M128:M129"/>
    <mergeCell ref="A132:A133"/>
    <mergeCell ref="M130:M131"/>
    <mergeCell ref="A130:A131"/>
    <mergeCell ref="M132:M133"/>
    <mergeCell ref="A136:A137"/>
    <mergeCell ref="M134:M135"/>
    <mergeCell ref="A134:A135"/>
    <mergeCell ref="M136:M137"/>
    <mergeCell ref="A140:A141"/>
    <mergeCell ref="M138:M139"/>
    <mergeCell ref="A138:A139"/>
    <mergeCell ref="M140:M141"/>
    <mergeCell ref="A144:A145"/>
    <mergeCell ref="M142:M143"/>
    <mergeCell ref="A142:A143"/>
    <mergeCell ref="M144:M145"/>
    <mergeCell ref="M146:M147"/>
    <mergeCell ref="A146:A147"/>
    <mergeCell ref="A150:A151"/>
    <mergeCell ref="M148:M149"/>
    <mergeCell ref="A148:A149"/>
    <mergeCell ref="M150:M151"/>
    <mergeCell ref="A154:A155"/>
    <mergeCell ref="M152:M153"/>
    <mergeCell ref="A152:A153"/>
    <mergeCell ref="M154:M155"/>
    <mergeCell ref="A158:A159"/>
    <mergeCell ref="M156:M157"/>
    <mergeCell ref="A156:A157"/>
    <mergeCell ref="M158:M159"/>
    <mergeCell ref="A162:A163"/>
    <mergeCell ref="M160:M161"/>
    <mergeCell ref="A160:A161"/>
    <mergeCell ref="M162:M163"/>
    <mergeCell ref="A166:A167"/>
    <mergeCell ref="M164:M165"/>
    <mergeCell ref="A164:A165"/>
    <mergeCell ref="M166:M167"/>
    <mergeCell ref="A170:A171"/>
    <mergeCell ref="M168:M169"/>
    <mergeCell ref="A168:A169"/>
    <mergeCell ref="M170:M171"/>
    <mergeCell ref="A174:A175"/>
    <mergeCell ref="M172:M173"/>
    <mergeCell ref="A172:A173"/>
    <mergeCell ref="M174:M175"/>
    <mergeCell ref="A178:A179"/>
    <mergeCell ref="M176:M177"/>
    <mergeCell ref="A176:A177"/>
    <mergeCell ref="M178:M179"/>
    <mergeCell ref="A182:A183"/>
    <mergeCell ref="M180:M181"/>
    <mergeCell ref="A180:A181"/>
    <mergeCell ref="M182:M183"/>
    <mergeCell ref="A186:A187"/>
    <mergeCell ref="M184:M185"/>
    <mergeCell ref="A184:A185"/>
    <mergeCell ref="M186:M187"/>
    <mergeCell ref="A190:A191"/>
    <mergeCell ref="M188:M189"/>
    <mergeCell ref="A188:A189"/>
    <mergeCell ref="M190:M191"/>
    <mergeCell ref="A194:A195"/>
    <mergeCell ref="M192:M193"/>
    <mergeCell ref="A192:A193"/>
    <mergeCell ref="M194:M195"/>
    <mergeCell ref="A198:A199"/>
    <mergeCell ref="M196:M197"/>
    <mergeCell ref="A196:A197"/>
    <mergeCell ref="M198:M199"/>
    <mergeCell ref="M200:M201"/>
    <mergeCell ref="A200:A201"/>
    <mergeCell ref="M202:M203"/>
    <mergeCell ref="A206:A207"/>
    <mergeCell ref="M204:M205"/>
    <mergeCell ref="A204:A205"/>
    <mergeCell ref="M206:M207"/>
    <mergeCell ref="A210:A211"/>
    <mergeCell ref="M208:M209"/>
    <mergeCell ref="A208:A209"/>
    <mergeCell ref="M210:M211"/>
    <mergeCell ref="A214:A215"/>
    <mergeCell ref="M212:M213"/>
    <mergeCell ref="A212:A213"/>
    <mergeCell ref="M214:M215"/>
    <mergeCell ref="A218:A219"/>
    <mergeCell ref="M216:M217"/>
    <mergeCell ref="A216:A217"/>
    <mergeCell ref="M218:M219"/>
    <mergeCell ref="A202:A203"/>
  </mergeCells>
  <phoneticPr fontId="9"/>
  <conditionalFormatting sqref="E2:G2">
    <cfRule type="cellIs" dxfId="31" priority="1" stopIfTrue="1" operator="lessThan">
      <formula>1</formula>
    </cfRule>
  </conditionalFormatting>
  <conditionalFormatting sqref="G3 O3 E3:F4">
    <cfRule type="cellIs" dxfId="30" priority="2" stopIfTrue="1" operator="equal">
      <formula>0</formula>
    </cfRule>
  </conditionalFormatting>
  <dataValidations count="3">
    <dataValidation imeMode="hiragana" allowBlank="1" showInputMessage="1" showErrorMessage="1" sqref="D79 D149 D151 D153 D155 D157 D159 D161 D163 D165 D167 D169 D171 D173 D175 D177 D179 D181 D183 D185 D187 D189 D191 D193 D195 D197 D199 D201 D203 D205 D207 D209 D211 D213 D215 D217 P149 P151 P153 P155 P157 P159 P161 P163 P165 P167 P169 P171 P173 P175 P177 P179 P181 P183 P185 P187 P189 P191 P193 P195 P197 P199 P201 P203 P205 P207 P209 P211 P213 P215 P217 D147 D145 D143 D141 D139 D137 D135 D133 D131 D129 D127 D125 D123 D121 D119 D117 D115 D113 D111 D109 D107 D105 D103 D101 D99 D97 D95 D93 D91 D89 D87 D85 D83 D81 P77 P41 D77 D75 D73 D71 D69 D67 D65 D63 D11 D61 D59 D53 P147 P219 D49 D47 D45 D43 D41 D39 D37 D35 D33 D31 D29 D27 D25 D23 D21 D19 D17 D15 D13 D55 P11 D219 P13 P15 P17 P19 P21 P23 P25 P27 P29 C4:D6 P31 P33 P35 P37 P39 P43 P45 P47 P49 P51 P53 P55 P57 P59 P61 P63 P65 P67 P69 P71 P73 P75 P79 P81 P83 P85 P87 P89 P91 P93 P95 P97 P99 P101 P103 P105 P107 P109 P111 P113 P115 P117 P119 P121 P123 P125 P127 P129 P131 P133 P135 P137 P139 P141 P143 P145 D57 D51" xr:uid="{F5D045B9-668F-49CB-9CFE-ABC813EDA97A}"/>
    <dataValidation imeMode="fullKatakana" allowBlank="1" showInputMessage="1" showErrorMessage="1" sqref="D10 P40 D12 D14 D16 D18 D20 D22 D24 D26 D28 D30 D32 D34 D36 D38 D40 D42 D44 D46 D48 P150 P218 D56 D58 D60 D54 D62 D64 D66 D68 D70 D72 D74 D76 P76 P74 P72 P70 P68 P66 P64 P62 P60 P58 P56 P54 P52 P50 P48 P46 P44 P42 P38 P36 P34 P32 P30 P148 P28 P26 P24 P22 P20 P18 P16 P14 P12 D218 P10 D146 D144 D142 D140 D138 D136 D134 D132 D130 D128 D126 D124 D122 D120 D118 D116 D114 D112 D110 D108 D106 D104 D102 D100 D98 D96 D94 D92 D90 D88 D86 D84 D82 D80 D78 P146 P144 P142 P140 P138 P136 P134 P132 P130 P128 P126 P124 P122 P120 P118 P116 P114 P112 P110 P108 P106 P104 P102 P100 P98 P96 P94 P92 P90 P88 P86 P84 P82 P80 P78 D216 D214 D212 D210 D208 D206 D204 D202 D200 D198 D196 D194 D192 D190 D188 D186 D184 D182 D180 D178 D176 D174 D172 D170 D168 D166 D164 D162 D160 D158 D156 D154 D152 D150 D148 P216 P214 P212 P210 P208 P206 P204 P202 P200 P198 P196 P194 P192 P190 P188 P186 P184 P182 P180 P178 P176 P174 P172 P170 P168 P166 P164 P162 P160 P158 P156 P154 P152 D52 D50" xr:uid="{3E423FD1-1315-4EF0-B470-908A0CDFBF7F}"/>
    <dataValidation imeMode="off" allowBlank="1" showInputMessage="1" showErrorMessage="1" sqref="B26 B14 B56:B219 B54 B52 B50 B48 B46 B44 B42 B38 B36 B34 B32 B30 B28 B16 B18 B20 B22 B24 B10:B12 N56:N219 N54 N52 N50 N48 N46 N44 N42 N40 N10:N38 F10:F219 R10:R219 V10:W219 T10:T219 J10:K219 H10:H219 B40" xr:uid="{65BFB132-3FC5-445A-BA6A-C1615A9F4010}"/>
  </dataValidations>
  <printOptions horizontalCentered="1" verticalCentered="1"/>
  <pageMargins left="0.39370078740157483" right="0.39370078740157483" top="0.39370078740157483" bottom="0.19685039370078741" header="0.51181102362204722" footer="0.51181102362204722"/>
  <pageSetup paperSize="9" scale="63"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00"/>
  <sheetViews>
    <sheetView topLeftCell="C1" zoomScaleNormal="100" workbookViewId="0">
      <selection activeCell="C3" sqref="C3"/>
    </sheetView>
  </sheetViews>
  <sheetFormatPr defaultColWidth="14.42578125" defaultRowHeight="15" customHeight="1"/>
  <cols>
    <col min="1" max="2" width="9" hidden="1" customWidth="1"/>
    <col min="3" max="3" width="5.140625" customWidth="1"/>
    <col min="4" max="4" width="4.7109375" customWidth="1"/>
    <col min="5" max="5" width="10.85546875" customWidth="1"/>
    <col min="6" max="6" width="4.140625" customWidth="1"/>
    <col min="7" max="7" width="13.5703125" customWidth="1"/>
    <col min="8" max="9" width="5.5703125" hidden="1" customWidth="1"/>
    <col min="10" max="12" width="4.5703125" customWidth="1"/>
    <col min="13" max="13" width="13.5703125" customWidth="1"/>
    <col min="14" max="15" width="5.5703125" hidden="1" customWidth="1"/>
    <col min="16" max="18" width="4.5703125" customWidth="1"/>
    <col min="19" max="19" width="5.5703125" customWidth="1"/>
    <col min="20" max="30" width="8.85546875" hidden="1" customWidth="1"/>
  </cols>
  <sheetData>
    <row r="1" spans="1:30" ht="18" customHeight="1">
      <c r="A1" s="1" t="s">
        <v>103</v>
      </c>
      <c r="C1" s="260" t="str">
        <f ca="1">"第"&amp;DBCS(YEAR(TODAY())-1949)&amp;"回 市川市民体育大会 申込一覧表（中学校）"</f>
        <v>第７７回 市川市民体育大会 申込一覧表（中学校）</v>
      </c>
      <c r="D1" s="261"/>
      <c r="E1" s="261"/>
      <c r="F1" s="261"/>
      <c r="G1" s="261"/>
      <c r="H1" s="261"/>
      <c r="I1" s="261"/>
      <c r="J1" s="261"/>
      <c r="K1" s="261"/>
      <c r="L1" s="261"/>
      <c r="M1" s="261"/>
      <c r="N1" s="261"/>
      <c r="O1" s="261"/>
      <c r="P1" s="261"/>
      <c r="Q1" s="261"/>
      <c r="R1" s="261"/>
      <c r="S1" s="261"/>
      <c r="X1" s="1" t="s">
        <v>106</v>
      </c>
      <c r="Y1" s="1" t="s">
        <v>107</v>
      </c>
      <c r="Z1" s="1" t="s">
        <v>108</v>
      </c>
      <c r="AA1" s="1" t="s">
        <v>109</v>
      </c>
      <c r="AB1" s="1" t="s">
        <v>110</v>
      </c>
      <c r="AC1" s="1" t="s">
        <v>111</v>
      </c>
    </row>
    <row r="2" spans="1:30" ht="13.5" customHeight="1">
      <c r="A2" s="33"/>
      <c r="B2" s="33"/>
      <c r="C2" s="79" t="s">
        <v>103</v>
      </c>
      <c r="D2" s="80" t="s">
        <v>88</v>
      </c>
      <c r="E2" s="81" t="s">
        <v>112</v>
      </c>
      <c r="F2" s="82" t="s">
        <v>93</v>
      </c>
      <c r="G2" s="83" t="s">
        <v>113</v>
      </c>
      <c r="H2" s="80" t="s">
        <v>12</v>
      </c>
      <c r="I2" s="80" t="s">
        <v>13</v>
      </c>
      <c r="J2" s="81" t="s">
        <v>114</v>
      </c>
      <c r="K2" s="84" t="s">
        <v>115</v>
      </c>
      <c r="L2" s="85" t="s">
        <v>116</v>
      </c>
      <c r="M2" s="83" t="s">
        <v>117</v>
      </c>
      <c r="N2" s="80" t="s">
        <v>12</v>
      </c>
      <c r="O2" s="80" t="s">
        <v>13</v>
      </c>
      <c r="P2" s="81" t="s">
        <v>114</v>
      </c>
      <c r="Q2" s="84" t="s">
        <v>115</v>
      </c>
      <c r="R2" s="85" t="s">
        <v>116</v>
      </c>
      <c r="S2" s="86" t="s">
        <v>118</v>
      </c>
      <c r="T2" s="33" t="s">
        <v>114</v>
      </c>
      <c r="U2" s="33" t="s">
        <v>119</v>
      </c>
      <c r="V2" s="33" t="s">
        <v>120</v>
      </c>
      <c r="W2" s="33" t="s">
        <v>121</v>
      </c>
      <c r="X2" s="33"/>
      <c r="Y2" s="33"/>
      <c r="Z2" s="33"/>
      <c r="AA2" s="33"/>
      <c r="AB2" s="33"/>
      <c r="AC2" s="33"/>
      <c r="AD2" s="33"/>
    </row>
    <row r="3" spans="1:30" ht="9.75" customHeight="1">
      <c r="A3" s="33" t="s">
        <v>104</v>
      </c>
      <c r="B3" s="33">
        <v>1</v>
      </c>
      <c r="C3" s="151"/>
      <c r="D3" s="154"/>
      <c r="E3" s="158" t="str">
        <f t="shared" ref="E3:E62" ca="1" si="0">IF(ISERROR(VLOOKUP($D3,INDIRECT("中学"&amp;$C3&amp;"選手データ!A:Z"),MATCH("姓",INDIRECT("中学"&amp;$C3&amp;"選手データ!1:1"),0),0)),"",VLOOKUP($D3,INDIRECT("中学"&amp;$C3&amp;"選手データ!A:Z"),MATCH("姓",INDIRECT("中学"&amp;$C3&amp;"選手データ!1:1"),0),0)&amp;"　"&amp;VLOOKUP($D3,INDIRECT("中学"&amp;$C3&amp;"選手データ!A:Z"),MATCH("名",INDIRECT("中学"&amp;$C3&amp;"選手データ!1:1"),0),0))</f>
        <v/>
      </c>
      <c r="F3" s="190" t="str">
        <f t="shared" ref="F3:F62" ca="1" si="1">IF(ISERROR(VLOOKUP($D3,INDIRECT("中学"&amp;$C3&amp;"選手データ!A:Z"),MATCH(F$2,INDIRECT("中学"&amp;$C3&amp;"選手データ!1:1"),0),0)),"",VLOOKUP($D3,INDIRECT("中学"&amp;$C3&amp;"選手データ!A:Z"),MATCH(F$2,INDIRECT("中学"&amp;$C3&amp;"選手データ!1:1"),0),0))</f>
        <v/>
      </c>
      <c r="G3" s="157"/>
      <c r="H3" s="154" t="str">
        <f>IF(G3="","",VLOOKUP(G3,競技csv!$F:$O,MATCH(H$2,競技csv!$1:$1,0)-MATCH("競技名",競技csv!$1:$1,0)+1,0))</f>
        <v/>
      </c>
      <c r="I3" s="154" t="str">
        <f>IF(G3="","",VLOOKUP(G3,競技csv!$F:$O,MATCH(I$2,競技csv!$1:$1,0)-MATCH("競技名",競技csv!$1:$1,0)+1,0))</f>
        <v/>
      </c>
      <c r="J3" s="158"/>
      <c r="K3" s="159"/>
      <c r="L3" s="160"/>
      <c r="M3" s="157"/>
      <c r="N3" s="154" t="str">
        <f>IF(M3="","",VLOOKUP(M3,競技csv!$F:$O,MATCH(N$2,競技csv!$1:$1,0)-MATCH("競技名",競技csv!$1:$1,0)+1,0))</f>
        <v/>
      </c>
      <c r="O3" s="154" t="str">
        <f>IF(M3="","",VLOOKUP(M3,競技csv!$F:$O,MATCH(O$2,競技csv!$1:$1,0)-MATCH("競技名",競技csv!$1:$1,0)+1,0))</f>
        <v/>
      </c>
      <c r="P3" s="158"/>
      <c r="Q3" s="159"/>
      <c r="R3" s="160"/>
      <c r="S3" s="161"/>
      <c r="T3" s="33" t="str">
        <f t="shared" ref="T3:T62" si="2">IF($S3="","",IF(VLOOKUP($C3&amp;$S3,$P$65:$S$70,MATCH(T$2,$P$64:$S$64,0),0)=0,"",VLOOKUP($C3&amp;$S3,$P$65:$S$70,MATCH(T$2,$P$64:$S$64,0),0)))</f>
        <v/>
      </c>
      <c r="U3" s="34" t="str">
        <f t="shared" ref="U3:V3" si="3">IF($S3="","",VLOOKUP($C3&amp;$S3,$P$65:$S$70,MATCH(U$2,$P$64:$S$64,0),0))</f>
        <v/>
      </c>
      <c r="V3" s="34" t="str">
        <f t="shared" si="3"/>
        <v/>
      </c>
      <c r="W3" s="33" t="str">
        <f t="shared" ref="W3:W62" si="4">IF(S3="","",C3&amp;S3)</f>
        <v/>
      </c>
      <c r="X3" s="33">
        <f t="shared" ref="X3:AC3" si="5">IF($W3=X$1,X2+1,X2)</f>
        <v>0</v>
      </c>
      <c r="Y3" s="33">
        <f t="shared" si="5"/>
        <v>0</v>
      </c>
      <c r="Z3" s="33">
        <f t="shared" si="5"/>
        <v>0</v>
      </c>
      <c r="AA3" s="33">
        <f t="shared" si="5"/>
        <v>0</v>
      </c>
      <c r="AB3" s="33">
        <f t="shared" si="5"/>
        <v>0</v>
      </c>
      <c r="AC3" s="33">
        <f t="shared" si="5"/>
        <v>0</v>
      </c>
      <c r="AD3" s="33" t="str">
        <f t="array" aca="1" ref="AD3" ca="1">IF(W3="","",INDIRECT(ADDRESS(ROW(),MATCH(W3,$1:$1,0))))</f>
        <v/>
      </c>
    </row>
    <row r="4" spans="1:30" ht="9.75" customHeight="1">
      <c r="A4" s="33" t="s">
        <v>105</v>
      </c>
      <c r="B4" s="33">
        <v>2</v>
      </c>
      <c r="C4" s="151"/>
      <c r="D4" s="155"/>
      <c r="E4" s="162" t="str">
        <f t="shared" ca="1" si="0"/>
        <v/>
      </c>
      <c r="F4" s="191" t="str">
        <f t="shared" ca="1" si="1"/>
        <v/>
      </c>
      <c r="G4" s="157"/>
      <c r="H4" s="155" t="str">
        <f>IF(G4="","",VLOOKUP(G4,競技csv!$F:$O,MATCH(H$2,競技csv!$1:$1,0)-MATCH("競技名",競技csv!$1:$1,0)+1,0))</f>
        <v/>
      </c>
      <c r="I4" s="155" t="str">
        <f>IF(G4="","",VLOOKUP(G4,競技csv!$F:$O,MATCH(I$2,競技csv!$1:$1,0)-MATCH("競技名",競技csv!$1:$1,0)+1,0))</f>
        <v/>
      </c>
      <c r="J4" s="162"/>
      <c r="K4" s="163"/>
      <c r="L4" s="164"/>
      <c r="M4" s="165"/>
      <c r="N4" s="155" t="str">
        <f>IF(M4="","",VLOOKUP(M4,競技csv!$F:$O,MATCH(N$2,競技csv!$1:$1,0)-MATCH("競技名",競技csv!$1:$1,0)+1,0))</f>
        <v/>
      </c>
      <c r="O4" s="155" t="str">
        <f>IF(M4="","",VLOOKUP(M4,競技csv!$F:$O,MATCH(O$2,競技csv!$1:$1,0)-MATCH("競技名",競技csv!$1:$1,0)+1,0))</f>
        <v/>
      </c>
      <c r="P4" s="162"/>
      <c r="Q4" s="163"/>
      <c r="R4" s="164"/>
      <c r="S4" s="161"/>
      <c r="T4" s="33" t="str">
        <f t="shared" si="2"/>
        <v/>
      </c>
      <c r="U4" s="34" t="str">
        <f t="shared" ref="U4:V4" si="6">IF($S4="","",VLOOKUP($C4&amp;$S4,$P$65:$S$70,MATCH(U$2,$P$64:$S$64,0),0))</f>
        <v/>
      </c>
      <c r="V4" s="34" t="str">
        <f t="shared" si="6"/>
        <v/>
      </c>
      <c r="W4" s="33" t="str">
        <f t="shared" si="4"/>
        <v/>
      </c>
      <c r="X4" s="33">
        <f t="shared" ref="X4:AC4" si="7">IF($W4=X$1,X3+1,X3)</f>
        <v>0</v>
      </c>
      <c r="Y4" s="33">
        <f t="shared" si="7"/>
        <v>0</v>
      </c>
      <c r="Z4" s="33">
        <f t="shared" si="7"/>
        <v>0</v>
      </c>
      <c r="AA4" s="33">
        <f t="shared" si="7"/>
        <v>0</v>
      </c>
      <c r="AB4" s="33">
        <f t="shared" si="7"/>
        <v>0</v>
      </c>
      <c r="AC4" s="33">
        <f t="shared" si="7"/>
        <v>0</v>
      </c>
      <c r="AD4" s="33" t="str">
        <f t="array" aca="1" ref="AD4" ca="1">IF(W4="","",INDIRECT(ADDRESS(ROW(),MATCH(W4,$1:$1,0))))</f>
        <v/>
      </c>
    </row>
    <row r="5" spans="1:30" ht="9.75" customHeight="1">
      <c r="A5" s="33" t="s">
        <v>118</v>
      </c>
      <c r="B5" s="33"/>
      <c r="C5" s="151"/>
      <c r="D5" s="155"/>
      <c r="E5" s="162" t="str">
        <f t="shared" ca="1" si="0"/>
        <v/>
      </c>
      <c r="F5" s="191" t="str">
        <f t="shared" ca="1" si="1"/>
        <v/>
      </c>
      <c r="G5" s="157"/>
      <c r="H5" s="155" t="str">
        <f>IF(G5="","",VLOOKUP(G5,競技csv!$F:$O,MATCH(H$2,競技csv!$1:$1,0)-MATCH("競技名",競技csv!$1:$1,0)+1,0))</f>
        <v/>
      </c>
      <c r="I5" s="155" t="str">
        <f>IF(G5="","",VLOOKUP(G5,競技csv!$F:$O,MATCH(I$2,競技csv!$1:$1,0)-MATCH("競技名",競技csv!$1:$1,0)+1,0))</f>
        <v/>
      </c>
      <c r="J5" s="162"/>
      <c r="K5" s="163"/>
      <c r="L5" s="164"/>
      <c r="M5" s="165"/>
      <c r="N5" s="155" t="str">
        <f>IF(M5="","",VLOOKUP(M5,競技csv!$F:$O,MATCH(N$2,競技csv!$1:$1,0)-MATCH("競技名",競技csv!$1:$1,0)+1,0))</f>
        <v/>
      </c>
      <c r="O5" s="155" t="str">
        <f>IF(M5="","",VLOOKUP(M5,競技csv!$F:$O,MATCH(O$2,競技csv!$1:$1,0)-MATCH("競技名",競技csv!$1:$1,0)+1,0))</f>
        <v/>
      </c>
      <c r="P5" s="162"/>
      <c r="Q5" s="163"/>
      <c r="R5" s="164"/>
      <c r="S5" s="161"/>
      <c r="T5" s="33" t="str">
        <f t="shared" si="2"/>
        <v/>
      </c>
      <c r="U5" s="34" t="str">
        <f t="shared" ref="U5:V5" si="8">IF($S5="","",VLOOKUP($C5&amp;$S5,$P$65:$S$70,MATCH(U$2,$P$64:$S$64,0),0))</f>
        <v/>
      </c>
      <c r="V5" s="34" t="str">
        <f t="shared" si="8"/>
        <v/>
      </c>
      <c r="W5" s="33" t="str">
        <f t="shared" si="4"/>
        <v/>
      </c>
      <c r="X5" s="33">
        <f t="shared" ref="X5:AC5" si="9">IF($W5=X$1,X4+1,X4)</f>
        <v>0</v>
      </c>
      <c r="Y5" s="33">
        <f t="shared" si="9"/>
        <v>0</v>
      </c>
      <c r="Z5" s="33">
        <f t="shared" si="9"/>
        <v>0</v>
      </c>
      <c r="AA5" s="33">
        <f t="shared" si="9"/>
        <v>0</v>
      </c>
      <c r="AB5" s="33">
        <f t="shared" si="9"/>
        <v>0</v>
      </c>
      <c r="AC5" s="33">
        <f t="shared" si="9"/>
        <v>0</v>
      </c>
      <c r="AD5" s="33" t="str">
        <f t="array" aca="1" ref="AD5" ca="1">IF(W5="","",INDIRECT(ADDRESS(ROW(),MATCH(W5,$1:$1,0))))</f>
        <v/>
      </c>
    </row>
    <row r="6" spans="1:30" ht="9.75" customHeight="1">
      <c r="A6" s="33"/>
      <c r="B6" s="33"/>
      <c r="C6" s="151"/>
      <c r="D6" s="155"/>
      <c r="E6" s="162" t="str">
        <f t="shared" ca="1" si="0"/>
        <v/>
      </c>
      <c r="F6" s="191" t="str">
        <f t="shared" ca="1" si="1"/>
        <v/>
      </c>
      <c r="G6" s="157"/>
      <c r="H6" s="155" t="str">
        <f>IF(G6="","",VLOOKUP(G6,競技csv!$F:$O,MATCH(H$2,競技csv!$1:$1,0)-MATCH("競技名",競技csv!$1:$1,0)+1,0))</f>
        <v/>
      </c>
      <c r="I6" s="155" t="str">
        <f>IF(G6="","",VLOOKUP(G6,競技csv!$F:$O,MATCH(I$2,競技csv!$1:$1,0)-MATCH("競技名",競技csv!$1:$1,0)+1,0))</f>
        <v/>
      </c>
      <c r="J6" s="162"/>
      <c r="K6" s="163"/>
      <c r="L6" s="164"/>
      <c r="M6" s="165"/>
      <c r="N6" s="155" t="str">
        <f>IF(M6="","",VLOOKUP(M6,競技csv!$F:$O,MATCH(N$2,競技csv!$1:$1,0)-MATCH("競技名",競技csv!$1:$1,0)+1,0))</f>
        <v/>
      </c>
      <c r="O6" s="155" t="str">
        <f>IF(M6="","",VLOOKUP(M6,競技csv!$F:$O,MATCH(O$2,競技csv!$1:$1,0)-MATCH("競技名",競技csv!$1:$1,0)+1,0))</f>
        <v/>
      </c>
      <c r="P6" s="162"/>
      <c r="Q6" s="163"/>
      <c r="R6" s="164"/>
      <c r="S6" s="161"/>
      <c r="T6" s="33" t="str">
        <f t="shared" si="2"/>
        <v/>
      </c>
      <c r="U6" s="34" t="str">
        <f t="shared" ref="U6:V6" si="10">IF($S6="","",VLOOKUP($C6&amp;$S6,$P$65:$S$70,MATCH(U$2,$P$64:$S$64,0),0))</f>
        <v/>
      </c>
      <c r="V6" s="34" t="str">
        <f t="shared" si="10"/>
        <v/>
      </c>
      <c r="W6" s="33" t="str">
        <f t="shared" si="4"/>
        <v/>
      </c>
      <c r="X6" s="33">
        <f t="shared" ref="X6:AC6" si="11">IF($W6=X$1,X5+1,X5)</f>
        <v>0</v>
      </c>
      <c r="Y6" s="33">
        <f t="shared" si="11"/>
        <v>0</v>
      </c>
      <c r="Z6" s="33">
        <f t="shared" si="11"/>
        <v>0</v>
      </c>
      <c r="AA6" s="33">
        <f t="shared" si="11"/>
        <v>0</v>
      </c>
      <c r="AB6" s="33">
        <f t="shared" si="11"/>
        <v>0</v>
      </c>
      <c r="AC6" s="33">
        <f t="shared" si="11"/>
        <v>0</v>
      </c>
      <c r="AD6" s="33" t="str">
        <f t="array" aca="1" ref="AD6" ca="1">IF(W6="","",INDIRECT(ADDRESS(ROW(),MATCH(W6,$1:$1,0))))</f>
        <v/>
      </c>
    </row>
    <row r="7" spans="1:30" ht="9.75" customHeight="1">
      <c r="A7" s="33" t="s">
        <v>122</v>
      </c>
      <c r="B7" s="33">
        <v>0</v>
      </c>
      <c r="C7" s="152"/>
      <c r="D7" s="155"/>
      <c r="E7" s="162" t="str">
        <f t="shared" ca="1" si="0"/>
        <v/>
      </c>
      <c r="F7" s="191" t="str">
        <f t="shared" ca="1" si="1"/>
        <v/>
      </c>
      <c r="G7" s="165"/>
      <c r="H7" s="155" t="str">
        <f>IF(G7="","",VLOOKUP(G7,競技csv!$F:$O,MATCH(H$2,競技csv!$1:$1,0)-MATCH("競技名",競技csv!$1:$1,0)+1,0))</f>
        <v/>
      </c>
      <c r="I7" s="155" t="str">
        <f>IF(G7="","",VLOOKUP(G7,競技csv!$F:$O,MATCH(I$2,競技csv!$1:$1,0)-MATCH("競技名",競技csv!$1:$1,0)+1,0))</f>
        <v/>
      </c>
      <c r="J7" s="162"/>
      <c r="K7" s="163"/>
      <c r="L7" s="164"/>
      <c r="M7" s="165"/>
      <c r="N7" s="155" t="str">
        <f>IF(M7="","",VLOOKUP(M7,競技csv!$F:$O,MATCH(N$2,競技csv!$1:$1,0)-MATCH("競技名",競技csv!$1:$1,0)+1,0))</f>
        <v/>
      </c>
      <c r="O7" s="155" t="str">
        <f>IF(M7="","",VLOOKUP(M7,競技csv!$F:$O,MATCH(O$2,競技csv!$1:$1,0)-MATCH("競技名",競技csv!$1:$1,0)+1,0))</f>
        <v/>
      </c>
      <c r="P7" s="162"/>
      <c r="Q7" s="163"/>
      <c r="R7" s="164"/>
      <c r="S7" s="166"/>
      <c r="T7" s="33" t="str">
        <f t="shared" si="2"/>
        <v/>
      </c>
      <c r="U7" s="34" t="str">
        <f t="shared" ref="U7:V7" si="12">IF($S7="","",VLOOKUP($C7&amp;$S7,$P$65:$S$70,MATCH(U$2,$P$64:$S$64,0),0))</f>
        <v/>
      </c>
      <c r="V7" s="34" t="str">
        <f t="shared" si="12"/>
        <v/>
      </c>
      <c r="W7" s="33" t="str">
        <f t="shared" si="4"/>
        <v/>
      </c>
      <c r="X7" s="33">
        <f t="shared" ref="X7:AC7" si="13">IF($W7=X$1,X6+1,X6)</f>
        <v>0</v>
      </c>
      <c r="Y7" s="33">
        <f t="shared" si="13"/>
        <v>0</v>
      </c>
      <c r="Z7" s="33">
        <f t="shared" si="13"/>
        <v>0</v>
      </c>
      <c r="AA7" s="33">
        <f t="shared" si="13"/>
        <v>0</v>
      </c>
      <c r="AB7" s="33">
        <f t="shared" si="13"/>
        <v>0</v>
      </c>
      <c r="AC7" s="33">
        <f t="shared" si="13"/>
        <v>0</v>
      </c>
      <c r="AD7" s="33" t="str">
        <f t="array" aca="1" ref="AD7" ca="1">IF(W7="","",INDIRECT(ADDRESS(ROW(),MATCH(W7,$1:$1,0))))</f>
        <v/>
      </c>
    </row>
    <row r="8" spans="1:30" ht="9.75" customHeight="1">
      <c r="A8" s="33" t="s">
        <v>123</v>
      </c>
      <c r="B8" s="33">
        <v>100</v>
      </c>
      <c r="C8" s="152"/>
      <c r="D8" s="155"/>
      <c r="E8" s="162" t="str">
        <f t="shared" ca="1" si="0"/>
        <v/>
      </c>
      <c r="F8" s="191" t="str">
        <f t="shared" ca="1" si="1"/>
        <v/>
      </c>
      <c r="G8" s="165"/>
      <c r="H8" s="155" t="str">
        <f>IF(G8="","",VLOOKUP(G8,競技csv!$F:$O,MATCH(H$2,競技csv!$1:$1,0)-MATCH("競技名",競技csv!$1:$1,0)+1,0))</f>
        <v/>
      </c>
      <c r="I8" s="155" t="str">
        <f>IF(G8="","",VLOOKUP(G8,競技csv!$F:$O,MATCH(I$2,競技csv!$1:$1,0)-MATCH("競技名",競技csv!$1:$1,0)+1,0))</f>
        <v/>
      </c>
      <c r="J8" s="162"/>
      <c r="K8" s="163"/>
      <c r="L8" s="164"/>
      <c r="M8" s="165"/>
      <c r="N8" s="155" t="str">
        <f>IF(M8="","",VLOOKUP(M8,競技csv!$F:$O,MATCH(N$2,競技csv!$1:$1,0)-MATCH("競技名",競技csv!$1:$1,0)+1,0))</f>
        <v/>
      </c>
      <c r="O8" s="155" t="str">
        <f>IF(M8="","",VLOOKUP(M8,競技csv!$F:$O,MATCH(O$2,競技csv!$1:$1,0)-MATCH("競技名",競技csv!$1:$1,0)+1,0))</f>
        <v/>
      </c>
      <c r="P8" s="162"/>
      <c r="Q8" s="163"/>
      <c r="R8" s="164"/>
      <c r="S8" s="166"/>
      <c r="T8" s="33" t="str">
        <f t="shared" si="2"/>
        <v/>
      </c>
      <c r="U8" s="34" t="str">
        <f t="shared" ref="U8:V8" si="14">IF($S8="","",VLOOKUP($C8&amp;$S8,$P$65:$S$70,MATCH(U$2,$P$64:$S$64,0),0))</f>
        <v/>
      </c>
      <c r="V8" s="34" t="str">
        <f t="shared" si="14"/>
        <v/>
      </c>
      <c r="W8" s="33" t="str">
        <f t="shared" si="4"/>
        <v/>
      </c>
      <c r="X8" s="33">
        <f t="shared" ref="X8:AC8" si="15">IF($W8=X$1,X7+1,X7)</f>
        <v>0</v>
      </c>
      <c r="Y8" s="33">
        <f t="shared" si="15"/>
        <v>0</v>
      </c>
      <c r="Z8" s="33">
        <f t="shared" si="15"/>
        <v>0</v>
      </c>
      <c r="AA8" s="33">
        <f t="shared" si="15"/>
        <v>0</v>
      </c>
      <c r="AB8" s="33">
        <f t="shared" si="15"/>
        <v>0</v>
      </c>
      <c r="AC8" s="33">
        <f t="shared" si="15"/>
        <v>0</v>
      </c>
      <c r="AD8" s="33" t="str">
        <f t="array" aca="1" ref="AD8" ca="1">IF(W8="","",INDIRECT(ADDRESS(ROW(),MATCH(W8,$1:$1,0))))</f>
        <v/>
      </c>
    </row>
    <row r="9" spans="1:30" ht="9.75" customHeight="1">
      <c r="A9" s="33" t="s">
        <v>124</v>
      </c>
      <c r="B9" s="33">
        <v>200</v>
      </c>
      <c r="C9" s="152"/>
      <c r="D9" s="155"/>
      <c r="E9" s="162" t="str">
        <f t="shared" ca="1" si="0"/>
        <v/>
      </c>
      <c r="F9" s="191" t="str">
        <f t="shared" ca="1" si="1"/>
        <v/>
      </c>
      <c r="G9" s="165"/>
      <c r="H9" s="155" t="str">
        <f>IF(G9="","",VLOOKUP(G9,競技csv!$F:$O,MATCH(H$2,競技csv!$1:$1,0)-MATCH("競技名",競技csv!$1:$1,0)+1,0))</f>
        <v/>
      </c>
      <c r="I9" s="155" t="str">
        <f>IF(G9="","",VLOOKUP(G9,競技csv!$F:$O,MATCH(I$2,競技csv!$1:$1,0)-MATCH("競技名",競技csv!$1:$1,0)+1,0))</f>
        <v/>
      </c>
      <c r="J9" s="162"/>
      <c r="K9" s="163"/>
      <c r="L9" s="164"/>
      <c r="M9" s="165"/>
      <c r="N9" s="155" t="str">
        <f>IF(M9="","",VLOOKUP(M9,競技csv!$F:$O,MATCH(N$2,競技csv!$1:$1,0)-MATCH("競技名",競技csv!$1:$1,0)+1,0))</f>
        <v/>
      </c>
      <c r="O9" s="155" t="str">
        <f>IF(M9="","",VLOOKUP(M9,競技csv!$F:$O,MATCH(O$2,競技csv!$1:$1,0)-MATCH("競技名",競技csv!$1:$1,0)+1,0))</f>
        <v/>
      </c>
      <c r="P9" s="162"/>
      <c r="Q9" s="163"/>
      <c r="R9" s="164"/>
      <c r="S9" s="166"/>
      <c r="T9" s="33" t="str">
        <f t="shared" si="2"/>
        <v/>
      </c>
      <c r="U9" s="34" t="str">
        <f t="shared" ref="U9:V9" si="16">IF($S9="","",VLOOKUP($C9&amp;$S9,$P$65:$S$70,MATCH(U$2,$P$64:$S$64,0),0))</f>
        <v/>
      </c>
      <c r="V9" s="34" t="str">
        <f t="shared" si="16"/>
        <v/>
      </c>
      <c r="W9" s="33" t="str">
        <f t="shared" si="4"/>
        <v/>
      </c>
      <c r="X9" s="33">
        <f t="shared" ref="X9:AC9" si="17">IF($W9=X$1,X8+1,X8)</f>
        <v>0</v>
      </c>
      <c r="Y9" s="33">
        <f t="shared" si="17"/>
        <v>0</v>
      </c>
      <c r="Z9" s="33">
        <f t="shared" si="17"/>
        <v>0</v>
      </c>
      <c r="AA9" s="33">
        <f t="shared" si="17"/>
        <v>0</v>
      </c>
      <c r="AB9" s="33">
        <f t="shared" si="17"/>
        <v>0</v>
      </c>
      <c r="AC9" s="33">
        <f t="shared" si="17"/>
        <v>0</v>
      </c>
      <c r="AD9" s="33" t="str">
        <f t="array" aca="1" ref="AD9" ca="1">IF(W9="","",INDIRECT(ADDRESS(ROW(),MATCH(W9,$1:$1,0))))</f>
        <v/>
      </c>
    </row>
    <row r="10" spans="1:30" ht="9.75" customHeight="1">
      <c r="A10" s="33"/>
      <c r="B10" s="33"/>
      <c r="C10" s="152"/>
      <c r="D10" s="155"/>
      <c r="E10" s="162" t="str">
        <f t="shared" ca="1" si="0"/>
        <v/>
      </c>
      <c r="F10" s="191" t="str">
        <f t="shared" ca="1" si="1"/>
        <v/>
      </c>
      <c r="G10" s="165"/>
      <c r="H10" s="155" t="str">
        <f>IF(G10="","",VLOOKUP(G10,競技csv!$F:$O,MATCH(H$2,競技csv!$1:$1,0)-MATCH("競技名",競技csv!$1:$1,0)+1,0))</f>
        <v/>
      </c>
      <c r="I10" s="155" t="str">
        <f>IF(G10="","",VLOOKUP(G10,競技csv!$F:$O,MATCH(I$2,競技csv!$1:$1,0)-MATCH("競技名",競技csv!$1:$1,0)+1,0))</f>
        <v/>
      </c>
      <c r="J10" s="162"/>
      <c r="K10" s="163"/>
      <c r="L10" s="164"/>
      <c r="M10" s="165"/>
      <c r="N10" s="155" t="str">
        <f>IF(M10="","",VLOOKUP(M10,競技csv!$F:$O,MATCH(N$2,競技csv!$1:$1,0)-MATCH("競技名",競技csv!$1:$1,0)+1,0))</f>
        <v/>
      </c>
      <c r="O10" s="155" t="str">
        <f>IF(M10="","",VLOOKUP(M10,競技csv!$F:$O,MATCH(O$2,競技csv!$1:$1,0)-MATCH("競技名",競技csv!$1:$1,0)+1,0))</f>
        <v/>
      </c>
      <c r="P10" s="162"/>
      <c r="Q10" s="163"/>
      <c r="R10" s="164"/>
      <c r="S10" s="166"/>
      <c r="T10" s="33" t="str">
        <f t="shared" si="2"/>
        <v/>
      </c>
      <c r="U10" s="34" t="str">
        <f t="shared" ref="U10:V10" si="18">IF($S10="","",VLOOKUP($C10&amp;$S10,$P$65:$S$70,MATCH(U$2,$P$64:$S$64,0),0))</f>
        <v/>
      </c>
      <c r="V10" s="34" t="str">
        <f t="shared" si="18"/>
        <v/>
      </c>
      <c r="W10" s="33" t="str">
        <f t="shared" si="4"/>
        <v/>
      </c>
      <c r="X10" s="33">
        <f t="shared" ref="X10:AC10" si="19">IF($W10=X$1,X9+1,X9)</f>
        <v>0</v>
      </c>
      <c r="Y10" s="33">
        <f t="shared" si="19"/>
        <v>0</v>
      </c>
      <c r="Z10" s="33">
        <f t="shared" si="19"/>
        <v>0</v>
      </c>
      <c r="AA10" s="33">
        <f t="shared" si="19"/>
        <v>0</v>
      </c>
      <c r="AB10" s="33">
        <f t="shared" si="19"/>
        <v>0</v>
      </c>
      <c r="AC10" s="33">
        <f t="shared" si="19"/>
        <v>0</v>
      </c>
      <c r="AD10" s="33" t="str">
        <f t="array" aca="1" ref="AD10" ca="1">IF(W10="","",INDIRECT(ADDRESS(ROW(),MATCH(W10,$1:$1,0))))</f>
        <v/>
      </c>
    </row>
    <row r="11" spans="1:30" ht="9.75" customHeight="1">
      <c r="A11" s="33"/>
      <c r="B11" s="33"/>
      <c r="C11" s="152"/>
      <c r="D11" s="155"/>
      <c r="E11" s="162" t="str">
        <f t="shared" ca="1" si="0"/>
        <v/>
      </c>
      <c r="F11" s="191" t="str">
        <f t="shared" ca="1" si="1"/>
        <v/>
      </c>
      <c r="G11" s="165"/>
      <c r="H11" s="155" t="str">
        <f>IF(G11="","",VLOOKUP(G11,競技csv!$F:$O,MATCH(H$2,競技csv!$1:$1,0)-MATCH("競技名",競技csv!$1:$1,0)+1,0))</f>
        <v/>
      </c>
      <c r="I11" s="155" t="str">
        <f>IF(G11="","",VLOOKUP(G11,競技csv!$F:$O,MATCH(I$2,競技csv!$1:$1,0)-MATCH("競技名",競技csv!$1:$1,0)+1,0))</f>
        <v/>
      </c>
      <c r="J11" s="162"/>
      <c r="K11" s="163"/>
      <c r="L11" s="164"/>
      <c r="M11" s="165"/>
      <c r="N11" s="155" t="str">
        <f>IF(M11="","",VLOOKUP(M11,競技csv!$F:$O,MATCH(N$2,競技csv!$1:$1,0)-MATCH("競技名",競技csv!$1:$1,0)+1,0))</f>
        <v/>
      </c>
      <c r="O11" s="155" t="str">
        <f>IF(M11="","",VLOOKUP(M11,競技csv!$F:$O,MATCH(O$2,競技csv!$1:$1,0)-MATCH("競技名",競技csv!$1:$1,0)+1,0))</f>
        <v/>
      </c>
      <c r="P11" s="162"/>
      <c r="Q11" s="163"/>
      <c r="R11" s="164"/>
      <c r="S11" s="166"/>
      <c r="T11" s="33" t="str">
        <f t="shared" si="2"/>
        <v/>
      </c>
      <c r="U11" s="34" t="str">
        <f t="shared" ref="U11:V11" si="20">IF($S11="","",VLOOKUP($C11&amp;$S11,$P$65:$S$70,MATCH(U$2,$P$64:$S$64,0),0))</f>
        <v/>
      </c>
      <c r="V11" s="34" t="str">
        <f t="shared" si="20"/>
        <v/>
      </c>
      <c r="W11" s="33" t="str">
        <f t="shared" si="4"/>
        <v/>
      </c>
      <c r="X11" s="33">
        <f t="shared" ref="X11:AC11" si="21">IF($W11=X$1,X10+1,X10)</f>
        <v>0</v>
      </c>
      <c r="Y11" s="33">
        <f t="shared" si="21"/>
        <v>0</v>
      </c>
      <c r="Z11" s="33">
        <f t="shared" si="21"/>
        <v>0</v>
      </c>
      <c r="AA11" s="33">
        <f t="shared" si="21"/>
        <v>0</v>
      </c>
      <c r="AB11" s="33">
        <f t="shared" si="21"/>
        <v>0</v>
      </c>
      <c r="AC11" s="33">
        <f t="shared" si="21"/>
        <v>0</v>
      </c>
      <c r="AD11" s="33" t="str">
        <f t="array" aca="1" ref="AD11" ca="1">IF(W11="","",INDIRECT(ADDRESS(ROW(),MATCH(W11,$1:$1,0))))</f>
        <v/>
      </c>
    </row>
    <row r="12" spans="1:30" ht="9.75" customHeight="1">
      <c r="A12" s="33"/>
      <c r="B12" s="33"/>
      <c r="C12" s="152"/>
      <c r="D12" s="155"/>
      <c r="E12" s="162" t="str">
        <f t="shared" ca="1" si="0"/>
        <v/>
      </c>
      <c r="F12" s="191" t="str">
        <f t="shared" ca="1" si="1"/>
        <v/>
      </c>
      <c r="G12" s="165"/>
      <c r="H12" s="155" t="str">
        <f>IF(G12="","",VLOOKUP(G12,競技csv!$F:$O,MATCH(H$2,競技csv!$1:$1,0)-MATCH("競技名",競技csv!$1:$1,0)+1,0))</f>
        <v/>
      </c>
      <c r="I12" s="155" t="str">
        <f>IF(G12="","",VLOOKUP(G12,競技csv!$F:$O,MATCH(I$2,競技csv!$1:$1,0)-MATCH("競技名",競技csv!$1:$1,0)+1,0))</f>
        <v/>
      </c>
      <c r="J12" s="162"/>
      <c r="K12" s="163"/>
      <c r="L12" s="164"/>
      <c r="M12" s="165"/>
      <c r="N12" s="155" t="str">
        <f>IF(M12="","",VLOOKUP(M12,競技csv!$F:$O,MATCH(N$2,競技csv!$1:$1,0)-MATCH("競技名",競技csv!$1:$1,0)+1,0))</f>
        <v/>
      </c>
      <c r="O12" s="155" t="str">
        <f>IF(M12="","",VLOOKUP(M12,競技csv!$F:$O,MATCH(O$2,競技csv!$1:$1,0)-MATCH("競技名",競技csv!$1:$1,0)+1,0))</f>
        <v/>
      </c>
      <c r="P12" s="162"/>
      <c r="Q12" s="163"/>
      <c r="R12" s="164"/>
      <c r="S12" s="166"/>
      <c r="T12" s="33" t="str">
        <f t="shared" si="2"/>
        <v/>
      </c>
      <c r="U12" s="34" t="str">
        <f t="shared" ref="U12:V12" si="22">IF($S12="","",VLOOKUP($C12&amp;$S12,$P$65:$S$70,MATCH(U$2,$P$64:$S$64,0),0))</f>
        <v/>
      </c>
      <c r="V12" s="34" t="str">
        <f t="shared" si="22"/>
        <v/>
      </c>
      <c r="W12" s="33" t="str">
        <f t="shared" si="4"/>
        <v/>
      </c>
      <c r="X12" s="33">
        <f t="shared" ref="X12:AC12" si="23">IF($W12=X$1,X11+1,X11)</f>
        <v>0</v>
      </c>
      <c r="Y12" s="33">
        <f t="shared" si="23"/>
        <v>0</v>
      </c>
      <c r="Z12" s="33">
        <f t="shared" si="23"/>
        <v>0</v>
      </c>
      <c r="AA12" s="33">
        <f t="shared" si="23"/>
        <v>0</v>
      </c>
      <c r="AB12" s="33">
        <f t="shared" si="23"/>
        <v>0</v>
      </c>
      <c r="AC12" s="33">
        <f t="shared" si="23"/>
        <v>0</v>
      </c>
      <c r="AD12" s="33" t="str">
        <f t="array" aca="1" ref="AD12" ca="1">IF(W12="","",INDIRECT(ADDRESS(ROW(),MATCH(W12,$1:$1,0))))</f>
        <v/>
      </c>
    </row>
    <row r="13" spans="1:30" ht="9.75" customHeight="1">
      <c r="A13" s="33"/>
      <c r="B13" s="33"/>
      <c r="C13" s="152"/>
      <c r="D13" s="155"/>
      <c r="E13" s="162" t="str">
        <f t="shared" ca="1" si="0"/>
        <v/>
      </c>
      <c r="F13" s="191" t="str">
        <f t="shared" ca="1" si="1"/>
        <v/>
      </c>
      <c r="G13" s="165"/>
      <c r="H13" s="155" t="str">
        <f>IF(G13="","",VLOOKUP(G13,競技csv!$F:$O,MATCH(H$2,競技csv!$1:$1,0)-MATCH("競技名",競技csv!$1:$1,0)+1,0))</f>
        <v/>
      </c>
      <c r="I13" s="155" t="str">
        <f>IF(G13="","",VLOOKUP(G13,競技csv!$F:$O,MATCH(I$2,競技csv!$1:$1,0)-MATCH("競技名",競技csv!$1:$1,0)+1,0))</f>
        <v/>
      </c>
      <c r="J13" s="162"/>
      <c r="K13" s="163"/>
      <c r="L13" s="164"/>
      <c r="M13" s="165"/>
      <c r="N13" s="155" t="str">
        <f>IF(M13="","",VLOOKUP(M13,競技csv!$F:$O,MATCH(N$2,競技csv!$1:$1,0)-MATCH("競技名",競技csv!$1:$1,0)+1,0))</f>
        <v/>
      </c>
      <c r="O13" s="155" t="str">
        <f>IF(M13="","",VLOOKUP(M13,競技csv!$F:$O,MATCH(O$2,競技csv!$1:$1,0)-MATCH("競技名",競技csv!$1:$1,0)+1,0))</f>
        <v/>
      </c>
      <c r="P13" s="162"/>
      <c r="Q13" s="163"/>
      <c r="R13" s="164"/>
      <c r="S13" s="166"/>
      <c r="T13" s="33" t="str">
        <f t="shared" si="2"/>
        <v/>
      </c>
      <c r="U13" s="34" t="str">
        <f t="shared" ref="U13:V13" si="24">IF($S13="","",VLOOKUP($C13&amp;$S13,$P$65:$S$70,MATCH(U$2,$P$64:$S$64,0),0))</f>
        <v/>
      </c>
      <c r="V13" s="34" t="str">
        <f t="shared" si="24"/>
        <v/>
      </c>
      <c r="W13" s="33" t="str">
        <f t="shared" si="4"/>
        <v/>
      </c>
      <c r="X13" s="33">
        <f t="shared" ref="X13:AC13" si="25">IF($W13=X$1,X12+1,X12)</f>
        <v>0</v>
      </c>
      <c r="Y13" s="33">
        <f t="shared" si="25"/>
        <v>0</v>
      </c>
      <c r="Z13" s="33">
        <f t="shared" si="25"/>
        <v>0</v>
      </c>
      <c r="AA13" s="33">
        <f t="shared" si="25"/>
        <v>0</v>
      </c>
      <c r="AB13" s="33">
        <f t="shared" si="25"/>
        <v>0</v>
      </c>
      <c r="AC13" s="33">
        <f t="shared" si="25"/>
        <v>0</v>
      </c>
      <c r="AD13" s="33" t="str">
        <f t="array" aca="1" ref="AD13" ca="1">IF(W13="","",INDIRECT(ADDRESS(ROW(),MATCH(W13,$1:$1,0))))</f>
        <v/>
      </c>
    </row>
    <row r="14" spans="1:30" ht="9.75" customHeight="1">
      <c r="A14" s="33"/>
      <c r="B14" s="33"/>
      <c r="C14" s="152"/>
      <c r="D14" s="155"/>
      <c r="E14" s="162" t="str">
        <f t="shared" ca="1" si="0"/>
        <v/>
      </c>
      <c r="F14" s="191" t="str">
        <f t="shared" ca="1" si="1"/>
        <v/>
      </c>
      <c r="G14" s="165"/>
      <c r="H14" s="155" t="str">
        <f>IF(G14="","",VLOOKUP(G14,競技csv!$F:$O,MATCH(H$2,競技csv!$1:$1,0)-MATCH("競技名",競技csv!$1:$1,0)+1,0))</f>
        <v/>
      </c>
      <c r="I14" s="155" t="str">
        <f>IF(G14="","",VLOOKUP(G14,競技csv!$F:$O,MATCH(I$2,競技csv!$1:$1,0)-MATCH("競技名",競技csv!$1:$1,0)+1,0))</f>
        <v/>
      </c>
      <c r="J14" s="162"/>
      <c r="K14" s="163"/>
      <c r="L14" s="164"/>
      <c r="M14" s="165"/>
      <c r="N14" s="155" t="str">
        <f>IF(M14="","",VLOOKUP(M14,競技csv!$F:$O,MATCH(N$2,競技csv!$1:$1,0)-MATCH("競技名",競技csv!$1:$1,0)+1,0))</f>
        <v/>
      </c>
      <c r="O14" s="155" t="str">
        <f>IF(M14="","",VLOOKUP(M14,競技csv!$F:$O,MATCH(O$2,競技csv!$1:$1,0)-MATCH("競技名",競技csv!$1:$1,0)+1,0))</f>
        <v/>
      </c>
      <c r="P14" s="162"/>
      <c r="Q14" s="163"/>
      <c r="R14" s="164"/>
      <c r="S14" s="166"/>
      <c r="T14" s="33" t="str">
        <f t="shared" si="2"/>
        <v/>
      </c>
      <c r="U14" s="34" t="str">
        <f t="shared" ref="U14:V14" si="26">IF($S14="","",VLOOKUP($C14&amp;$S14,$P$65:$S$70,MATCH(U$2,$P$64:$S$64,0),0))</f>
        <v/>
      </c>
      <c r="V14" s="34" t="str">
        <f t="shared" si="26"/>
        <v/>
      </c>
      <c r="W14" s="33" t="str">
        <f t="shared" si="4"/>
        <v/>
      </c>
      <c r="X14" s="33">
        <f t="shared" ref="X14:AC14" si="27">IF($W14=X$1,X13+1,X13)</f>
        <v>0</v>
      </c>
      <c r="Y14" s="33">
        <f t="shared" si="27"/>
        <v>0</v>
      </c>
      <c r="Z14" s="33">
        <f t="shared" si="27"/>
        <v>0</v>
      </c>
      <c r="AA14" s="33">
        <f t="shared" si="27"/>
        <v>0</v>
      </c>
      <c r="AB14" s="33">
        <f t="shared" si="27"/>
        <v>0</v>
      </c>
      <c r="AC14" s="33">
        <f t="shared" si="27"/>
        <v>0</v>
      </c>
      <c r="AD14" s="33" t="str">
        <f t="array" aca="1" ref="AD14" ca="1">IF(W14="","",INDIRECT(ADDRESS(ROW(),MATCH(W14,$1:$1,0))))</f>
        <v/>
      </c>
    </row>
    <row r="15" spans="1:30" ht="9.75" customHeight="1">
      <c r="A15" s="33"/>
      <c r="B15" s="33"/>
      <c r="C15" s="152"/>
      <c r="D15" s="155"/>
      <c r="E15" s="162" t="str">
        <f t="shared" ca="1" si="0"/>
        <v/>
      </c>
      <c r="F15" s="191" t="str">
        <f t="shared" ca="1" si="1"/>
        <v/>
      </c>
      <c r="G15" s="165"/>
      <c r="H15" s="155" t="str">
        <f>IF(G15="","",VLOOKUP(G15,競技csv!$F:$O,MATCH(H$2,競技csv!$1:$1,0)-MATCH("競技名",競技csv!$1:$1,0)+1,0))</f>
        <v/>
      </c>
      <c r="I15" s="155" t="str">
        <f>IF(G15="","",VLOOKUP(G15,競技csv!$F:$O,MATCH(I$2,競技csv!$1:$1,0)-MATCH("競技名",競技csv!$1:$1,0)+1,0))</f>
        <v/>
      </c>
      <c r="J15" s="162"/>
      <c r="K15" s="163"/>
      <c r="L15" s="164"/>
      <c r="M15" s="165"/>
      <c r="N15" s="155" t="str">
        <f>IF(M15="","",VLOOKUP(M15,競技csv!$F:$O,MATCH(N$2,競技csv!$1:$1,0)-MATCH("競技名",競技csv!$1:$1,0)+1,0))</f>
        <v/>
      </c>
      <c r="O15" s="155" t="str">
        <f>IF(M15="","",VLOOKUP(M15,競技csv!$F:$O,MATCH(O$2,競技csv!$1:$1,0)-MATCH("競技名",競技csv!$1:$1,0)+1,0))</f>
        <v/>
      </c>
      <c r="P15" s="162"/>
      <c r="Q15" s="163"/>
      <c r="R15" s="164"/>
      <c r="S15" s="166"/>
      <c r="T15" s="33" t="str">
        <f t="shared" si="2"/>
        <v/>
      </c>
      <c r="U15" s="34" t="str">
        <f t="shared" ref="U15:V15" si="28">IF($S15="","",VLOOKUP($C15&amp;$S15,$P$65:$S$70,MATCH(U$2,$P$64:$S$64,0),0))</f>
        <v/>
      </c>
      <c r="V15" s="34" t="str">
        <f t="shared" si="28"/>
        <v/>
      </c>
      <c r="W15" s="33" t="str">
        <f t="shared" si="4"/>
        <v/>
      </c>
      <c r="X15" s="33">
        <f t="shared" ref="X15:AC15" si="29">IF($W15=X$1,X14+1,X14)</f>
        <v>0</v>
      </c>
      <c r="Y15" s="33">
        <f t="shared" si="29"/>
        <v>0</v>
      </c>
      <c r="Z15" s="33">
        <f t="shared" si="29"/>
        <v>0</v>
      </c>
      <c r="AA15" s="33">
        <f t="shared" si="29"/>
        <v>0</v>
      </c>
      <c r="AB15" s="33">
        <f t="shared" si="29"/>
        <v>0</v>
      </c>
      <c r="AC15" s="33">
        <f t="shared" si="29"/>
        <v>0</v>
      </c>
      <c r="AD15" s="33" t="str">
        <f t="array" aca="1" ref="AD15" ca="1">IF(W15="","",INDIRECT(ADDRESS(ROW(),MATCH(W15,$1:$1,0))))</f>
        <v/>
      </c>
    </row>
    <row r="16" spans="1:30" ht="9.75" customHeight="1">
      <c r="A16" s="33"/>
      <c r="B16" s="33"/>
      <c r="C16" s="152"/>
      <c r="D16" s="155"/>
      <c r="E16" s="162" t="str">
        <f t="shared" ca="1" si="0"/>
        <v/>
      </c>
      <c r="F16" s="191" t="str">
        <f t="shared" ca="1" si="1"/>
        <v/>
      </c>
      <c r="G16" s="165"/>
      <c r="H16" s="155" t="str">
        <f>IF(G16="","",VLOOKUP(G16,競技csv!$F:$O,MATCH(H$2,競技csv!$1:$1,0)-MATCH("競技名",競技csv!$1:$1,0)+1,0))</f>
        <v/>
      </c>
      <c r="I16" s="155" t="str">
        <f>IF(G16="","",VLOOKUP(G16,競技csv!$F:$O,MATCH(I$2,競技csv!$1:$1,0)-MATCH("競技名",競技csv!$1:$1,0)+1,0))</f>
        <v/>
      </c>
      <c r="J16" s="162"/>
      <c r="K16" s="163"/>
      <c r="L16" s="164"/>
      <c r="M16" s="165"/>
      <c r="N16" s="155" t="str">
        <f>IF(M16="","",VLOOKUP(M16,競技csv!$F:$O,MATCH(N$2,競技csv!$1:$1,0)-MATCH("競技名",競技csv!$1:$1,0)+1,0))</f>
        <v/>
      </c>
      <c r="O16" s="155" t="str">
        <f>IF(M16="","",VLOOKUP(M16,競技csv!$F:$O,MATCH(O$2,競技csv!$1:$1,0)-MATCH("競技名",競技csv!$1:$1,0)+1,0))</f>
        <v/>
      </c>
      <c r="P16" s="162"/>
      <c r="Q16" s="163"/>
      <c r="R16" s="164"/>
      <c r="S16" s="166"/>
      <c r="T16" s="33" t="str">
        <f t="shared" si="2"/>
        <v/>
      </c>
      <c r="U16" s="34" t="str">
        <f t="shared" ref="U16:V16" si="30">IF($S16="","",VLOOKUP($C16&amp;$S16,$P$65:$S$70,MATCH(U$2,$P$64:$S$64,0),0))</f>
        <v/>
      </c>
      <c r="V16" s="34" t="str">
        <f t="shared" si="30"/>
        <v/>
      </c>
      <c r="W16" s="33" t="str">
        <f t="shared" si="4"/>
        <v/>
      </c>
      <c r="X16" s="33">
        <f t="shared" ref="X16:AC16" si="31">IF($W16=X$1,X15+1,X15)</f>
        <v>0</v>
      </c>
      <c r="Y16" s="33">
        <f t="shared" si="31"/>
        <v>0</v>
      </c>
      <c r="Z16" s="33">
        <f t="shared" si="31"/>
        <v>0</v>
      </c>
      <c r="AA16" s="33">
        <f t="shared" si="31"/>
        <v>0</v>
      </c>
      <c r="AB16" s="33">
        <f t="shared" si="31"/>
        <v>0</v>
      </c>
      <c r="AC16" s="33">
        <f t="shared" si="31"/>
        <v>0</v>
      </c>
      <c r="AD16" s="33" t="str">
        <f t="array" aca="1" ref="AD16" ca="1">IF(W16="","",INDIRECT(ADDRESS(ROW(),MATCH(W16,$1:$1,0))))</f>
        <v/>
      </c>
    </row>
    <row r="17" spans="1:30" ht="9.75" customHeight="1">
      <c r="A17" s="33"/>
      <c r="B17" s="33"/>
      <c r="C17" s="152"/>
      <c r="D17" s="155"/>
      <c r="E17" s="162" t="str">
        <f t="shared" ca="1" si="0"/>
        <v/>
      </c>
      <c r="F17" s="191" t="str">
        <f t="shared" ca="1" si="1"/>
        <v/>
      </c>
      <c r="G17" s="165"/>
      <c r="H17" s="155" t="str">
        <f>IF(G17="","",VLOOKUP(G17,競技csv!$F:$O,MATCH(H$2,競技csv!$1:$1,0)-MATCH("競技名",競技csv!$1:$1,0)+1,0))</f>
        <v/>
      </c>
      <c r="I17" s="155" t="str">
        <f>IF(G17="","",VLOOKUP(G17,競技csv!$F:$O,MATCH(I$2,競技csv!$1:$1,0)-MATCH("競技名",競技csv!$1:$1,0)+1,0))</f>
        <v/>
      </c>
      <c r="J17" s="162"/>
      <c r="K17" s="163"/>
      <c r="L17" s="164"/>
      <c r="M17" s="165"/>
      <c r="N17" s="155" t="str">
        <f>IF(M17="","",VLOOKUP(M17,競技csv!$F:$O,MATCH(N$2,競技csv!$1:$1,0)-MATCH("競技名",競技csv!$1:$1,0)+1,0))</f>
        <v/>
      </c>
      <c r="O17" s="155" t="str">
        <f>IF(M17="","",VLOOKUP(M17,競技csv!$F:$O,MATCH(O$2,競技csv!$1:$1,0)-MATCH("競技名",競技csv!$1:$1,0)+1,0))</f>
        <v/>
      </c>
      <c r="P17" s="162"/>
      <c r="Q17" s="163"/>
      <c r="R17" s="164"/>
      <c r="S17" s="166"/>
      <c r="T17" s="33" t="str">
        <f t="shared" si="2"/>
        <v/>
      </c>
      <c r="U17" s="34" t="str">
        <f t="shared" ref="U17:V17" si="32">IF($S17="","",VLOOKUP($C17&amp;$S17,$P$65:$S$70,MATCH(U$2,$P$64:$S$64,0),0))</f>
        <v/>
      </c>
      <c r="V17" s="34" t="str">
        <f t="shared" si="32"/>
        <v/>
      </c>
      <c r="W17" s="33" t="str">
        <f t="shared" si="4"/>
        <v/>
      </c>
      <c r="X17" s="33">
        <f t="shared" ref="X17:AC17" si="33">IF($W17=X$1,X16+1,X16)</f>
        <v>0</v>
      </c>
      <c r="Y17" s="33">
        <f t="shared" si="33"/>
        <v>0</v>
      </c>
      <c r="Z17" s="33">
        <f t="shared" si="33"/>
        <v>0</v>
      </c>
      <c r="AA17" s="33">
        <f t="shared" si="33"/>
        <v>0</v>
      </c>
      <c r="AB17" s="33">
        <f t="shared" si="33"/>
        <v>0</v>
      </c>
      <c r="AC17" s="33">
        <f t="shared" si="33"/>
        <v>0</v>
      </c>
      <c r="AD17" s="33" t="str">
        <f t="array" aca="1" ref="AD17" ca="1">IF(W17="","",INDIRECT(ADDRESS(ROW(),MATCH(W17,$1:$1,0))))</f>
        <v/>
      </c>
    </row>
    <row r="18" spans="1:30" ht="9.75" customHeight="1">
      <c r="A18" s="33"/>
      <c r="B18" s="33"/>
      <c r="C18" s="152"/>
      <c r="D18" s="155"/>
      <c r="E18" s="162" t="str">
        <f t="shared" ca="1" si="0"/>
        <v/>
      </c>
      <c r="F18" s="191" t="str">
        <f t="shared" ca="1" si="1"/>
        <v/>
      </c>
      <c r="G18" s="165"/>
      <c r="H18" s="155" t="str">
        <f>IF(G18="","",VLOOKUP(G18,競技csv!$F:$O,MATCH(H$2,競技csv!$1:$1,0)-MATCH("競技名",競技csv!$1:$1,0)+1,0))</f>
        <v/>
      </c>
      <c r="I18" s="155" t="str">
        <f>IF(G18="","",VLOOKUP(G18,競技csv!$F:$O,MATCH(I$2,競技csv!$1:$1,0)-MATCH("競技名",競技csv!$1:$1,0)+1,0))</f>
        <v/>
      </c>
      <c r="J18" s="162"/>
      <c r="K18" s="163"/>
      <c r="L18" s="164"/>
      <c r="M18" s="165"/>
      <c r="N18" s="155" t="str">
        <f>IF(M18="","",VLOOKUP(M18,競技csv!$F:$O,MATCH(N$2,競技csv!$1:$1,0)-MATCH("競技名",競技csv!$1:$1,0)+1,0))</f>
        <v/>
      </c>
      <c r="O18" s="155" t="str">
        <f>IF(M18="","",VLOOKUP(M18,競技csv!$F:$O,MATCH(O$2,競技csv!$1:$1,0)-MATCH("競技名",競技csv!$1:$1,0)+1,0))</f>
        <v/>
      </c>
      <c r="P18" s="162"/>
      <c r="Q18" s="163"/>
      <c r="R18" s="164"/>
      <c r="S18" s="166"/>
      <c r="T18" s="33" t="str">
        <f t="shared" si="2"/>
        <v/>
      </c>
      <c r="U18" s="34" t="str">
        <f t="shared" ref="U18:V18" si="34">IF($S18="","",VLOOKUP($C18&amp;$S18,$P$65:$S$70,MATCH(U$2,$P$64:$S$64,0),0))</f>
        <v/>
      </c>
      <c r="V18" s="34" t="str">
        <f t="shared" si="34"/>
        <v/>
      </c>
      <c r="W18" s="33" t="str">
        <f t="shared" si="4"/>
        <v/>
      </c>
      <c r="X18" s="33">
        <f t="shared" ref="X18:AC18" si="35">IF($W18=X$1,X17+1,X17)</f>
        <v>0</v>
      </c>
      <c r="Y18" s="33">
        <f t="shared" si="35"/>
        <v>0</v>
      </c>
      <c r="Z18" s="33">
        <f t="shared" si="35"/>
        <v>0</v>
      </c>
      <c r="AA18" s="33">
        <f t="shared" si="35"/>
        <v>0</v>
      </c>
      <c r="AB18" s="33">
        <f t="shared" si="35"/>
        <v>0</v>
      </c>
      <c r="AC18" s="33">
        <f t="shared" si="35"/>
        <v>0</v>
      </c>
      <c r="AD18" s="33" t="str">
        <f t="array" aca="1" ref="AD18" ca="1">IF(W18="","",INDIRECT(ADDRESS(ROW(),MATCH(W18,$1:$1,0))))</f>
        <v/>
      </c>
    </row>
    <row r="19" spans="1:30" ht="9.75" customHeight="1">
      <c r="A19" s="33"/>
      <c r="B19" s="33"/>
      <c r="C19" s="152"/>
      <c r="D19" s="155"/>
      <c r="E19" s="162" t="str">
        <f t="shared" ca="1" si="0"/>
        <v/>
      </c>
      <c r="F19" s="191" t="str">
        <f t="shared" ca="1" si="1"/>
        <v/>
      </c>
      <c r="G19" s="165"/>
      <c r="H19" s="155" t="str">
        <f>IF(G19="","",VLOOKUP(G19,競技csv!$F:$O,MATCH(H$2,競技csv!$1:$1,0)-MATCH("競技名",競技csv!$1:$1,0)+1,0))</f>
        <v/>
      </c>
      <c r="I19" s="155" t="str">
        <f>IF(G19="","",VLOOKUP(G19,競技csv!$F:$O,MATCH(I$2,競技csv!$1:$1,0)-MATCH("競技名",競技csv!$1:$1,0)+1,0))</f>
        <v/>
      </c>
      <c r="J19" s="162"/>
      <c r="K19" s="163"/>
      <c r="L19" s="164"/>
      <c r="M19" s="165"/>
      <c r="N19" s="155" t="str">
        <f>IF(M19="","",VLOOKUP(M19,競技csv!$F:$O,MATCH(N$2,競技csv!$1:$1,0)-MATCH("競技名",競技csv!$1:$1,0)+1,0))</f>
        <v/>
      </c>
      <c r="O19" s="155" t="str">
        <f>IF(M19="","",VLOOKUP(M19,競技csv!$F:$O,MATCH(O$2,競技csv!$1:$1,0)-MATCH("競技名",競技csv!$1:$1,0)+1,0))</f>
        <v/>
      </c>
      <c r="P19" s="162"/>
      <c r="Q19" s="163"/>
      <c r="R19" s="164"/>
      <c r="S19" s="166"/>
      <c r="T19" s="33" t="str">
        <f t="shared" si="2"/>
        <v/>
      </c>
      <c r="U19" s="34" t="str">
        <f t="shared" ref="U19:V19" si="36">IF($S19="","",VLOOKUP($C19&amp;$S19,$P$65:$S$70,MATCH(U$2,$P$64:$S$64,0),0))</f>
        <v/>
      </c>
      <c r="V19" s="34" t="str">
        <f t="shared" si="36"/>
        <v/>
      </c>
      <c r="W19" s="33" t="str">
        <f t="shared" si="4"/>
        <v/>
      </c>
      <c r="X19" s="33">
        <f t="shared" ref="X19:AC19" si="37">IF($W19=X$1,X18+1,X18)</f>
        <v>0</v>
      </c>
      <c r="Y19" s="33">
        <f t="shared" si="37"/>
        <v>0</v>
      </c>
      <c r="Z19" s="33">
        <f t="shared" si="37"/>
        <v>0</v>
      </c>
      <c r="AA19" s="33">
        <f t="shared" si="37"/>
        <v>0</v>
      </c>
      <c r="AB19" s="33">
        <f t="shared" si="37"/>
        <v>0</v>
      </c>
      <c r="AC19" s="33">
        <f t="shared" si="37"/>
        <v>0</v>
      </c>
      <c r="AD19" s="33" t="str">
        <f t="array" aca="1" ref="AD19" ca="1">IF(W19="","",INDIRECT(ADDRESS(ROW(),MATCH(W19,$1:$1,0))))</f>
        <v/>
      </c>
    </row>
    <row r="20" spans="1:30" ht="9.75" customHeight="1">
      <c r="A20" s="33"/>
      <c r="B20" s="33"/>
      <c r="C20" s="152"/>
      <c r="D20" s="155"/>
      <c r="E20" s="162" t="str">
        <f t="shared" ca="1" si="0"/>
        <v/>
      </c>
      <c r="F20" s="191" t="str">
        <f t="shared" ca="1" si="1"/>
        <v/>
      </c>
      <c r="G20" s="165"/>
      <c r="H20" s="155" t="str">
        <f>IF(G20="","",VLOOKUP(G20,競技csv!$F:$O,MATCH(H$2,競技csv!$1:$1,0)-MATCH("競技名",競技csv!$1:$1,0)+1,0))</f>
        <v/>
      </c>
      <c r="I20" s="155" t="str">
        <f>IF(G20="","",VLOOKUP(G20,競技csv!$F:$O,MATCH(I$2,競技csv!$1:$1,0)-MATCH("競技名",競技csv!$1:$1,0)+1,0))</f>
        <v/>
      </c>
      <c r="J20" s="162"/>
      <c r="K20" s="163"/>
      <c r="L20" s="164"/>
      <c r="M20" s="165"/>
      <c r="N20" s="155" t="str">
        <f>IF(M20="","",VLOOKUP(M20,競技csv!$F:$O,MATCH(N$2,競技csv!$1:$1,0)-MATCH("競技名",競技csv!$1:$1,0)+1,0))</f>
        <v/>
      </c>
      <c r="O20" s="155" t="str">
        <f>IF(M20="","",VLOOKUP(M20,競技csv!$F:$O,MATCH(O$2,競技csv!$1:$1,0)-MATCH("競技名",競技csv!$1:$1,0)+1,0))</f>
        <v/>
      </c>
      <c r="P20" s="162"/>
      <c r="Q20" s="163"/>
      <c r="R20" s="164"/>
      <c r="S20" s="166"/>
      <c r="T20" s="33" t="str">
        <f t="shared" si="2"/>
        <v/>
      </c>
      <c r="U20" s="34" t="str">
        <f t="shared" ref="U20:V20" si="38">IF($S20="","",VLOOKUP($C20&amp;$S20,$P$65:$S$70,MATCH(U$2,$P$64:$S$64,0),0))</f>
        <v/>
      </c>
      <c r="V20" s="34" t="str">
        <f t="shared" si="38"/>
        <v/>
      </c>
      <c r="W20" s="33" t="str">
        <f t="shared" si="4"/>
        <v/>
      </c>
      <c r="X20" s="33">
        <f t="shared" ref="X20:AC20" si="39">IF($W20=X$1,X19+1,X19)</f>
        <v>0</v>
      </c>
      <c r="Y20" s="33">
        <f t="shared" si="39"/>
        <v>0</v>
      </c>
      <c r="Z20" s="33">
        <f t="shared" si="39"/>
        <v>0</v>
      </c>
      <c r="AA20" s="33">
        <f t="shared" si="39"/>
        <v>0</v>
      </c>
      <c r="AB20" s="33">
        <f t="shared" si="39"/>
        <v>0</v>
      </c>
      <c r="AC20" s="33">
        <f t="shared" si="39"/>
        <v>0</v>
      </c>
      <c r="AD20" s="33" t="str">
        <f t="array" aca="1" ref="AD20" ca="1">IF(W20="","",INDIRECT(ADDRESS(ROW(),MATCH(W20,$1:$1,0))))</f>
        <v/>
      </c>
    </row>
    <row r="21" spans="1:30" ht="9.75" customHeight="1">
      <c r="A21" s="33"/>
      <c r="B21" s="33"/>
      <c r="C21" s="152"/>
      <c r="D21" s="155"/>
      <c r="E21" s="162" t="str">
        <f t="shared" ca="1" si="0"/>
        <v/>
      </c>
      <c r="F21" s="191" t="str">
        <f t="shared" ca="1" si="1"/>
        <v/>
      </c>
      <c r="G21" s="165"/>
      <c r="H21" s="155" t="str">
        <f>IF(G21="","",VLOOKUP(G21,競技csv!$F:$O,MATCH(H$2,競技csv!$1:$1,0)-MATCH("競技名",競技csv!$1:$1,0)+1,0))</f>
        <v/>
      </c>
      <c r="I21" s="155" t="str">
        <f>IF(G21="","",VLOOKUP(G21,競技csv!$F:$O,MATCH(I$2,競技csv!$1:$1,0)-MATCH("競技名",競技csv!$1:$1,0)+1,0))</f>
        <v/>
      </c>
      <c r="J21" s="162"/>
      <c r="K21" s="163"/>
      <c r="L21" s="164"/>
      <c r="M21" s="165"/>
      <c r="N21" s="155" t="str">
        <f>IF(M21="","",VLOOKUP(M21,競技csv!$F:$O,MATCH(N$2,競技csv!$1:$1,0)-MATCH("競技名",競技csv!$1:$1,0)+1,0))</f>
        <v/>
      </c>
      <c r="O21" s="155" t="str">
        <f>IF(M21="","",VLOOKUP(M21,競技csv!$F:$O,MATCH(O$2,競技csv!$1:$1,0)-MATCH("競技名",競技csv!$1:$1,0)+1,0))</f>
        <v/>
      </c>
      <c r="P21" s="162"/>
      <c r="Q21" s="163"/>
      <c r="R21" s="164"/>
      <c r="S21" s="166"/>
      <c r="T21" s="33" t="str">
        <f t="shared" si="2"/>
        <v/>
      </c>
      <c r="U21" s="34" t="str">
        <f t="shared" ref="U21:V21" si="40">IF($S21="","",VLOOKUP($C21&amp;$S21,$P$65:$S$70,MATCH(U$2,$P$64:$S$64,0),0))</f>
        <v/>
      </c>
      <c r="V21" s="34" t="str">
        <f t="shared" si="40"/>
        <v/>
      </c>
      <c r="W21" s="33" t="str">
        <f t="shared" si="4"/>
        <v/>
      </c>
      <c r="X21" s="33">
        <f t="shared" ref="X21:AC21" si="41">IF($W21=X$1,X20+1,X20)</f>
        <v>0</v>
      </c>
      <c r="Y21" s="33">
        <f t="shared" si="41"/>
        <v>0</v>
      </c>
      <c r="Z21" s="33">
        <f t="shared" si="41"/>
        <v>0</v>
      </c>
      <c r="AA21" s="33">
        <f t="shared" si="41"/>
        <v>0</v>
      </c>
      <c r="AB21" s="33">
        <f t="shared" si="41"/>
        <v>0</v>
      </c>
      <c r="AC21" s="33">
        <f t="shared" si="41"/>
        <v>0</v>
      </c>
      <c r="AD21" s="33" t="str">
        <f t="array" aca="1" ref="AD21" ca="1">IF(W21="","",INDIRECT(ADDRESS(ROW(),MATCH(W21,$1:$1,0))))</f>
        <v/>
      </c>
    </row>
    <row r="22" spans="1:30" ht="9.75" customHeight="1">
      <c r="A22" s="33"/>
      <c r="B22" s="33"/>
      <c r="C22" s="152"/>
      <c r="D22" s="155"/>
      <c r="E22" s="162" t="str">
        <f t="shared" ca="1" si="0"/>
        <v/>
      </c>
      <c r="F22" s="191" t="str">
        <f t="shared" ca="1" si="1"/>
        <v/>
      </c>
      <c r="G22" s="165"/>
      <c r="H22" s="155" t="str">
        <f>IF(G22="","",VLOOKUP(G22,競技csv!$F:$O,MATCH(H$2,競技csv!$1:$1,0)-MATCH("競技名",競技csv!$1:$1,0)+1,0))</f>
        <v/>
      </c>
      <c r="I22" s="155" t="str">
        <f>IF(G22="","",VLOOKUP(G22,競技csv!$F:$O,MATCH(I$2,競技csv!$1:$1,0)-MATCH("競技名",競技csv!$1:$1,0)+1,0))</f>
        <v/>
      </c>
      <c r="J22" s="162"/>
      <c r="K22" s="163"/>
      <c r="L22" s="164"/>
      <c r="M22" s="165"/>
      <c r="N22" s="155" t="str">
        <f>IF(M22="","",VLOOKUP(M22,競技csv!$F:$O,MATCH(N$2,競技csv!$1:$1,0)-MATCH("競技名",競技csv!$1:$1,0)+1,0))</f>
        <v/>
      </c>
      <c r="O22" s="155" t="str">
        <f>IF(M22="","",VLOOKUP(M22,競技csv!$F:$O,MATCH(O$2,競技csv!$1:$1,0)-MATCH("競技名",競技csv!$1:$1,0)+1,0))</f>
        <v/>
      </c>
      <c r="P22" s="162"/>
      <c r="Q22" s="163"/>
      <c r="R22" s="164"/>
      <c r="S22" s="166"/>
      <c r="T22" s="33" t="str">
        <f t="shared" si="2"/>
        <v/>
      </c>
      <c r="U22" s="34" t="str">
        <f t="shared" ref="U22:V22" si="42">IF($S22="","",VLOOKUP($C22&amp;$S22,$P$65:$S$70,MATCH(U$2,$P$64:$S$64,0),0))</f>
        <v/>
      </c>
      <c r="V22" s="34" t="str">
        <f t="shared" si="42"/>
        <v/>
      </c>
      <c r="W22" s="33" t="str">
        <f t="shared" si="4"/>
        <v/>
      </c>
      <c r="X22" s="33">
        <f t="shared" ref="X22:AC22" si="43">IF($W22=X$1,X21+1,X21)</f>
        <v>0</v>
      </c>
      <c r="Y22" s="33">
        <f t="shared" si="43"/>
        <v>0</v>
      </c>
      <c r="Z22" s="33">
        <f t="shared" si="43"/>
        <v>0</v>
      </c>
      <c r="AA22" s="33">
        <f t="shared" si="43"/>
        <v>0</v>
      </c>
      <c r="AB22" s="33">
        <f t="shared" si="43"/>
        <v>0</v>
      </c>
      <c r="AC22" s="33">
        <f t="shared" si="43"/>
        <v>0</v>
      </c>
      <c r="AD22" s="33" t="str">
        <f t="array" aca="1" ref="AD22" ca="1">IF(W22="","",INDIRECT(ADDRESS(ROW(),MATCH(W22,$1:$1,0))))</f>
        <v/>
      </c>
    </row>
    <row r="23" spans="1:30" ht="9.75" customHeight="1">
      <c r="A23" s="33"/>
      <c r="B23" s="33"/>
      <c r="C23" s="152"/>
      <c r="D23" s="155"/>
      <c r="E23" s="162" t="str">
        <f t="shared" ca="1" si="0"/>
        <v/>
      </c>
      <c r="F23" s="191" t="str">
        <f t="shared" ca="1" si="1"/>
        <v/>
      </c>
      <c r="G23" s="165"/>
      <c r="H23" s="155" t="str">
        <f>IF(G23="","",VLOOKUP(G23,競技csv!$F:$O,MATCH(H$2,競技csv!$1:$1,0)-MATCH("競技名",競技csv!$1:$1,0)+1,0))</f>
        <v/>
      </c>
      <c r="I23" s="155" t="str">
        <f>IF(G23="","",VLOOKUP(G23,競技csv!$F:$O,MATCH(I$2,競技csv!$1:$1,0)-MATCH("競技名",競技csv!$1:$1,0)+1,0))</f>
        <v/>
      </c>
      <c r="J23" s="162"/>
      <c r="K23" s="163"/>
      <c r="L23" s="164"/>
      <c r="M23" s="165"/>
      <c r="N23" s="155" t="str">
        <f>IF(M23="","",VLOOKUP(M23,競技csv!$F:$O,MATCH(N$2,競技csv!$1:$1,0)-MATCH("競技名",競技csv!$1:$1,0)+1,0))</f>
        <v/>
      </c>
      <c r="O23" s="155" t="str">
        <f>IF(M23="","",VLOOKUP(M23,競技csv!$F:$O,MATCH(O$2,競技csv!$1:$1,0)-MATCH("競技名",競技csv!$1:$1,0)+1,0))</f>
        <v/>
      </c>
      <c r="P23" s="162"/>
      <c r="Q23" s="163"/>
      <c r="R23" s="164"/>
      <c r="S23" s="166"/>
      <c r="T23" s="33" t="str">
        <f t="shared" si="2"/>
        <v/>
      </c>
      <c r="U23" s="34" t="str">
        <f t="shared" ref="U23:V23" si="44">IF($S23="","",VLOOKUP($C23&amp;$S23,$P$65:$S$70,MATCH(U$2,$P$64:$S$64,0),0))</f>
        <v/>
      </c>
      <c r="V23" s="34" t="str">
        <f t="shared" si="44"/>
        <v/>
      </c>
      <c r="W23" s="33" t="str">
        <f t="shared" si="4"/>
        <v/>
      </c>
      <c r="X23" s="33">
        <f t="shared" ref="X23:AC23" si="45">IF($W23=X$1,X22+1,X22)</f>
        <v>0</v>
      </c>
      <c r="Y23" s="33">
        <f t="shared" si="45"/>
        <v>0</v>
      </c>
      <c r="Z23" s="33">
        <f t="shared" si="45"/>
        <v>0</v>
      </c>
      <c r="AA23" s="33">
        <f t="shared" si="45"/>
        <v>0</v>
      </c>
      <c r="AB23" s="33">
        <f t="shared" si="45"/>
        <v>0</v>
      </c>
      <c r="AC23" s="33">
        <f t="shared" si="45"/>
        <v>0</v>
      </c>
      <c r="AD23" s="33" t="str">
        <f t="array" aca="1" ref="AD23" ca="1">IF(W23="","",INDIRECT(ADDRESS(ROW(),MATCH(W23,$1:$1,0))))</f>
        <v/>
      </c>
    </row>
    <row r="24" spans="1:30" ht="9.75" customHeight="1">
      <c r="A24" s="33"/>
      <c r="B24" s="33"/>
      <c r="C24" s="152"/>
      <c r="D24" s="155"/>
      <c r="E24" s="162" t="str">
        <f t="shared" ca="1" si="0"/>
        <v/>
      </c>
      <c r="F24" s="191" t="str">
        <f t="shared" ca="1" si="1"/>
        <v/>
      </c>
      <c r="G24" s="165"/>
      <c r="H24" s="155" t="str">
        <f>IF(G24="","",VLOOKUP(G24,競技csv!$F:$O,MATCH(H$2,競技csv!$1:$1,0)-MATCH("競技名",競技csv!$1:$1,0)+1,0))</f>
        <v/>
      </c>
      <c r="I24" s="155" t="str">
        <f>IF(G24="","",VLOOKUP(G24,競技csv!$F:$O,MATCH(I$2,競技csv!$1:$1,0)-MATCH("競技名",競技csv!$1:$1,0)+1,0))</f>
        <v/>
      </c>
      <c r="J24" s="162"/>
      <c r="K24" s="163"/>
      <c r="L24" s="164"/>
      <c r="M24" s="165"/>
      <c r="N24" s="155" t="str">
        <f>IF(M24="","",VLOOKUP(M24,競技csv!$F:$O,MATCH(N$2,競技csv!$1:$1,0)-MATCH("競技名",競技csv!$1:$1,0)+1,0))</f>
        <v/>
      </c>
      <c r="O24" s="155" t="str">
        <f>IF(M24="","",VLOOKUP(M24,競技csv!$F:$O,MATCH(O$2,競技csv!$1:$1,0)-MATCH("競技名",競技csv!$1:$1,0)+1,0))</f>
        <v/>
      </c>
      <c r="P24" s="162"/>
      <c r="Q24" s="163"/>
      <c r="R24" s="164"/>
      <c r="S24" s="166"/>
      <c r="T24" s="33" t="str">
        <f t="shared" si="2"/>
        <v/>
      </c>
      <c r="U24" s="34" t="str">
        <f t="shared" ref="U24:V24" si="46">IF($S24="","",VLOOKUP($C24&amp;$S24,$P$65:$S$70,MATCH(U$2,$P$64:$S$64,0),0))</f>
        <v/>
      </c>
      <c r="V24" s="34" t="str">
        <f t="shared" si="46"/>
        <v/>
      </c>
      <c r="W24" s="33" t="str">
        <f t="shared" si="4"/>
        <v/>
      </c>
      <c r="X24" s="33">
        <f t="shared" ref="X24:AC24" si="47">IF($W24=X$1,X23+1,X23)</f>
        <v>0</v>
      </c>
      <c r="Y24" s="33">
        <f t="shared" si="47"/>
        <v>0</v>
      </c>
      <c r="Z24" s="33">
        <f t="shared" si="47"/>
        <v>0</v>
      </c>
      <c r="AA24" s="33">
        <f t="shared" si="47"/>
        <v>0</v>
      </c>
      <c r="AB24" s="33">
        <f t="shared" si="47"/>
        <v>0</v>
      </c>
      <c r="AC24" s="33">
        <f t="shared" si="47"/>
        <v>0</v>
      </c>
      <c r="AD24" s="33" t="str">
        <f t="array" aca="1" ref="AD24" ca="1">IF(W24="","",INDIRECT(ADDRESS(ROW(),MATCH(W24,$1:$1,0))))</f>
        <v/>
      </c>
    </row>
    <row r="25" spans="1:30" ht="9.75" customHeight="1">
      <c r="A25" s="33"/>
      <c r="B25" s="33"/>
      <c r="C25" s="152"/>
      <c r="D25" s="155"/>
      <c r="E25" s="162" t="str">
        <f t="shared" ca="1" si="0"/>
        <v/>
      </c>
      <c r="F25" s="191" t="str">
        <f t="shared" ca="1" si="1"/>
        <v/>
      </c>
      <c r="G25" s="165"/>
      <c r="H25" s="155" t="str">
        <f>IF(G25="","",VLOOKUP(G25,競技csv!$F:$O,MATCH(H$2,競技csv!$1:$1,0)-MATCH("競技名",競技csv!$1:$1,0)+1,0))</f>
        <v/>
      </c>
      <c r="I25" s="155" t="str">
        <f>IF(G25="","",VLOOKUP(G25,競技csv!$F:$O,MATCH(I$2,競技csv!$1:$1,0)-MATCH("競技名",競技csv!$1:$1,0)+1,0))</f>
        <v/>
      </c>
      <c r="J25" s="162"/>
      <c r="K25" s="163"/>
      <c r="L25" s="164"/>
      <c r="M25" s="165"/>
      <c r="N25" s="155" t="str">
        <f>IF(M25="","",VLOOKUP(M25,競技csv!$F:$O,MATCH(N$2,競技csv!$1:$1,0)-MATCH("競技名",競技csv!$1:$1,0)+1,0))</f>
        <v/>
      </c>
      <c r="O25" s="155" t="str">
        <f>IF(M25="","",VLOOKUP(M25,競技csv!$F:$O,MATCH(O$2,競技csv!$1:$1,0)-MATCH("競技名",競技csv!$1:$1,0)+1,0))</f>
        <v/>
      </c>
      <c r="P25" s="162"/>
      <c r="Q25" s="163"/>
      <c r="R25" s="164"/>
      <c r="S25" s="166"/>
      <c r="T25" s="33" t="str">
        <f t="shared" si="2"/>
        <v/>
      </c>
      <c r="U25" s="34" t="str">
        <f t="shared" ref="U25:V25" si="48">IF($S25="","",VLOOKUP($C25&amp;$S25,$P$65:$S$70,MATCH(U$2,$P$64:$S$64,0),0))</f>
        <v/>
      </c>
      <c r="V25" s="34" t="str">
        <f t="shared" si="48"/>
        <v/>
      </c>
      <c r="W25" s="33" t="str">
        <f t="shared" si="4"/>
        <v/>
      </c>
      <c r="X25" s="33">
        <f t="shared" ref="X25:AC25" si="49">IF($W25=X$1,X24+1,X24)</f>
        <v>0</v>
      </c>
      <c r="Y25" s="33">
        <f t="shared" si="49"/>
        <v>0</v>
      </c>
      <c r="Z25" s="33">
        <f t="shared" si="49"/>
        <v>0</v>
      </c>
      <c r="AA25" s="33">
        <f t="shared" si="49"/>
        <v>0</v>
      </c>
      <c r="AB25" s="33">
        <f t="shared" si="49"/>
        <v>0</v>
      </c>
      <c r="AC25" s="33">
        <f t="shared" si="49"/>
        <v>0</v>
      </c>
      <c r="AD25" s="33" t="str">
        <f t="array" aca="1" ref="AD25" ca="1">IF(W25="","",INDIRECT(ADDRESS(ROW(),MATCH(W25,$1:$1,0))))</f>
        <v/>
      </c>
    </row>
    <row r="26" spans="1:30" ht="9.75" customHeight="1">
      <c r="A26" s="33"/>
      <c r="B26" s="33"/>
      <c r="C26" s="152"/>
      <c r="D26" s="155"/>
      <c r="E26" s="162" t="str">
        <f t="shared" ca="1" si="0"/>
        <v/>
      </c>
      <c r="F26" s="191" t="str">
        <f t="shared" ca="1" si="1"/>
        <v/>
      </c>
      <c r="G26" s="165"/>
      <c r="H26" s="155" t="str">
        <f>IF(G26="","",VLOOKUP(G26,競技csv!$F:$O,MATCH(H$2,競技csv!$1:$1,0)-MATCH("競技名",競技csv!$1:$1,0)+1,0))</f>
        <v/>
      </c>
      <c r="I26" s="155" t="str">
        <f>IF(G26="","",VLOOKUP(G26,競技csv!$F:$O,MATCH(I$2,競技csv!$1:$1,0)-MATCH("競技名",競技csv!$1:$1,0)+1,0))</f>
        <v/>
      </c>
      <c r="J26" s="162"/>
      <c r="K26" s="163"/>
      <c r="L26" s="164"/>
      <c r="M26" s="165"/>
      <c r="N26" s="155" t="str">
        <f>IF(M26="","",VLOOKUP(M26,競技csv!$F:$O,MATCH(N$2,競技csv!$1:$1,0)-MATCH("競技名",競技csv!$1:$1,0)+1,0))</f>
        <v/>
      </c>
      <c r="O26" s="155" t="str">
        <f>IF(M26="","",VLOOKUP(M26,競技csv!$F:$O,MATCH(O$2,競技csv!$1:$1,0)-MATCH("競技名",競技csv!$1:$1,0)+1,0))</f>
        <v/>
      </c>
      <c r="P26" s="162"/>
      <c r="Q26" s="163"/>
      <c r="R26" s="164"/>
      <c r="S26" s="166"/>
      <c r="T26" s="33" t="str">
        <f t="shared" si="2"/>
        <v/>
      </c>
      <c r="U26" s="34" t="str">
        <f t="shared" ref="U26:V26" si="50">IF($S26="","",VLOOKUP($C26&amp;$S26,$P$65:$S$70,MATCH(U$2,$P$64:$S$64,0),0))</f>
        <v/>
      </c>
      <c r="V26" s="34" t="str">
        <f t="shared" si="50"/>
        <v/>
      </c>
      <c r="W26" s="33" t="str">
        <f t="shared" si="4"/>
        <v/>
      </c>
      <c r="X26" s="33">
        <f t="shared" ref="X26:AC26" si="51">IF($W26=X$1,X25+1,X25)</f>
        <v>0</v>
      </c>
      <c r="Y26" s="33">
        <f t="shared" si="51"/>
        <v>0</v>
      </c>
      <c r="Z26" s="33">
        <f t="shared" si="51"/>
        <v>0</v>
      </c>
      <c r="AA26" s="33">
        <f t="shared" si="51"/>
        <v>0</v>
      </c>
      <c r="AB26" s="33">
        <f t="shared" si="51"/>
        <v>0</v>
      </c>
      <c r="AC26" s="33">
        <f t="shared" si="51"/>
        <v>0</v>
      </c>
      <c r="AD26" s="33" t="str">
        <f t="array" aca="1" ref="AD26" ca="1">IF(W26="","",INDIRECT(ADDRESS(ROW(),MATCH(W26,$1:$1,0))))</f>
        <v/>
      </c>
    </row>
    <row r="27" spans="1:30" ht="9.75" customHeight="1">
      <c r="A27" s="33"/>
      <c r="B27" s="33"/>
      <c r="C27" s="152"/>
      <c r="D27" s="155"/>
      <c r="E27" s="162" t="str">
        <f t="shared" ca="1" si="0"/>
        <v/>
      </c>
      <c r="F27" s="191" t="str">
        <f t="shared" ca="1" si="1"/>
        <v/>
      </c>
      <c r="G27" s="165"/>
      <c r="H27" s="155" t="str">
        <f>IF(G27="","",VLOOKUP(G27,競技csv!$F:$O,MATCH(H$2,競技csv!$1:$1,0)-MATCH("競技名",競技csv!$1:$1,0)+1,0))</f>
        <v/>
      </c>
      <c r="I27" s="155" t="str">
        <f>IF(G27="","",VLOOKUP(G27,競技csv!$F:$O,MATCH(I$2,競技csv!$1:$1,0)-MATCH("競技名",競技csv!$1:$1,0)+1,0))</f>
        <v/>
      </c>
      <c r="J27" s="162"/>
      <c r="K27" s="163"/>
      <c r="L27" s="164"/>
      <c r="M27" s="165"/>
      <c r="N27" s="155" t="str">
        <f>IF(M27="","",VLOOKUP(M27,競技csv!$F:$O,MATCH(N$2,競技csv!$1:$1,0)-MATCH("競技名",競技csv!$1:$1,0)+1,0))</f>
        <v/>
      </c>
      <c r="O27" s="155" t="str">
        <f>IF(M27="","",VLOOKUP(M27,競技csv!$F:$O,MATCH(O$2,競技csv!$1:$1,0)-MATCH("競技名",競技csv!$1:$1,0)+1,0))</f>
        <v/>
      </c>
      <c r="P27" s="162"/>
      <c r="Q27" s="163"/>
      <c r="R27" s="164"/>
      <c r="S27" s="166"/>
      <c r="T27" s="33" t="str">
        <f t="shared" si="2"/>
        <v/>
      </c>
      <c r="U27" s="34" t="str">
        <f t="shared" ref="U27:V27" si="52">IF($S27="","",VLOOKUP($C27&amp;$S27,$P$65:$S$70,MATCH(U$2,$P$64:$S$64,0),0))</f>
        <v/>
      </c>
      <c r="V27" s="34" t="str">
        <f t="shared" si="52"/>
        <v/>
      </c>
      <c r="W27" s="33" t="str">
        <f t="shared" si="4"/>
        <v/>
      </c>
      <c r="X27" s="33">
        <f t="shared" ref="X27:AC27" si="53">IF($W27=X$1,X26+1,X26)</f>
        <v>0</v>
      </c>
      <c r="Y27" s="33">
        <f t="shared" si="53"/>
        <v>0</v>
      </c>
      <c r="Z27" s="33">
        <f t="shared" si="53"/>
        <v>0</v>
      </c>
      <c r="AA27" s="33">
        <f t="shared" si="53"/>
        <v>0</v>
      </c>
      <c r="AB27" s="33">
        <f t="shared" si="53"/>
        <v>0</v>
      </c>
      <c r="AC27" s="33">
        <f t="shared" si="53"/>
        <v>0</v>
      </c>
      <c r="AD27" s="33" t="str">
        <f t="array" aca="1" ref="AD27" ca="1">IF(W27="","",INDIRECT(ADDRESS(ROW(),MATCH(W27,$1:$1,0))))</f>
        <v/>
      </c>
    </row>
    <row r="28" spans="1:30" ht="9.75" customHeight="1">
      <c r="A28" s="33"/>
      <c r="B28" s="33"/>
      <c r="C28" s="152"/>
      <c r="D28" s="155"/>
      <c r="E28" s="162" t="str">
        <f t="shared" ca="1" si="0"/>
        <v/>
      </c>
      <c r="F28" s="191" t="str">
        <f t="shared" ca="1" si="1"/>
        <v/>
      </c>
      <c r="G28" s="165"/>
      <c r="H28" s="155" t="str">
        <f>IF(G28="","",VLOOKUP(G28,競技csv!$F:$O,MATCH(H$2,競技csv!$1:$1,0)-MATCH("競技名",競技csv!$1:$1,0)+1,0))</f>
        <v/>
      </c>
      <c r="I28" s="155" t="str">
        <f>IF(G28="","",VLOOKUP(G28,競技csv!$F:$O,MATCH(I$2,競技csv!$1:$1,0)-MATCH("競技名",競技csv!$1:$1,0)+1,0))</f>
        <v/>
      </c>
      <c r="J28" s="162"/>
      <c r="K28" s="163"/>
      <c r="L28" s="164"/>
      <c r="M28" s="165"/>
      <c r="N28" s="155" t="str">
        <f>IF(M28="","",VLOOKUP(M28,競技csv!$F:$O,MATCH(N$2,競技csv!$1:$1,0)-MATCH("競技名",競技csv!$1:$1,0)+1,0))</f>
        <v/>
      </c>
      <c r="O28" s="155" t="str">
        <f>IF(M28="","",VLOOKUP(M28,競技csv!$F:$O,MATCH(O$2,競技csv!$1:$1,0)-MATCH("競技名",競技csv!$1:$1,0)+1,0))</f>
        <v/>
      </c>
      <c r="P28" s="162"/>
      <c r="Q28" s="163"/>
      <c r="R28" s="164"/>
      <c r="S28" s="166"/>
      <c r="T28" s="33" t="str">
        <f t="shared" si="2"/>
        <v/>
      </c>
      <c r="U28" s="34" t="str">
        <f t="shared" ref="U28:V28" si="54">IF($S28="","",VLOOKUP($C28&amp;$S28,$P$65:$S$70,MATCH(U$2,$P$64:$S$64,0),0))</f>
        <v/>
      </c>
      <c r="V28" s="34" t="str">
        <f t="shared" si="54"/>
        <v/>
      </c>
      <c r="W28" s="33" t="str">
        <f t="shared" si="4"/>
        <v/>
      </c>
      <c r="X28" s="33">
        <f t="shared" ref="X28:AC28" si="55">IF($W28=X$1,X27+1,X27)</f>
        <v>0</v>
      </c>
      <c r="Y28" s="33">
        <f t="shared" si="55"/>
        <v>0</v>
      </c>
      <c r="Z28" s="33">
        <f t="shared" si="55"/>
        <v>0</v>
      </c>
      <c r="AA28" s="33">
        <f t="shared" si="55"/>
        <v>0</v>
      </c>
      <c r="AB28" s="33">
        <f t="shared" si="55"/>
        <v>0</v>
      </c>
      <c r="AC28" s="33">
        <f t="shared" si="55"/>
        <v>0</v>
      </c>
      <c r="AD28" s="33" t="str">
        <f t="array" aca="1" ref="AD28" ca="1">IF(W28="","",INDIRECT(ADDRESS(ROW(),MATCH(W28,$1:$1,0))))</f>
        <v/>
      </c>
    </row>
    <row r="29" spans="1:30" ht="9.75" customHeight="1">
      <c r="A29" s="33"/>
      <c r="B29" s="33"/>
      <c r="C29" s="152"/>
      <c r="D29" s="155"/>
      <c r="E29" s="162" t="str">
        <f t="shared" ca="1" si="0"/>
        <v/>
      </c>
      <c r="F29" s="191" t="str">
        <f t="shared" ca="1" si="1"/>
        <v/>
      </c>
      <c r="G29" s="165"/>
      <c r="H29" s="155" t="str">
        <f>IF(G29="","",VLOOKUP(G29,競技csv!$F:$O,MATCH(H$2,競技csv!$1:$1,0)-MATCH("競技名",競技csv!$1:$1,0)+1,0))</f>
        <v/>
      </c>
      <c r="I29" s="155" t="str">
        <f>IF(G29="","",VLOOKUP(G29,競技csv!$F:$O,MATCH(I$2,競技csv!$1:$1,0)-MATCH("競技名",競技csv!$1:$1,0)+1,0))</f>
        <v/>
      </c>
      <c r="J29" s="162"/>
      <c r="K29" s="163"/>
      <c r="L29" s="164"/>
      <c r="M29" s="165"/>
      <c r="N29" s="155" t="str">
        <f>IF(M29="","",VLOOKUP(M29,競技csv!$F:$O,MATCH(N$2,競技csv!$1:$1,0)-MATCH("競技名",競技csv!$1:$1,0)+1,0))</f>
        <v/>
      </c>
      <c r="O29" s="155" t="str">
        <f>IF(M29="","",VLOOKUP(M29,競技csv!$F:$O,MATCH(O$2,競技csv!$1:$1,0)-MATCH("競技名",競技csv!$1:$1,0)+1,0))</f>
        <v/>
      </c>
      <c r="P29" s="162"/>
      <c r="Q29" s="163"/>
      <c r="R29" s="164"/>
      <c r="S29" s="166"/>
      <c r="T29" s="33" t="str">
        <f t="shared" si="2"/>
        <v/>
      </c>
      <c r="U29" s="34" t="str">
        <f t="shared" ref="U29:V29" si="56">IF($S29="","",VLOOKUP($C29&amp;$S29,$P$65:$S$70,MATCH(U$2,$P$64:$S$64,0),0))</f>
        <v/>
      </c>
      <c r="V29" s="34" t="str">
        <f t="shared" si="56"/>
        <v/>
      </c>
      <c r="W29" s="33" t="str">
        <f t="shared" si="4"/>
        <v/>
      </c>
      <c r="X29" s="33">
        <f t="shared" ref="X29:AC29" si="57">IF($W29=X$1,X28+1,X28)</f>
        <v>0</v>
      </c>
      <c r="Y29" s="33">
        <f t="shared" si="57"/>
        <v>0</v>
      </c>
      <c r="Z29" s="33">
        <f t="shared" si="57"/>
        <v>0</v>
      </c>
      <c r="AA29" s="33">
        <f t="shared" si="57"/>
        <v>0</v>
      </c>
      <c r="AB29" s="33">
        <f t="shared" si="57"/>
        <v>0</v>
      </c>
      <c r="AC29" s="33">
        <f t="shared" si="57"/>
        <v>0</v>
      </c>
      <c r="AD29" s="33" t="str">
        <f t="array" aca="1" ref="AD29" ca="1">IF(W29="","",INDIRECT(ADDRESS(ROW(),MATCH(W29,$1:$1,0))))</f>
        <v/>
      </c>
    </row>
    <row r="30" spans="1:30" ht="9.75" customHeight="1">
      <c r="A30" s="33"/>
      <c r="B30" s="33"/>
      <c r="C30" s="152"/>
      <c r="D30" s="155"/>
      <c r="E30" s="162" t="str">
        <f t="shared" ca="1" si="0"/>
        <v/>
      </c>
      <c r="F30" s="191" t="str">
        <f t="shared" ca="1" si="1"/>
        <v/>
      </c>
      <c r="G30" s="165"/>
      <c r="H30" s="155" t="str">
        <f>IF(G30="","",VLOOKUP(G30,競技csv!$F:$O,MATCH(H$2,競技csv!$1:$1,0)-MATCH("競技名",競技csv!$1:$1,0)+1,0))</f>
        <v/>
      </c>
      <c r="I30" s="155" t="str">
        <f>IF(G30="","",VLOOKUP(G30,競技csv!$F:$O,MATCH(I$2,競技csv!$1:$1,0)-MATCH("競技名",競技csv!$1:$1,0)+1,0))</f>
        <v/>
      </c>
      <c r="J30" s="162"/>
      <c r="K30" s="163"/>
      <c r="L30" s="164"/>
      <c r="M30" s="165"/>
      <c r="N30" s="155" t="str">
        <f>IF(M30="","",VLOOKUP(M30,競技csv!$F:$O,MATCH(N$2,競技csv!$1:$1,0)-MATCH("競技名",競技csv!$1:$1,0)+1,0))</f>
        <v/>
      </c>
      <c r="O30" s="155" t="str">
        <f>IF(M30="","",VLOOKUP(M30,競技csv!$F:$O,MATCH(O$2,競技csv!$1:$1,0)-MATCH("競技名",競技csv!$1:$1,0)+1,0))</f>
        <v/>
      </c>
      <c r="P30" s="162"/>
      <c r="Q30" s="163"/>
      <c r="R30" s="164"/>
      <c r="S30" s="166"/>
      <c r="T30" s="33" t="str">
        <f t="shared" si="2"/>
        <v/>
      </c>
      <c r="U30" s="34" t="str">
        <f t="shared" ref="U30:V30" si="58">IF($S30="","",VLOOKUP($C30&amp;$S30,$P$65:$S$70,MATCH(U$2,$P$64:$S$64,0),0))</f>
        <v/>
      </c>
      <c r="V30" s="34" t="str">
        <f t="shared" si="58"/>
        <v/>
      </c>
      <c r="W30" s="33" t="str">
        <f t="shared" si="4"/>
        <v/>
      </c>
      <c r="X30" s="33">
        <f t="shared" ref="X30:AC30" si="59">IF($W30=X$1,X29+1,X29)</f>
        <v>0</v>
      </c>
      <c r="Y30" s="33">
        <f t="shared" si="59"/>
        <v>0</v>
      </c>
      <c r="Z30" s="33">
        <f t="shared" si="59"/>
        <v>0</v>
      </c>
      <c r="AA30" s="33">
        <f t="shared" si="59"/>
        <v>0</v>
      </c>
      <c r="AB30" s="33">
        <f t="shared" si="59"/>
        <v>0</v>
      </c>
      <c r="AC30" s="33">
        <f t="shared" si="59"/>
        <v>0</v>
      </c>
      <c r="AD30" s="33" t="str">
        <f t="array" aca="1" ref="AD30" ca="1">IF(W30="","",INDIRECT(ADDRESS(ROW(),MATCH(W30,$1:$1,0))))</f>
        <v/>
      </c>
    </row>
    <row r="31" spans="1:30" ht="9.75" customHeight="1">
      <c r="A31" s="33"/>
      <c r="B31" s="33"/>
      <c r="C31" s="152"/>
      <c r="D31" s="155"/>
      <c r="E31" s="162" t="str">
        <f t="shared" ca="1" si="0"/>
        <v/>
      </c>
      <c r="F31" s="191" t="str">
        <f t="shared" ca="1" si="1"/>
        <v/>
      </c>
      <c r="G31" s="165"/>
      <c r="H31" s="155" t="str">
        <f>IF(G31="","",VLOOKUP(G31,競技csv!$F:$O,MATCH(H$2,競技csv!$1:$1,0)-MATCH("競技名",競技csv!$1:$1,0)+1,0))</f>
        <v/>
      </c>
      <c r="I31" s="155" t="str">
        <f>IF(G31="","",VLOOKUP(G31,競技csv!$F:$O,MATCH(I$2,競技csv!$1:$1,0)-MATCH("競技名",競技csv!$1:$1,0)+1,0))</f>
        <v/>
      </c>
      <c r="J31" s="162"/>
      <c r="K31" s="163"/>
      <c r="L31" s="164"/>
      <c r="M31" s="165"/>
      <c r="N31" s="155" t="str">
        <f>IF(M31="","",VLOOKUP(M31,競技csv!$F:$O,MATCH(N$2,競技csv!$1:$1,0)-MATCH("競技名",競技csv!$1:$1,0)+1,0))</f>
        <v/>
      </c>
      <c r="O31" s="155" t="str">
        <f>IF(M31="","",VLOOKUP(M31,競技csv!$F:$O,MATCH(O$2,競技csv!$1:$1,0)-MATCH("競技名",競技csv!$1:$1,0)+1,0))</f>
        <v/>
      </c>
      <c r="P31" s="162"/>
      <c r="Q31" s="163"/>
      <c r="R31" s="164"/>
      <c r="S31" s="166"/>
      <c r="T31" s="33" t="str">
        <f t="shared" si="2"/>
        <v/>
      </c>
      <c r="U31" s="34" t="str">
        <f t="shared" ref="U31:V31" si="60">IF($S31="","",VLOOKUP($C31&amp;$S31,$P$65:$S$70,MATCH(U$2,$P$64:$S$64,0),0))</f>
        <v/>
      </c>
      <c r="V31" s="34" t="str">
        <f t="shared" si="60"/>
        <v/>
      </c>
      <c r="W31" s="33" t="str">
        <f t="shared" si="4"/>
        <v/>
      </c>
      <c r="X31" s="33">
        <f t="shared" ref="X31:AC31" si="61">IF($W31=X$1,X30+1,X30)</f>
        <v>0</v>
      </c>
      <c r="Y31" s="33">
        <f t="shared" si="61"/>
        <v>0</v>
      </c>
      <c r="Z31" s="33">
        <f t="shared" si="61"/>
        <v>0</v>
      </c>
      <c r="AA31" s="33">
        <f t="shared" si="61"/>
        <v>0</v>
      </c>
      <c r="AB31" s="33">
        <f t="shared" si="61"/>
        <v>0</v>
      </c>
      <c r="AC31" s="33">
        <f t="shared" si="61"/>
        <v>0</v>
      </c>
      <c r="AD31" s="33" t="str">
        <f t="array" aca="1" ref="AD31" ca="1">IF(W31="","",INDIRECT(ADDRESS(ROW(),MATCH(W31,$1:$1,0))))</f>
        <v/>
      </c>
    </row>
    <row r="32" spans="1:30" ht="9.75" customHeight="1">
      <c r="A32" s="33"/>
      <c r="B32" s="33"/>
      <c r="C32" s="152"/>
      <c r="D32" s="155"/>
      <c r="E32" s="162" t="str">
        <f t="shared" ca="1" si="0"/>
        <v/>
      </c>
      <c r="F32" s="191" t="str">
        <f t="shared" ca="1" si="1"/>
        <v/>
      </c>
      <c r="G32" s="165"/>
      <c r="H32" s="155" t="str">
        <f>IF(G32="","",VLOOKUP(G32,競技csv!$F:$O,MATCH(H$2,競技csv!$1:$1,0)-MATCH("競技名",競技csv!$1:$1,0)+1,0))</f>
        <v/>
      </c>
      <c r="I32" s="155" t="str">
        <f>IF(G32="","",VLOOKUP(G32,競技csv!$F:$O,MATCH(I$2,競技csv!$1:$1,0)-MATCH("競技名",競技csv!$1:$1,0)+1,0))</f>
        <v/>
      </c>
      <c r="J32" s="162"/>
      <c r="K32" s="163"/>
      <c r="L32" s="164"/>
      <c r="M32" s="165"/>
      <c r="N32" s="155" t="str">
        <f>IF(M32="","",VLOOKUP(M32,競技csv!$F:$O,MATCH(N$2,競技csv!$1:$1,0)-MATCH("競技名",競技csv!$1:$1,0)+1,0))</f>
        <v/>
      </c>
      <c r="O32" s="155" t="str">
        <f>IF(M32="","",VLOOKUP(M32,競技csv!$F:$O,MATCH(O$2,競技csv!$1:$1,0)-MATCH("競技名",競技csv!$1:$1,0)+1,0))</f>
        <v/>
      </c>
      <c r="P32" s="162"/>
      <c r="Q32" s="163"/>
      <c r="R32" s="164"/>
      <c r="S32" s="166"/>
      <c r="T32" s="33" t="str">
        <f t="shared" si="2"/>
        <v/>
      </c>
      <c r="U32" s="34" t="str">
        <f t="shared" ref="U32:V32" si="62">IF($S32="","",VLOOKUP($C32&amp;$S32,$P$65:$S$70,MATCH(U$2,$P$64:$S$64,0),0))</f>
        <v/>
      </c>
      <c r="V32" s="34" t="str">
        <f t="shared" si="62"/>
        <v/>
      </c>
      <c r="W32" s="33" t="str">
        <f t="shared" si="4"/>
        <v/>
      </c>
      <c r="X32" s="33">
        <f t="shared" ref="X32:AC32" si="63">IF($W32=X$1,X31+1,X31)</f>
        <v>0</v>
      </c>
      <c r="Y32" s="33">
        <f t="shared" si="63"/>
        <v>0</v>
      </c>
      <c r="Z32" s="33">
        <f t="shared" si="63"/>
        <v>0</v>
      </c>
      <c r="AA32" s="33">
        <f t="shared" si="63"/>
        <v>0</v>
      </c>
      <c r="AB32" s="33">
        <f t="shared" si="63"/>
        <v>0</v>
      </c>
      <c r="AC32" s="33">
        <f t="shared" si="63"/>
        <v>0</v>
      </c>
      <c r="AD32" s="33" t="str">
        <f t="array" aca="1" ref="AD32" ca="1">IF(W32="","",INDIRECT(ADDRESS(ROW(),MATCH(W32,$1:$1,0))))</f>
        <v/>
      </c>
    </row>
    <row r="33" spans="1:30" ht="9.75" customHeight="1">
      <c r="A33" s="33"/>
      <c r="B33" s="33"/>
      <c r="C33" s="152"/>
      <c r="D33" s="155"/>
      <c r="E33" s="162" t="str">
        <f t="shared" ca="1" si="0"/>
        <v/>
      </c>
      <c r="F33" s="191" t="str">
        <f t="shared" ca="1" si="1"/>
        <v/>
      </c>
      <c r="G33" s="165"/>
      <c r="H33" s="155" t="str">
        <f>IF(G33="","",VLOOKUP(G33,競技csv!$F:$O,MATCH(H$2,競技csv!$1:$1,0)-MATCH("競技名",競技csv!$1:$1,0)+1,0))</f>
        <v/>
      </c>
      <c r="I33" s="155" t="str">
        <f>IF(G33="","",VLOOKUP(G33,競技csv!$F:$O,MATCH(I$2,競技csv!$1:$1,0)-MATCH("競技名",競技csv!$1:$1,0)+1,0))</f>
        <v/>
      </c>
      <c r="J33" s="162"/>
      <c r="K33" s="163"/>
      <c r="L33" s="164"/>
      <c r="M33" s="165"/>
      <c r="N33" s="155" t="str">
        <f>IF(M33="","",VLOOKUP(M33,競技csv!$F:$O,MATCH(N$2,競技csv!$1:$1,0)-MATCH("競技名",競技csv!$1:$1,0)+1,0))</f>
        <v/>
      </c>
      <c r="O33" s="155" t="str">
        <f>IF(M33="","",VLOOKUP(M33,競技csv!$F:$O,MATCH(O$2,競技csv!$1:$1,0)-MATCH("競技名",競技csv!$1:$1,0)+1,0))</f>
        <v/>
      </c>
      <c r="P33" s="162"/>
      <c r="Q33" s="163"/>
      <c r="R33" s="164"/>
      <c r="S33" s="166"/>
      <c r="T33" s="33" t="str">
        <f t="shared" si="2"/>
        <v/>
      </c>
      <c r="U33" s="34" t="str">
        <f t="shared" ref="U33:V33" si="64">IF($S33="","",VLOOKUP($C33&amp;$S33,$P$65:$S$70,MATCH(U$2,$P$64:$S$64,0),0))</f>
        <v/>
      </c>
      <c r="V33" s="34" t="str">
        <f t="shared" si="64"/>
        <v/>
      </c>
      <c r="W33" s="33" t="str">
        <f t="shared" si="4"/>
        <v/>
      </c>
      <c r="X33" s="33">
        <f t="shared" ref="X33:AC33" si="65">IF($W33=X$1,X32+1,X32)</f>
        <v>0</v>
      </c>
      <c r="Y33" s="33">
        <f t="shared" si="65"/>
        <v>0</v>
      </c>
      <c r="Z33" s="33">
        <f t="shared" si="65"/>
        <v>0</v>
      </c>
      <c r="AA33" s="33">
        <f t="shared" si="65"/>
        <v>0</v>
      </c>
      <c r="AB33" s="33">
        <f t="shared" si="65"/>
        <v>0</v>
      </c>
      <c r="AC33" s="33">
        <f t="shared" si="65"/>
        <v>0</v>
      </c>
      <c r="AD33" s="33" t="str">
        <f t="array" aca="1" ref="AD33" ca="1">IF(W33="","",INDIRECT(ADDRESS(ROW(),MATCH(W33,$1:$1,0))))</f>
        <v/>
      </c>
    </row>
    <row r="34" spans="1:30" ht="9.75" customHeight="1">
      <c r="A34" s="33"/>
      <c r="B34" s="33"/>
      <c r="C34" s="152"/>
      <c r="D34" s="155"/>
      <c r="E34" s="162" t="str">
        <f t="shared" ca="1" si="0"/>
        <v/>
      </c>
      <c r="F34" s="191" t="str">
        <f t="shared" ca="1" si="1"/>
        <v/>
      </c>
      <c r="G34" s="165"/>
      <c r="H34" s="155" t="str">
        <f>IF(G34="","",VLOOKUP(G34,競技csv!$F:$O,MATCH(H$2,競技csv!$1:$1,0)-MATCH("競技名",競技csv!$1:$1,0)+1,0))</f>
        <v/>
      </c>
      <c r="I34" s="155" t="str">
        <f>IF(G34="","",VLOOKUP(G34,競技csv!$F:$O,MATCH(I$2,競技csv!$1:$1,0)-MATCH("競技名",競技csv!$1:$1,0)+1,0))</f>
        <v/>
      </c>
      <c r="J34" s="162"/>
      <c r="K34" s="163"/>
      <c r="L34" s="164"/>
      <c r="M34" s="165"/>
      <c r="N34" s="155" t="str">
        <f>IF(M34="","",VLOOKUP(M34,競技csv!$F:$O,MATCH(N$2,競技csv!$1:$1,0)-MATCH("競技名",競技csv!$1:$1,0)+1,0))</f>
        <v/>
      </c>
      <c r="O34" s="155" t="str">
        <f>IF(M34="","",VLOOKUP(M34,競技csv!$F:$O,MATCH(O$2,競技csv!$1:$1,0)-MATCH("競技名",競技csv!$1:$1,0)+1,0))</f>
        <v/>
      </c>
      <c r="P34" s="162"/>
      <c r="Q34" s="163"/>
      <c r="R34" s="164"/>
      <c r="S34" s="166"/>
      <c r="T34" s="33" t="str">
        <f t="shared" si="2"/>
        <v/>
      </c>
      <c r="U34" s="34" t="str">
        <f t="shared" ref="U34:V34" si="66">IF($S34="","",VLOOKUP($C34&amp;$S34,$P$65:$S$70,MATCH(U$2,$P$64:$S$64,0),0))</f>
        <v/>
      </c>
      <c r="V34" s="34" t="str">
        <f t="shared" si="66"/>
        <v/>
      </c>
      <c r="W34" s="33" t="str">
        <f t="shared" si="4"/>
        <v/>
      </c>
      <c r="X34" s="33">
        <f t="shared" ref="X34:AC34" si="67">IF($W34=X$1,X33+1,X33)</f>
        <v>0</v>
      </c>
      <c r="Y34" s="33">
        <f t="shared" si="67"/>
        <v>0</v>
      </c>
      <c r="Z34" s="33">
        <f t="shared" si="67"/>
        <v>0</v>
      </c>
      <c r="AA34" s="33">
        <f t="shared" si="67"/>
        <v>0</v>
      </c>
      <c r="AB34" s="33">
        <f t="shared" si="67"/>
        <v>0</v>
      </c>
      <c r="AC34" s="33">
        <f t="shared" si="67"/>
        <v>0</v>
      </c>
      <c r="AD34" s="33" t="str">
        <f t="array" aca="1" ref="AD34" ca="1">IF(W34="","",INDIRECT(ADDRESS(ROW(),MATCH(W34,$1:$1,0))))</f>
        <v/>
      </c>
    </row>
    <row r="35" spans="1:30" ht="9.75" customHeight="1">
      <c r="A35" s="33"/>
      <c r="B35" s="33"/>
      <c r="C35" s="152"/>
      <c r="D35" s="155"/>
      <c r="E35" s="162" t="str">
        <f t="shared" ca="1" si="0"/>
        <v/>
      </c>
      <c r="F35" s="191" t="str">
        <f t="shared" ca="1" si="1"/>
        <v/>
      </c>
      <c r="G35" s="165"/>
      <c r="H35" s="155" t="str">
        <f>IF(G35="","",VLOOKUP(G35,競技csv!$F:$O,MATCH(H$2,競技csv!$1:$1,0)-MATCH("競技名",競技csv!$1:$1,0)+1,0))</f>
        <v/>
      </c>
      <c r="I35" s="155" t="str">
        <f>IF(G35="","",VLOOKUP(G35,競技csv!$F:$O,MATCH(I$2,競技csv!$1:$1,0)-MATCH("競技名",競技csv!$1:$1,0)+1,0))</f>
        <v/>
      </c>
      <c r="J35" s="162"/>
      <c r="K35" s="163"/>
      <c r="L35" s="164"/>
      <c r="M35" s="165"/>
      <c r="N35" s="155" t="str">
        <f>IF(M35="","",VLOOKUP(M35,競技csv!$F:$O,MATCH(N$2,競技csv!$1:$1,0)-MATCH("競技名",競技csv!$1:$1,0)+1,0))</f>
        <v/>
      </c>
      <c r="O35" s="155" t="str">
        <f>IF(M35="","",VLOOKUP(M35,競技csv!$F:$O,MATCH(O$2,競技csv!$1:$1,0)-MATCH("競技名",競技csv!$1:$1,0)+1,0))</f>
        <v/>
      </c>
      <c r="P35" s="162"/>
      <c r="Q35" s="163"/>
      <c r="R35" s="164"/>
      <c r="S35" s="166"/>
      <c r="T35" s="33" t="str">
        <f t="shared" si="2"/>
        <v/>
      </c>
      <c r="U35" s="34" t="str">
        <f t="shared" ref="U35:V35" si="68">IF($S35="","",VLOOKUP($C35&amp;$S35,$P$65:$S$70,MATCH(U$2,$P$64:$S$64,0),0))</f>
        <v/>
      </c>
      <c r="V35" s="34" t="str">
        <f t="shared" si="68"/>
        <v/>
      </c>
      <c r="W35" s="33" t="str">
        <f t="shared" si="4"/>
        <v/>
      </c>
      <c r="X35" s="33">
        <f t="shared" ref="X35:AC35" si="69">IF($W35=X$1,X34+1,X34)</f>
        <v>0</v>
      </c>
      <c r="Y35" s="33">
        <f t="shared" si="69"/>
        <v>0</v>
      </c>
      <c r="Z35" s="33">
        <f t="shared" si="69"/>
        <v>0</v>
      </c>
      <c r="AA35" s="33">
        <f t="shared" si="69"/>
        <v>0</v>
      </c>
      <c r="AB35" s="33">
        <f t="shared" si="69"/>
        <v>0</v>
      </c>
      <c r="AC35" s="33">
        <f t="shared" si="69"/>
        <v>0</v>
      </c>
      <c r="AD35" s="33" t="str">
        <f t="array" aca="1" ref="AD35" ca="1">IF(W35="","",INDIRECT(ADDRESS(ROW(),MATCH(W35,$1:$1,0))))</f>
        <v/>
      </c>
    </row>
    <row r="36" spans="1:30" ht="9.75" customHeight="1">
      <c r="A36" s="33"/>
      <c r="B36" s="33"/>
      <c r="C36" s="152"/>
      <c r="D36" s="155"/>
      <c r="E36" s="162" t="str">
        <f t="shared" ca="1" si="0"/>
        <v/>
      </c>
      <c r="F36" s="191" t="str">
        <f t="shared" ca="1" si="1"/>
        <v/>
      </c>
      <c r="G36" s="165"/>
      <c r="H36" s="155" t="str">
        <f>IF(G36="","",VLOOKUP(G36,競技csv!$F:$O,MATCH(H$2,競技csv!$1:$1,0)-MATCH("競技名",競技csv!$1:$1,0)+1,0))</f>
        <v/>
      </c>
      <c r="I36" s="155" t="str">
        <f>IF(G36="","",VLOOKUP(G36,競技csv!$F:$O,MATCH(I$2,競技csv!$1:$1,0)-MATCH("競技名",競技csv!$1:$1,0)+1,0))</f>
        <v/>
      </c>
      <c r="J36" s="162"/>
      <c r="K36" s="163"/>
      <c r="L36" s="164"/>
      <c r="M36" s="165"/>
      <c r="N36" s="155" t="str">
        <f>IF(M36="","",VLOOKUP(M36,競技csv!$F:$O,MATCH(N$2,競技csv!$1:$1,0)-MATCH("競技名",競技csv!$1:$1,0)+1,0))</f>
        <v/>
      </c>
      <c r="O36" s="155" t="str">
        <f>IF(M36="","",VLOOKUP(M36,競技csv!$F:$O,MATCH(O$2,競技csv!$1:$1,0)-MATCH("競技名",競技csv!$1:$1,0)+1,0))</f>
        <v/>
      </c>
      <c r="P36" s="162"/>
      <c r="Q36" s="163"/>
      <c r="R36" s="164"/>
      <c r="S36" s="166"/>
      <c r="T36" s="33" t="str">
        <f t="shared" si="2"/>
        <v/>
      </c>
      <c r="U36" s="34" t="str">
        <f t="shared" ref="U36:V36" si="70">IF($S36="","",VLOOKUP($C36&amp;$S36,$P$65:$S$70,MATCH(U$2,$P$64:$S$64,0),0))</f>
        <v/>
      </c>
      <c r="V36" s="34" t="str">
        <f t="shared" si="70"/>
        <v/>
      </c>
      <c r="W36" s="33" t="str">
        <f t="shared" si="4"/>
        <v/>
      </c>
      <c r="X36" s="33">
        <f t="shared" ref="X36:AC36" si="71">IF($W36=X$1,X35+1,X35)</f>
        <v>0</v>
      </c>
      <c r="Y36" s="33">
        <f t="shared" si="71"/>
        <v>0</v>
      </c>
      <c r="Z36" s="33">
        <f t="shared" si="71"/>
        <v>0</v>
      </c>
      <c r="AA36" s="33">
        <f t="shared" si="71"/>
        <v>0</v>
      </c>
      <c r="AB36" s="33">
        <f t="shared" si="71"/>
        <v>0</v>
      </c>
      <c r="AC36" s="33">
        <f t="shared" si="71"/>
        <v>0</v>
      </c>
      <c r="AD36" s="33" t="str">
        <f t="array" aca="1" ref="AD36" ca="1">IF(W36="","",INDIRECT(ADDRESS(ROW(),MATCH(W36,$1:$1,0))))</f>
        <v/>
      </c>
    </row>
    <row r="37" spans="1:30" ht="9.75" customHeight="1">
      <c r="A37" s="33"/>
      <c r="B37" s="33"/>
      <c r="C37" s="152"/>
      <c r="D37" s="155"/>
      <c r="E37" s="162" t="str">
        <f t="shared" ca="1" si="0"/>
        <v/>
      </c>
      <c r="F37" s="191" t="str">
        <f t="shared" ca="1" si="1"/>
        <v/>
      </c>
      <c r="G37" s="165"/>
      <c r="H37" s="155" t="str">
        <f>IF(G37="","",VLOOKUP(G37,競技csv!$F:$O,MATCH(H$2,競技csv!$1:$1,0)-MATCH("競技名",競技csv!$1:$1,0)+1,0))</f>
        <v/>
      </c>
      <c r="I37" s="155" t="str">
        <f>IF(G37="","",VLOOKUP(G37,競技csv!$F:$O,MATCH(I$2,競技csv!$1:$1,0)-MATCH("競技名",競技csv!$1:$1,0)+1,0))</f>
        <v/>
      </c>
      <c r="J37" s="162"/>
      <c r="K37" s="163"/>
      <c r="L37" s="164"/>
      <c r="M37" s="165"/>
      <c r="N37" s="155" t="str">
        <f>IF(M37="","",VLOOKUP(M37,競技csv!$F:$O,MATCH(N$2,競技csv!$1:$1,0)-MATCH("競技名",競技csv!$1:$1,0)+1,0))</f>
        <v/>
      </c>
      <c r="O37" s="155" t="str">
        <f>IF(M37="","",VLOOKUP(M37,競技csv!$F:$O,MATCH(O$2,競技csv!$1:$1,0)-MATCH("競技名",競技csv!$1:$1,0)+1,0))</f>
        <v/>
      </c>
      <c r="P37" s="162"/>
      <c r="Q37" s="163"/>
      <c r="R37" s="164"/>
      <c r="S37" s="166"/>
      <c r="T37" s="33" t="str">
        <f t="shared" si="2"/>
        <v/>
      </c>
      <c r="U37" s="34" t="str">
        <f t="shared" ref="U37:V37" si="72">IF($S37="","",VLOOKUP($C37&amp;$S37,$P$65:$S$70,MATCH(U$2,$P$64:$S$64,0),0))</f>
        <v/>
      </c>
      <c r="V37" s="34" t="str">
        <f t="shared" si="72"/>
        <v/>
      </c>
      <c r="W37" s="33" t="str">
        <f t="shared" si="4"/>
        <v/>
      </c>
      <c r="X37" s="33">
        <f t="shared" ref="X37:AC37" si="73">IF($W37=X$1,X36+1,X36)</f>
        <v>0</v>
      </c>
      <c r="Y37" s="33">
        <f t="shared" si="73"/>
        <v>0</v>
      </c>
      <c r="Z37" s="33">
        <f t="shared" si="73"/>
        <v>0</v>
      </c>
      <c r="AA37" s="33">
        <f t="shared" si="73"/>
        <v>0</v>
      </c>
      <c r="AB37" s="33">
        <f t="shared" si="73"/>
        <v>0</v>
      </c>
      <c r="AC37" s="33">
        <f t="shared" si="73"/>
        <v>0</v>
      </c>
      <c r="AD37" s="33" t="str">
        <f t="array" aca="1" ref="AD37" ca="1">IF(W37="","",INDIRECT(ADDRESS(ROW(),MATCH(W37,$1:$1,0))))</f>
        <v/>
      </c>
    </row>
    <row r="38" spans="1:30" ht="9.75" customHeight="1">
      <c r="A38" s="33"/>
      <c r="B38" s="33"/>
      <c r="C38" s="152"/>
      <c r="D38" s="155"/>
      <c r="E38" s="162" t="str">
        <f t="shared" ca="1" si="0"/>
        <v/>
      </c>
      <c r="F38" s="191" t="str">
        <f t="shared" ca="1" si="1"/>
        <v/>
      </c>
      <c r="G38" s="165"/>
      <c r="H38" s="155" t="str">
        <f>IF(G38="","",VLOOKUP(G38,競技csv!$F:$O,MATCH(H$2,競技csv!$1:$1,0)-MATCH("競技名",競技csv!$1:$1,0)+1,0))</f>
        <v/>
      </c>
      <c r="I38" s="155" t="str">
        <f>IF(G38="","",VLOOKUP(G38,競技csv!$F:$O,MATCH(I$2,競技csv!$1:$1,0)-MATCH("競技名",競技csv!$1:$1,0)+1,0))</f>
        <v/>
      </c>
      <c r="J38" s="162"/>
      <c r="K38" s="163"/>
      <c r="L38" s="164"/>
      <c r="M38" s="165"/>
      <c r="N38" s="155" t="str">
        <f>IF(M38="","",VLOOKUP(M38,競技csv!$F:$O,MATCH(N$2,競技csv!$1:$1,0)-MATCH("競技名",競技csv!$1:$1,0)+1,0))</f>
        <v/>
      </c>
      <c r="O38" s="155" t="str">
        <f>IF(M38="","",VLOOKUP(M38,競技csv!$F:$O,MATCH(O$2,競技csv!$1:$1,0)-MATCH("競技名",競技csv!$1:$1,0)+1,0))</f>
        <v/>
      </c>
      <c r="P38" s="162"/>
      <c r="Q38" s="163"/>
      <c r="R38" s="164"/>
      <c r="S38" s="166"/>
      <c r="T38" s="33" t="str">
        <f t="shared" si="2"/>
        <v/>
      </c>
      <c r="U38" s="34" t="str">
        <f t="shared" ref="U38:V38" si="74">IF($S38="","",VLOOKUP($C38&amp;$S38,$P$65:$S$70,MATCH(U$2,$P$64:$S$64,0),0))</f>
        <v/>
      </c>
      <c r="V38" s="34" t="str">
        <f t="shared" si="74"/>
        <v/>
      </c>
      <c r="W38" s="33" t="str">
        <f t="shared" si="4"/>
        <v/>
      </c>
      <c r="X38" s="33">
        <f t="shared" ref="X38:AC38" si="75">IF($W38=X$1,X37+1,X37)</f>
        <v>0</v>
      </c>
      <c r="Y38" s="33">
        <f t="shared" si="75"/>
        <v>0</v>
      </c>
      <c r="Z38" s="33">
        <f t="shared" si="75"/>
        <v>0</v>
      </c>
      <c r="AA38" s="33">
        <f t="shared" si="75"/>
        <v>0</v>
      </c>
      <c r="AB38" s="33">
        <f t="shared" si="75"/>
        <v>0</v>
      </c>
      <c r="AC38" s="33">
        <f t="shared" si="75"/>
        <v>0</v>
      </c>
      <c r="AD38" s="33" t="str">
        <f t="array" aca="1" ref="AD38" ca="1">IF(W38="","",INDIRECT(ADDRESS(ROW(),MATCH(W38,$1:$1,0))))</f>
        <v/>
      </c>
    </row>
    <row r="39" spans="1:30" ht="9.75" customHeight="1">
      <c r="A39" s="33"/>
      <c r="B39" s="33"/>
      <c r="C39" s="152"/>
      <c r="D39" s="155"/>
      <c r="E39" s="162" t="str">
        <f t="shared" ca="1" si="0"/>
        <v/>
      </c>
      <c r="F39" s="191" t="str">
        <f t="shared" ca="1" si="1"/>
        <v/>
      </c>
      <c r="G39" s="165"/>
      <c r="H39" s="155" t="str">
        <f>IF(G39="","",VLOOKUP(G39,競技csv!$F:$O,MATCH(H$2,競技csv!$1:$1,0)-MATCH("競技名",競技csv!$1:$1,0)+1,0))</f>
        <v/>
      </c>
      <c r="I39" s="155" t="str">
        <f>IF(G39="","",VLOOKUP(G39,競技csv!$F:$O,MATCH(I$2,競技csv!$1:$1,0)-MATCH("競技名",競技csv!$1:$1,0)+1,0))</f>
        <v/>
      </c>
      <c r="J39" s="162"/>
      <c r="K39" s="163"/>
      <c r="L39" s="164"/>
      <c r="M39" s="165"/>
      <c r="N39" s="155" t="str">
        <f>IF(M39="","",VLOOKUP(M39,競技csv!$F:$O,MATCH(N$2,競技csv!$1:$1,0)-MATCH("競技名",競技csv!$1:$1,0)+1,0))</f>
        <v/>
      </c>
      <c r="O39" s="155" t="str">
        <f>IF(M39="","",VLOOKUP(M39,競技csv!$F:$O,MATCH(O$2,競技csv!$1:$1,0)-MATCH("競技名",競技csv!$1:$1,0)+1,0))</f>
        <v/>
      </c>
      <c r="P39" s="162"/>
      <c r="Q39" s="163"/>
      <c r="R39" s="164"/>
      <c r="S39" s="166"/>
      <c r="T39" s="33" t="str">
        <f t="shared" si="2"/>
        <v/>
      </c>
      <c r="U39" s="34" t="str">
        <f t="shared" ref="U39:V39" si="76">IF($S39="","",VLOOKUP($C39&amp;$S39,$P$65:$S$70,MATCH(U$2,$P$64:$S$64,0),0))</f>
        <v/>
      </c>
      <c r="V39" s="34" t="str">
        <f t="shared" si="76"/>
        <v/>
      </c>
      <c r="W39" s="33" t="str">
        <f t="shared" si="4"/>
        <v/>
      </c>
      <c r="X39" s="33">
        <f t="shared" ref="X39:AC39" si="77">IF($W39=X$1,X38+1,X38)</f>
        <v>0</v>
      </c>
      <c r="Y39" s="33">
        <f t="shared" si="77"/>
        <v>0</v>
      </c>
      <c r="Z39" s="33">
        <f t="shared" si="77"/>
        <v>0</v>
      </c>
      <c r="AA39" s="33">
        <f t="shared" si="77"/>
        <v>0</v>
      </c>
      <c r="AB39" s="33">
        <f t="shared" si="77"/>
        <v>0</v>
      </c>
      <c r="AC39" s="33">
        <f t="shared" si="77"/>
        <v>0</v>
      </c>
      <c r="AD39" s="33" t="str">
        <f t="array" aca="1" ref="AD39" ca="1">IF(W39="","",INDIRECT(ADDRESS(ROW(),MATCH(W39,$1:$1,0))))</f>
        <v/>
      </c>
    </row>
    <row r="40" spans="1:30" ht="9.75" customHeight="1">
      <c r="A40" s="33"/>
      <c r="B40" s="33"/>
      <c r="C40" s="152"/>
      <c r="D40" s="155"/>
      <c r="E40" s="162" t="str">
        <f t="shared" ca="1" si="0"/>
        <v/>
      </c>
      <c r="F40" s="191" t="str">
        <f t="shared" ca="1" si="1"/>
        <v/>
      </c>
      <c r="G40" s="165"/>
      <c r="H40" s="155" t="str">
        <f>IF(G40="","",VLOOKUP(G40,競技csv!$F:$O,MATCH(H$2,競技csv!$1:$1,0)-MATCH("競技名",競技csv!$1:$1,0)+1,0))</f>
        <v/>
      </c>
      <c r="I40" s="155" t="str">
        <f>IF(G40="","",VLOOKUP(G40,競技csv!$F:$O,MATCH(I$2,競技csv!$1:$1,0)-MATCH("競技名",競技csv!$1:$1,0)+1,0))</f>
        <v/>
      </c>
      <c r="J40" s="162"/>
      <c r="K40" s="163"/>
      <c r="L40" s="164"/>
      <c r="M40" s="165"/>
      <c r="N40" s="155" t="str">
        <f>IF(M40="","",VLOOKUP(M40,競技csv!$F:$O,MATCH(N$2,競技csv!$1:$1,0)-MATCH("競技名",競技csv!$1:$1,0)+1,0))</f>
        <v/>
      </c>
      <c r="O40" s="155" t="str">
        <f>IF(M40="","",VLOOKUP(M40,競技csv!$F:$O,MATCH(O$2,競技csv!$1:$1,0)-MATCH("競技名",競技csv!$1:$1,0)+1,0))</f>
        <v/>
      </c>
      <c r="P40" s="162"/>
      <c r="Q40" s="163"/>
      <c r="R40" s="164"/>
      <c r="S40" s="166"/>
      <c r="T40" s="33" t="str">
        <f t="shared" si="2"/>
        <v/>
      </c>
      <c r="U40" s="34" t="str">
        <f t="shared" ref="U40:V40" si="78">IF($S40="","",VLOOKUP($C40&amp;$S40,$P$65:$S$70,MATCH(U$2,$P$64:$S$64,0),0))</f>
        <v/>
      </c>
      <c r="V40" s="34" t="str">
        <f t="shared" si="78"/>
        <v/>
      </c>
      <c r="W40" s="33" t="str">
        <f t="shared" si="4"/>
        <v/>
      </c>
      <c r="X40" s="33">
        <f t="shared" ref="X40:AC40" si="79">IF($W40=X$1,X39+1,X39)</f>
        <v>0</v>
      </c>
      <c r="Y40" s="33">
        <f t="shared" si="79"/>
        <v>0</v>
      </c>
      <c r="Z40" s="33">
        <f t="shared" si="79"/>
        <v>0</v>
      </c>
      <c r="AA40" s="33">
        <f t="shared" si="79"/>
        <v>0</v>
      </c>
      <c r="AB40" s="33">
        <f t="shared" si="79"/>
        <v>0</v>
      </c>
      <c r="AC40" s="33">
        <f t="shared" si="79"/>
        <v>0</v>
      </c>
      <c r="AD40" s="33" t="str">
        <f t="array" aca="1" ref="AD40" ca="1">IF(W40="","",INDIRECT(ADDRESS(ROW(),MATCH(W40,$1:$1,0))))</f>
        <v/>
      </c>
    </row>
    <row r="41" spans="1:30" ht="9.75" customHeight="1">
      <c r="A41" s="33"/>
      <c r="B41" s="33"/>
      <c r="C41" s="152"/>
      <c r="D41" s="155"/>
      <c r="E41" s="162" t="str">
        <f t="shared" ca="1" si="0"/>
        <v/>
      </c>
      <c r="F41" s="191" t="str">
        <f t="shared" ca="1" si="1"/>
        <v/>
      </c>
      <c r="G41" s="165"/>
      <c r="H41" s="155" t="str">
        <f>IF(G41="","",VLOOKUP(G41,競技csv!$F:$O,MATCH(H$2,競技csv!$1:$1,0)-MATCH("競技名",競技csv!$1:$1,0)+1,0))</f>
        <v/>
      </c>
      <c r="I41" s="155" t="str">
        <f>IF(G41="","",VLOOKUP(G41,競技csv!$F:$O,MATCH(I$2,競技csv!$1:$1,0)-MATCH("競技名",競技csv!$1:$1,0)+1,0))</f>
        <v/>
      </c>
      <c r="J41" s="162"/>
      <c r="K41" s="163"/>
      <c r="L41" s="164"/>
      <c r="M41" s="165"/>
      <c r="N41" s="155" t="str">
        <f>IF(M41="","",VLOOKUP(M41,競技csv!$F:$O,MATCH(N$2,競技csv!$1:$1,0)-MATCH("競技名",競技csv!$1:$1,0)+1,0))</f>
        <v/>
      </c>
      <c r="O41" s="155" t="str">
        <f>IF(M41="","",VLOOKUP(M41,競技csv!$F:$O,MATCH(O$2,競技csv!$1:$1,0)-MATCH("競技名",競技csv!$1:$1,0)+1,0))</f>
        <v/>
      </c>
      <c r="P41" s="162"/>
      <c r="Q41" s="163"/>
      <c r="R41" s="164"/>
      <c r="S41" s="166"/>
      <c r="T41" s="33" t="str">
        <f t="shared" si="2"/>
        <v/>
      </c>
      <c r="U41" s="34" t="str">
        <f t="shared" ref="U41:V41" si="80">IF($S41="","",VLOOKUP($C41&amp;$S41,$P$65:$S$70,MATCH(U$2,$P$64:$S$64,0),0))</f>
        <v/>
      </c>
      <c r="V41" s="34" t="str">
        <f t="shared" si="80"/>
        <v/>
      </c>
      <c r="W41" s="33" t="str">
        <f t="shared" si="4"/>
        <v/>
      </c>
      <c r="X41" s="33">
        <f t="shared" ref="X41:AC41" si="81">IF($W41=X$1,X40+1,X40)</f>
        <v>0</v>
      </c>
      <c r="Y41" s="33">
        <f t="shared" si="81"/>
        <v>0</v>
      </c>
      <c r="Z41" s="33">
        <f t="shared" si="81"/>
        <v>0</v>
      </c>
      <c r="AA41" s="33">
        <f t="shared" si="81"/>
        <v>0</v>
      </c>
      <c r="AB41" s="33">
        <f t="shared" si="81"/>
        <v>0</v>
      </c>
      <c r="AC41" s="33">
        <f t="shared" si="81"/>
        <v>0</v>
      </c>
      <c r="AD41" s="33" t="str">
        <f t="array" aca="1" ref="AD41" ca="1">IF(W41="","",INDIRECT(ADDRESS(ROW(),MATCH(W41,$1:$1,0))))</f>
        <v/>
      </c>
    </row>
    <row r="42" spans="1:30" ht="9.75" customHeight="1">
      <c r="A42" s="33"/>
      <c r="B42" s="33"/>
      <c r="C42" s="152"/>
      <c r="D42" s="155"/>
      <c r="E42" s="162" t="str">
        <f t="shared" ca="1" si="0"/>
        <v/>
      </c>
      <c r="F42" s="191" t="str">
        <f t="shared" ca="1" si="1"/>
        <v/>
      </c>
      <c r="G42" s="165"/>
      <c r="H42" s="155" t="str">
        <f>IF(G42="","",VLOOKUP(G42,競技csv!$F:$O,MATCH(H$2,競技csv!$1:$1,0)-MATCH("競技名",競技csv!$1:$1,0)+1,0))</f>
        <v/>
      </c>
      <c r="I42" s="155" t="str">
        <f>IF(G42="","",VLOOKUP(G42,競技csv!$F:$O,MATCH(I$2,競技csv!$1:$1,0)-MATCH("競技名",競技csv!$1:$1,0)+1,0))</f>
        <v/>
      </c>
      <c r="J42" s="162"/>
      <c r="K42" s="163"/>
      <c r="L42" s="164"/>
      <c r="M42" s="165"/>
      <c r="N42" s="155" t="str">
        <f>IF(M42="","",VLOOKUP(M42,競技csv!$F:$O,MATCH(N$2,競技csv!$1:$1,0)-MATCH("競技名",競技csv!$1:$1,0)+1,0))</f>
        <v/>
      </c>
      <c r="O42" s="155" t="str">
        <f>IF(M42="","",VLOOKUP(M42,競技csv!$F:$O,MATCH(O$2,競技csv!$1:$1,0)-MATCH("競技名",競技csv!$1:$1,0)+1,0))</f>
        <v/>
      </c>
      <c r="P42" s="162"/>
      <c r="Q42" s="163"/>
      <c r="R42" s="164"/>
      <c r="S42" s="166"/>
      <c r="T42" s="33" t="str">
        <f t="shared" si="2"/>
        <v/>
      </c>
      <c r="U42" s="34" t="str">
        <f t="shared" ref="U42:V42" si="82">IF($S42="","",VLOOKUP($C42&amp;$S42,$P$65:$S$70,MATCH(U$2,$P$64:$S$64,0),0))</f>
        <v/>
      </c>
      <c r="V42" s="34" t="str">
        <f t="shared" si="82"/>
        <v/>
      </c>
      <c r="W42" s="33" t="str">
        <f t="shared" si="4"/>
        <v/>
      </c>
      <c r="X42" s="33">
        <f t="shared" ref="X42:AC42" si="83">IF($W42=X$1,X41+1,X41)</f>
        <v>0</v>
      </c>
      <c r="Y42" s="33">
        <f t="shared" si="83"/>
        <v>0</v>
      </c>
      <c r="Z42" s="33">
        <f t="shared" si="83"/>
        <v>0</v>
      </c>
      <c r="AA42" s="33">
        <f t="shared" si="83"/>
        <v>0</v>
      </c>
      <c r="AB42" s="33">
        <f t="shared" si="83"/>
        <v>0</v>
      </c>
      <c r="AC42" s="33">
        <f t="shared" si="83"/>
        <v>0</v>
      </c>
      <c r="AD42" s="33" t="str">
        <f t="array" aca="1" ref="AD42" ca="1">IF(W42="","",INDIRECT(ADDRESS(ROW(),MATCH(W42,$1:$1,0))))</f>
        <v/>
      </c>
    </row>
    <row r="43" spans="1:30" ht="9.75" customHeight="1">
      <c r="A43" s="33"/>
      <c r="B43" s="33"/>
      <c r="C43" s="152"/>
      <c r="D43" s="155"/>
      <c r="E43" s="162" t="str">
        <f t="shared" ca="1" si="0"/>
        <v/>
      </c>
      <c r="F43" s="191" t="str">
        <f t="shared" ca="1" si="1"/>
        <v/>
      </c>
      <c r="G43" s="165"/>
      <c r="H43" s="155" t="str">
        <f>IF(G43="","",VLOOKUP(G43,競技csv!$F:$O,MATCH(H$2,競技csv!$1:$1,0)-MATCH("競技名",競技csv!$1:$1,0)+1,0))</f>
        <v/>
      </c>
      <c r="I43" s="155" t="str">
        <f>IF(G43="","",VLOOKUP(G43,競技csv!$F:$O,MATCH(I$2,競技csv!$1:$1,0)-MATCH("競技名",競技csv!$1:$1,0)+1,0))</f>
        <v/>
      </c>
      <c r="J43" s="162"/>
      <c r="K43" s="163"/>
      <c r="L43" s="164"/>
      <c r="M43" s="165"/>
      <c r="N43" s="155" t="str">
        <f>IF(M43="","",VLOOKUP(M43,競技csv!$F:$O,MATCH(N$2,競技csv!$1:$1,0)-MATCH("競技名",競技csv!$1:$1,0)+1,0))</f>
        <v/>
      </c>
      <c r="O43" s="155" t="str">
        <f>IF(M43="","",VLOOKUP(M43,競技csv!$F:$O,MATCH(O$2,競技csv!$1:$1,0)-MATCH("競技名",競技csv!$1:$1,0)+1,0))</f>
        <v/>
      </c>
      <c r="P43" s="162"/>
      <c r="Q43" s="163"/>
      <c r="R43" s="164"/>
      <c r="S43" s="166"/>
      <c r="T43" s="33" t="str">
        <f t="shared" si="2"/>
        <v/>
      </c>
      <c r="U43" s="34" t="str">
        <f t="shared" ref="U43:V43" si="84">IF($S43="","",VLOOKUP($C43&amp;$S43,$P$65:$S$70,MATCH(U$2,$P$64:$S$64,0),0))</f>
        <v/>
      </c>
      <c r="V43" s="34" t="str">
        <f t="shared" si="84"/>
        <v/>
      </c>
      <c r="W43" s="33" t="str">
        <f t="shared" si="4"/>
        <v/>
      </c>
      <c r="X43" s="33">
        <f t="shared" ref="X43:AC43" si="85">IF($W43=X$1,X42+1,X42)</f>
        <v>0</v>
      </c>
      <c r="Y43" s="33">
        <f t="shared" si="85"/>
        <v>0</v>
      </c>
      <c r="Z43" s="33">
        <f t="shared" si="85"/>
        <v>0</v>
      </c>
      <c r="AA43" s="33">
        <f t="shared" si="85"/>
        <v>0</v>
      </c>
      <c r="AB43" s="33">
        <f t="shared" si="85"/>
        <v>0</v>
      </c>
      <c r="AC43" s="33">
        <f t="shared" si="85"/>
        <v>0</v>
      </c>
      <c r="AD43" s="33" t="str">
        <f t="array" aca="1" ref="AD43" ca="1">IF(W43="","",INDIRECT(ADDRESS(ROW(),MATCH(W43,$1:$1,0))))</f>
        <v/>
      </c>
    </row>
    <row r="44" spans="1:30" ht="9.75" customHeight="1">
      <c r="A44" s="33"/>
      <c r="B44" s="33"/>
      <c r="C44" s="152"/>
      <c r="D44" s="155"/>
      <c r="E44" s="162" t="str">
        <f t="shared" ca="1" si="0"/>
        <v/>
      </c>
      <c r="F44" s="191" t="str">
        <f t="shared" ca="1" si="1"/>
        <v/>
      </c>
      <c r="G44" s="165"/>
      <c r="H44" s="155" t="str">
        <f>IF(G44="","",VLOOKUP(G44,競技csv!$F:$O,MATCH(H$2,競技csv!$1:$1,0)-MATCH("競技名",競技csv!$1:$1,0)+1,0))</f>
        <v/>
      </c>
      <c r="I44" s="155" t="str">
        <f>IF(G44="","",VLOOKUP(G44,競技csv!$F:$O,MATCH(I$2,競技csv!$1:$1,0)-MATCH("競技名",競技csv!$1:$1,0)+1,0))</f>
        <v/>
      </c>
      <c r="J44" s="162"/>
      <c r="K44" s="163"/>
      <c r="L44" s="164"/>
      <c r="M44" s="165"/>
      <c r="N44" s="155" t="str">
        <f>IF(M44="","",VLOOKUP(M44,競技csv!$F:$O,MATCH(N$2,競技csv!$1:$1,0)-MATCH("競技名",競技csv!$1:$1,0)+1,0))</f>
        <v/>
      </c>
      <c r="O44" s="155" t="str">
        <f>IF(M44="","",VLOOKUP(M44,競技csv!$F:$O,MATCH(O$2,競技csv!$1:$1,0)-MATCH("競技名",競技csv!$1:$1,0)+1,0))</f>
        <v/>
      </c>
      <c r="P44" s="162"/>
      <c r="Q44" s="163"/>
      <c r="R44" s="164"/>
      <c r="S44" s="166"/>
      <c r="T44" s="33" t="str">
        <f t="shared" si="2"/>
        <v/>
      </c>
      <c r="U44" s="34" t="str">
        <f t="shared" ref="U44:V44" si="86">IF($S44="","",VLOOKUP($C44&amp;$S44,$P$65:$S$70,MATCH(U$2,$P$64:$S$64,0),0))</f>
        <v/>
      </c>
      <c r="V44" s="34" t="str">
        <f t="shared" si="86"/>
        <v/>
      </c>
      <c r="W44" s="33" t="str">
        <f t="shared" si="4"/>
        <v/>
      </c>
      <c r="X44" s="33">
        <f t="shared" ref="X44:AC44" si="87">IF($W44=X$1,X43+1,X43)</f>
        <v>0</v>
      </c>
      <c r="Y44" s="33">
        <f t="shared" si="87"/>
        <v>0</v>
      </c>
      <c r="Z44" s="33">
        <f t="shared" si="87"/>
        <v>0</v>
      </c>
      <c r="AA44" s="33">
        <f t="shared" si="87"/>
        <v>0</v>
      </c>
      <c r="AB44" s="33">
        <f t="shared" si="87"/>
        <v>0</v>
      </c>
      <c r="AC44" s="33">
        <f t="shared" si="87"/>
        <v>0</v>
      </c>
      <c r="AD44" s="33" t="str">
        <f t="array" aca="1" ref="AD44" ca="1">IF(W44="","",INDIRECT(ADDRESS(ROW(),MATCH(W44,$1:$1,0))))</f>
        <v/>
      </c>
    </row>
    <row r="45" spans="1:30" ht="9.75" customHeight="1">
      <c r="A45" s="33"/>
      <c r="B45" s="33"/>
      <c r="C45" s="152"/>
      <c r="D45" s="155"/>
      <c r="E45" s="162" t="str">
        <f t="shared" ca="1" si="0"/>
        <v/>
      </c>
      <c r="F45" s="191" t="str">
        <f t="shared" ca="1" si="1"/>
        <v/>
      </c>
      <c r="G45" s="165"/>
      <c r="H45" s="155" t="str">
        <f>IF(G45="","",VLOOKUP(G45,競技csv!$F:$O,MATCH(H$2,競技csv!$1:$1,0)-MATCH("競技名",競技csv!$1:$1,0)+1,0))</f>
        <v/>
      </c>
      <c r="I45" s="155" t="str">
        <f>IF(G45="","",VLOOKUP(G45,競技csv!$F:$O,MATCH(I$2,競技csv!$1:$1,0)-MATCH("競技名",競技csv!$1:$1,0)+1,0))</f>
        <v/>
      </c>
      <c r="J45" s="162"/>
      <c r="K45" s="163"/>
      <c r="L45" s="164"/>
      <c r="M45" s="165"/>
      <c r="N45" s="155" t="str">
        <f>IF(M45="","",VLOOKUP(M45,競技csv!$F:$O,MATCH(N$2,競技csv!$1:$1,0)-MATCH("競技名",競技csv!$1:$1,0)+1,0))</f>
        <v/>
      </c>
      <c r="O45" s="155" t="str">
        <f>IF(M45="","",VLOOKUP(M45,競技csv!$F:$O,MATCH(O$2,競技csv!$1:$1,0)-MATCH("競技名",競技csv!$1:$1,0)+1,0))</f>
        <v/>
      </c>
      <c r="P45" s="162"/>
      <c r="Q45" s="163"/>
      <c r="R45" s="164"/>
      <c r="S45" s="166"/>
      <c r="T45" s="33" t="str">
        <f t="shared" si="2"/>
        <v/>
      </c>
      <c r="U45" s="34" t="str">
        <f t="shared" ref="U45:V45" si="88">IF($S45="","",VLOOKUP($C45&amp;$S45,$P$65:$S$70,MATCH(U$2,$P$64:$S$64,0),0))</f>
        <v/>
      </c>
      <c r="V45" s="34" t="str">
        <f t="shared" si="88"/>
        <v/>
      </c>
      <c r="W45" s="33" t="str">
        <f t="shared" si="4"/>
        <v/>
      </c>
      <c r="X45" s="33">
        <f t="shared" ref="X45:AC45" si="89">IF($W45=X$1,X44+1,X44)</f>
        <v>0</v>
      </c>
      <c r="Y45" s="33">
        <f t="shared" si="89"/>
        <v>0</v>
      </c>
      <c r="Z45" s="33">
        <f t="shared" si="89"/>
        <v>0</v>
      </c>
      <c r="AA45" s="33">
        <f t="shared" si="89"/>
        <v>0</v>
      </c>
      <c r="AB45" s="33">
        <f t="shared" si="89"/>
        <v>0</v>
      </c>
      <c r="AC45" s="33">
        <f t="shared" si="89"/>
        <v>0</v>
      </c>
      <c r="AD45" s="33" t="str">
        <f t="array" aca="1" ref="AD45" ca="1">IF(W45="","",INDIRECT(ADDRESS(ROW(),MATCH(W45,$1:$1,0))))</f>
        <v/>
      </c>
    </row>
    <row r="46" spans="1:30" ht="9.75" customHeight="1">
      <c r="A46" s="33"/>
      <c r="B46" s="33"/>
      <c r="C46" s="152"/>
      <c r="D46" s="155"/>
      <c r="E46" s="162" t="str">
        <f t="shared" ca="1" si="0"/>
        <v/>
      </c>
      <c r="F46" s="191" t="str">
        <f t="shared" ca="1" si="1"/>
        <v/>
      </c>
      <c r="G46" s="165"/>
      <c r="H46" s="155" t="str">
        <f>IF(G46="","",VLOOKUP(G46,競技csv!$F:$O,MATCH(H$2,競技csv!$1:$1,0)-MATCH("競技名",競技csv!$1:$1,0)+1,0))</f>
        <v/>
      </c>
      <c r="I46" s="155" t="str">
        <f>IF(G46="","",VLOOKUP(G46,競技csv!$F:$O,MATCH(I$2,競技csv!$1:$1,0)-MATCH("競技名",競技csv!$1:$1,0)+1,0))</f>
        <v/>
      </c>
      <c r="J46" s="162"/>
      <c r="K46" s="163"/>
      <c r="L46" s="164"/>
      <c r="M46" s="165"/>
      <c r="N46" s="155" t="str">
        <f>IF(M46="","",VLOOKUP(M46,競技csv!$F:$O,MATCH(N$2,競技csv!$1:$1,0)-MATCH("競技名",競技csv!$1:$1,0)+1,0))</f>
        <v/>
      </c>
      <c r="O46" s="155" t="str">
        <f>IF(M46="","",VLOOKUP(M46,競技csv!$F:$O,MATCH(O$2,競技csv!$1:$1,0)-MATCH("競技名",競技csv!$1:$1,0)+1,0))</f>
        <v/>
      </c>
      <c r="P46" s="162"/>
      <c r="Q46" s="163"/>
      <c r="R46" s="164"/>
      <c r="S46" s="166"/>
      <c r="T46" s="33" t="str">
        <f t="shared" si="2"/>
        <v/>
      </c>
      <c r="U46" s="34" t="str">
        <f t="shared" ref="U46:V46" si="90">IF($S46="","",VLOOKUP($C46&amp;$S46,$P$65:$S$70,MATCH(U$2,$P$64:$S$64,0),0))</f>
        <v/>
      </c>
      <c r="V46" s="34" t="str">
        <f t="shared" si="90"/>
        <v/>
      </c>
      <c r="W46" s="33" t="str">
        <f t="shared" si="4"/>
        <v/>
      </c>
      <c r="X46" s="33">
        <f t="shared" ref="X46:AC46" si="91">IF($W46=X$1,X45+1,X45)</f>
        <v>0</v>
      </c>
      <c r="Y46" s="33">
        <f t="shared" si="91"/>
        <v>0</v>
      </c>
      <c r="Z46" s="33">
        <f t="shared" si="91"/>
        <v>0</v>
      </c>
      <c r="AA46" s="33">
        <f t="shared" si="91"/>
        <v>0</v>
      </c>
      <c r="AB46" s="33">
        <f t="shared" si="91"/>
        <v>0</v>
      </c>
      <c r="AC46" s="33">
        <f t="shared" si="91"/>
        <v>0</v>
      </c>
      <c r="AD46" s="33" t="str">
        <f t="array" aca="1" ref="AD46" ca="1">IF(W46="","",INDIRECT(ADDRESS(ROW(),MATCH(W46,$1:$1,0))))</f>
        <v/>
      </c>
    </row>
    <row r="47" spans="1:30" ht="9.75" customHeight="1">
      <c r="A47" s="33"/>
      <c r="B47" s="33"/>
      <c r="C47" s="152"/>
      <c r="D47" s="155"/>
      <c r="E47" s="162" t="str">
        <f t="shared" ca="1" si="0"/>
        <v/>
      </c>
      <c r="F47" s="191" t="str">
        <f t="shared" ca="1" si="1"/>
        <v/>
      </c>
      <c r="G47" s="165"/>
      <c r="H47" s="155" t="str">
        <f>IF(G47="","",VLOOKUP(G47,競技csv!$F:$O,MATCH(H$2,競技csv!$1:$1,0)-MATCH("競技名",競技csv!$1:$1,0)+1,0))</f>
        <v/>
      </c>
      <c r="I47" s="155" t="str">
        <f>IF(G47="","",VLOOKUP(G47,競技csv!$F:$O,MATCH(I$2,競技csv!$1:$1,0)-MATCH("競技名",競技csv!$1:$1,0)+1,0))</f>
        <v/>
      </c>
      <c r="J47" s="162"/>
      <c r="K47" s="163"/>
      <c r="L47" s="164"/>
      <c r="M47" s="165"/>
      <c r="N47" s="155" t="str">
        <f>IF(M47="","",VLOOKUP(M47,競技csv!$F:$O,MATCH(N$2,競技csv!$1:$1,0)-MATCH("競技名",競技csv!$1:$1,0)+1,0))</f>
        <v/>
      </c>
      <c r="O47" s="155" t="str">
        <f>IF(M47="","",VLOOKUP(M47,競技csv!$F:$O,MATCH(O$2,競技csv!$1:$1,0)-MATCH("競技名",競技csv!$1:$1,0)+1,0))</f>
        <v/>
      </c>
      <c r="P47" s="162"/>
      <c r="Q47" s="163"/>
      <c r="R47" s="164"/>
      <c r="S47" s="166"/>
      <c r="T47" s="33" t="str">
        <f t="shared" si="2"/>
        <v/>
      </c>
      <c r="U47" s="34" t="str">
        <f t="shared" ref="U47:V47" si="92">IF($S47="","",VLOOKUP($C47&amp;$S47,$P$65:$S$70,MATCH(U$2,$P$64:$S$64,0),0))</f>
        <v/>
      </c>
      <c r="V47" s="34" t="str">
        <f t="shared" si="92"/>
        <v/>
      </c>
      <c r="W47" s="33" t="str">
        <f t="shared" si="4"/>
        <v/>
      </c>
      <c r="X47" s="33">
        <f t="shared" ref="X47:AC47" si="93">IF($W47=X$1,X46+1,X46)</f>
        <v>0</v>
      </c>
      <c r="Y47" s="33">
        <f t="shared" si="93"/>
        <v>0</v>
      </c>
      <c r="Z47" s="33">
        <f t="shared" si="93"/>
        <v>0</v>
      </c>
      <c r="AA47" s="33">
        <f t="shared" si="93"/>
        <v>0</v>
      </c>
      <c r="AB47" s="33">
        <f t="shared" si="93"/>
        <v>0</v>
      </c>
      <c r="AC47" s="33">
        <f t="shared" si="93"/>
        <v>0</v>
      </c>
      <c r="AD47" s="33" t="str">
        <f t="array" aca="1" ref="AD47" ca="1">IF(W47="","",INDIRECT(ADDRESS(ROW(),MATCH(W47,$1:$1,0))))</f>
        <v/>
      </c>
    </row>
    <row r="48" spans="1:30" ht="9.75" customHeight="1">
      <c r="A48" s="33"/>
      <c r="B48" s="33"/>
      <c r="C48" s="152"/>
      <c r="D48" s="155"/>
      <c r="E48" s="162" t="str">
        <f t="shared" ca="1" si="0"/>
        <v/>
      </c>
      <c r="F48" s="191" t="str">
        <f t="shared" ca="1" si="1"/>
        <v/>
      </c>
      <c r="G48" s="165"/>
      <c r="H48" s="155" t="str">
        <f>IF(G48="","",VLOOKUP(G48,競技csv!$F:$O,MATCH(H$2,競技csv!$1:$1,0)-MATCH("競技名",競技csv!$1:$1,0)+1,0))</f>
        <v/>
      </c>
      <c r="I48" s="155" t="str">
        <f>IF(G48="","",VLOOKUP(G48,競技csv!$F:$O,MATCH(I$2,競技csv!$1:$1,0)-MATCH("競技名",競技csv!$1:$1,0)+1,0))</f>
        <v/>
      </c>
      <c r="J48" s="162"/>
      <c r="K48" s="163"/>
      <c r="L48" s="164"/>
      <c r="M48" s="165"/>
      <c r="N48" s="155" t="str">
        <f>IF(M48="","",VLOOKUP(M48,競技csv!$F:$O,MATCH(N$2,競技csv!$1:$1,0)-MATCH("競技名",競技csv!$1:$1,0)+1,0))</f>
        <v/>
      </c>
      <c r="O48" s="155" t="str">
        <f>IF(M48="","",VLOOKUP(M48,競技csv!$F:$O,MATCH(O$2,競技csv!$1:$1,0)-MATCH("競技名",競技csv!$1:$1,0)+1,0))</f>
        <v/>
      </c>
      <c r="P48" s="162"/>
      <c r="Q48" s="163"/>
      <c r="R48" s="164"/>
      <c r="S48" s="166"/>
      <c r="T48" s="33" t="str">
        <f t="shared" si="2"/>
        <v/>
      </c>
      <c r="U48" s="34" t="str">
        <f t="shared" ref="U48:V48" si="94">IF($S48="","",VLOOKUP($C48&amp;$S48,$P$65:$S$70,MATCH(U$2,$P$64:$S$64,0),0))</f>
        <v/>
      </c>
      <c r="V48" s="34" t="str">
        <f t="shared" si="94"/>
        <v/>
      </c>
      <c r="W48" s="33" t="str">
        <f t="shared" si="4"/>
        <v/>
      </c>
      <c r="X48" s="33">
        <f t="shared" ref="X48:AC48" si="95">IF($W48=X$1,X47+1,X47)</f>
        <v>0</v>
      </c>
      <c r="Y48" s="33">
        <f t="shared" si="95"/>
        <v>0</v>
      </c>
      <c r="Z48" s="33">
        <f t="shared" si="95"/>
        <v>0</v>
      </c>
      <c r="AA48" s="33">
        <f t="shared" si="95"/>
        <v>0</v>
      </c>
      <c r="AB48" s="33">
        <f t="shared" si="95"/>
        <v>0</v>
      </c>
      <c r="AC48" s="33">
        <f t="shared" si="95"/>
        <v>0</v>
      </c>
      <c r="AD48" s="33" t="str">
        <f t="array" aca="1" ref="AD48" ca="1">IF(W48="","",INDIRECT(ADDRESS(ROW(),MATCH(W48,$1:$1,0))))</f>
        <v/>
      </c>
    </row>
    <row r="49" spans="1:30" ht="9.75" customHeight="1">
      <c r="A49" s="33"/>
      <c r="B49" s="33"/>
      <c r="C49" s="152"/>
      <c r="D49" s="155"/>
      <c r="E49" s="162" t="str">
        <f t="shared" ca="1" si="0"/>
        <v/>
      </c>
      <c r="F49" s="191" t="str">
        <f t="shared" ca="1" si="1"/>
        <v/>
      </c>
      <c r="G49" s="165"/>
      <c r="H49" s="155" t="str">
        <f>IF(G49="","",VLOOKUP(G49,競技csv!$F:$O,MATCH(H$2,競技csv!$1:$1,0)-MATCH("競技名",競技csv!$1:$1,0)+1,0))</f>
        <v/>
      </c>
      <c r="I49" s="155" t="str">
        <f>IF(G49="","",VLOOKUP(G49,競技csv!$F:$O,MATCH(I$2,競技csv!$1:$1,0)-MATCH("競技名",競技csv!$1:$1,0)+1,0))</f>
        <v/>
      </c>
      <c r="J49" s="162"/>
      <c r="K49" s="163"/>
      <c r="L49" s="164"/>
      <c r="M49" s="165"/>
      <c r="N49" s="155" t="str">
        <f>IF(M49="","",VLOOKUP(M49,競技csv!$F:$O,MATCH(N$2,競技csv!$1:$1,0)-MATCH("競技名",競技csv!$1:$1,0)+1,0))</f>
        <v/>
      </c>
      <c r="O49" s="155" t="str">
        <f>IF(M49="","",VLOOKUP(M49,競技csv!$F:$O,MATCH(O$2,競技csv!$1:$1,0)-MATCH("競技名",競技csv!$1:$1,0)+1,0))</f>
        <v/>
      </c>
      <c r="P49" s="162"/>
      <c r="Q49" s="163"/>
      <c r="R49" s="164"/>
      <c r="S49" s="166"/>
      <c r="T49" s="33" t="str">
        <f t="shared" si="2"/>
        <v/>
      </c>
      <c r="U49" s="34" t="str">
        <f t="shared" ref="U49:V49" si="96">IF($S49="","",VLOOKUP($C49&amp;$S49,$P$65:$S$70,MATCH(U$2,$P$64:$S$64,0),0))</f>
        <v/>
      </c>
      <c r="V49" s="34" t="str">
        <f t="shared" si="96"/>
        <v/>
      </c>
      <c r="W49" s="33" t="str">
        <f t="shared" si="4"/>
        <v/>
      </c>
      <c r="X49" s="33">
        <f t="shared" ref="X49:AC49" si="97">IF($W49=X$1,X48+1,X48)</f>
        <v>0</v>
      </c>
      <c r="Y49" s="33">
        <f t="shared" si="97"/>
        <v>0</v>
      </c>
      <c r="Z49" s="33">
        <f t="shared" si="97"/>
        <v>0</v>
      </c>
      <c r="AA49" s="33">
        <f t="shared" si="97"/>
        <v>0</v>
      </c>
      <c r="AB49" s="33">
        <f t="shared" si="97"/>
        <v>0</v>
      </c>
      <c r="AC49" s="33">
        <f t="shared" si="97"/>
        <v>0</v>
      </c>
      <c r="AD49" s="33" t="str">
        <f t="array" aca="1" ref="AD49" ca="1">IF(W49="","",INDIRECT(ADDRESS(ROW(),MATCH(W49,$1:$1,0))))</f>
        <v/>
      </c>
    </row>
    <row r="50" spans="1:30" ht="9.75" customHeight="1">
      <c r="A50" s="33"/>
      <c r="B50" s="33"/>
      <c r="C50" s="152"/>
      <c r="D50" s="155"/>
      <c r="E50" s="162" t="str">
        <f t="shared" ca="1" si="0"/>
        <v/>
      </c>
      <c r="F50" s="191" t="str">
        <f t="shared" ca="1" si="1"/>
        <v/>
      </c>
      <c r="G50" s="165"/>
      <c r="H50" s="155" t="str">
        <f>IF(G50="","",VLOOKUP(G50,競技csv!$F:$O,MATCH(H$2,競技csv!$1:$1,0)-MATCH("競技名",競技csv!$1:$1,0)+1,0))</f>
        <v/>
      </c>
      <c r="I50" s="155" t="str">
        <f>IF(G50="","",VLOOKUP(G50,競技csv!$F:$O,MATCH(I$2,競技csv!$1:$1,0)-MATCH("競技名",競技csv!$1:$1,0)+1,0))</f>
        <v/>
      </c>
      <c r="J50" s="162"/>
      <c r="K50" s="163"/>
      <c r="L50" s="164"/>
      <c r="M50" s="165"/>
      <c r="N50" s="155" t="str">
        <f>IF(M50="","",VLOOKUP(M50,競技csv!$F:$O,MATCH(N$2,競技csv!$1:$1,0)-MATCH("競技名",競技csv!$1:$1,0)+1,0))</f>
        <v/>
      </c>
      <c r="O50" s="155" t="str">
        <f>IF(M50="","",VLOOKUP(M50,競技csv!$F:$O,MATCH(O$2,競技csv!$1:$1,0)-MATCH("競技名",競技csv!$1:$1,0)+1,0))</f>
        <v/>
      </c>
      <c r="P50" s="162"/>
      <c r="Q50" s="163"/>
      <c r="R50" s="164"/>
      <c r="S50" s="166"/>
      <c r="T50" s="33" t="str">
        <f t="shared" si="2"/>
        <v/>
      </c>
      <c r="U50" s="34" t="str">
        <f t="shared" ref="U50:V50" si="98">IF($S50="","",VLOOKUP($C50&amp;$S50,$P$65:$S$70,MATCH(U$2,$P$64:$S$64,0),0))</f>
        <v/>
      </c>
      <c r="V50" s="34" t="str">
        <f t="shared" si="98"/>
        <v/>
      </c>
      <c r="W50" s="33" t="str">
        <f t="shared" si="4"/>
        <v/>
      </c>
      <c r="X50" s="33">
        <f t="shared" ref="X50:AC50" si="99">IF($W50=X$1,X49+1,X49)</f>
        <v>0</v>
      </c>
      <c r="Y50" s="33">
        <f t="shared" si="99"/>
        <v>0</v>
      </c>
      <c r="Z50" s="33">
        <f t="shared" si="99"/>
        <v>0</v>
      </c>
      <c r="AA50" s="33">
        <f t="shared" si="99"/>
        <v>0</v>
      </c>
      <c r="AB50" s="33">
        <f t="shared" si="99"/>
        <v>0</v>
      </c>
      <c r="AC50" s="33">
        <f t="shared" si="99"/>
        <v>0</v>
      </c>
      <c r="AD50" s="33" t="str">
        <f t="array" aca="1" ref="AD50" ca="1">IF(W50="","",INDIRECT(ADDRESS(ROW(),MATCH(W50,$1:$1,0))))</f>
        <v/>
      </c>
    </row>
    <row r="51" spans="1:30" ht="9.75" customHeight="1">
      <c r="A51" s="33"/>
      <c r="B51" s="33"/>
      <c r="C51" s="152"/>
      <c r="D51" s="155"/>
      <c r="E51" s="162" t="str">
        <f t="shared" ca="1" si="0"/>
        <v/>
      </c>
      <c r="F51" s="191" t="str">
        <f t="shared" ca="1" si="1"/>
        <v/>
      </c>
      <c r="G51" s="165"/>
      <c r="H51" s="155" t="str">
        <f>IF(G51="","",VLOOKUP(G51,競技csv!$F:$O,MATCH(H$2,競技csv!$1:$1,0)-MATCH("競技名",競技csv!$1:$1,0)+1,0))</f>
        <v/>
      </c>
      <c r="I51" s="155" t="str">
        <f>IF(G51="","",VLOOKUP(G51,競技csv!$F:$O,MATCH(I$2,競技csv!$1:$1,0)-MATCH("競技名",競技csv!$1:$1,0)+1,0))</f>
        <v/>
      </c>
      <c r="J51" s="162"/>
      <c r="K51" s="163"/>
      <c r="L51" s="164"/>
      <c r="M51" s="165"/>
      <c r="N51" s="155" t="str">
        <f>IF(M51="","",VLOOKUP(M51,競技csv!$F:$O,MATCH(N$2,競技csv!$1:$1,0)-MATCH("競技名",競技csv!$1:$1,0)+1,0))</f>
        <v/>
      </c>
      <c r="O51" s="155" t="str">
        <f>IF(M51="","",VLOOKUP(M51,競技csv!$F:$O,MATCH(O$2,競技csv!$1:$1,0)-MATCH("競技名",競技csv!$1:$1,0)+1,0))</f>
        <v/>
      </c>
      <c r="P51" s="162"/>
      <c r="Q51" s="163"/>
      <c r="R51" s="164"/>
      <c r="S51" s="166"/>
      <c r="T51" s="33" t="str">
        <f t="shared" si="2"/>
        <v/>
      </c>
      <c r="U51" s="34" t="str">
        <f t="shared" ref="U51:V51" si="100">IF($S51="","",VLOOKUP($C51&amp;$S51,$P$65:$S$70,MATCH(U$2,$P$64:$S$64,0),0))</f>
        <v/>
      </c>
      <c r="V51" s="34" t="str">
        <f t="shared" si="100"/>
        <v/>
      </c>
      <c r="W51" s="33" t="str">
        <f t="shared" si="4"/>
        <v/>
      </c>
      <c r="X51" s="33">
        <f t="shared" ref="X51:AC51" si="101">IF($W51=X$1,X50+1,X50)</f>
        <v>0</v>
      </c>
      <c r="Y51" s="33">
        <f t="shared" si="101"/>
        <v>0</v>
      </c>
      <c r="Z51" s="33">
        <f t="shared" si="101"/>
        <v>0</v>
      </c>
      <c r="AA51" s="33">
        <f t="shared" si="101"/>
        <v>0</v>
      </c>
      <c r="AB51" s="33">
        <f t="shared" si="101"/>
        <v>0</v>
      </c>
      <c r="AC51" s="33">
        <f t="shared" si="101"/>
        <v>0</v>
      </c>
      <c r="AD51" s="33" t="str">
        <f t="array" aca="1" ref="AD51" ca="1">IF(W51="","",INDIRECT(ADDRESS(ROW(),MATCH(W51,$1:$1,0))))</f>
        <v/>
      </c>
    </row>
    <row r="52" spans="1:30" ht="9.75" customHeight="1">
      <c r="A52" s="33"/>
      <c r="B52" s="33"/>
      <c r="C52" s="152"/>
      <c r="D52" s="155"/>
      <c r="E52" s="162" t="str">
        <f t="shared" ca="1" si="0"/>
        <v/>
      </c>
      <c r="F52" s="191" t="str">
        <f t="shared" ca="1" si="1"/>
        <v/>
      </c>
      <c r="G52" s="165"/>
      <c r="H52" s="155" t="str">
        <f>IF(G52="","",VLOOKUP(G52,競技csv!$F:$O,MATCH(H$2,競技csv!$1:$1,0)-MATCH("競技名",競技csv!$1:$1,0)+1,0))</f>
        <v/>
      </c>
      <c r="I52" s="155" t="str">
        <f>IF(G52="","",VLOOKUP(G52,競技csv!$F:$O,MATCH(I$2,競技csv!$1:$1,0)-MATCH("競技名",競技csv!$1:$1,0)+1,0))</f>
        <v/>
      </c>
      <c r="J52" s="162"/>
      <c r="K52" s="163"/>
      <c r="L52" s="164"/>
      <c r="M52" s="165"/>
      <c r="N52" s="155" t="str">
        <f>IF(M52="","",VLOOKUP(M52,競技csv!$F:$O,MATCH(N$2,競技csv!$1:$1,0)-MATCH("競技名",競技csv!$1:$1,0)+1,0))</f>
        <v/>
      </c>
      <c r="O52" s="155" t="str">
        <f>IF(M52="","",VLOOKUP(M52,競技csv!$F:$O,MATCH(O$2,競技csv!$1:$1,0)-MATCH("競技名",競技csv!$1:$1,0)+1,0))</f>
        <v/>
      </c>
      <c r="P52" s="162"/>
      <c r="Q52" s="163"/>
      <c r="R52" s="164"/>
      <c r="S52" s="166"/>
      <c r="T52" s="33" t="str">
        <f t="shared" si="2"/>
        <v/>
      </c>
      <c r="U52" s="34" t="str">
        <f t="shared" ref="U52:V52" si="102">IF($S52="","",VLOOKUP($C52&amp;$S52,$P$65:$S$70,MATCH(U$2,$P$64:$S$64,0),0))</f>
        <v/>
      </c>
      <c r="V52" s="34" t="str">
        <f t="shared" si="102"/>
        <v/>
      </c>
      <c r="W52" s="33" t="str">
        <f t="shared" si="4"/>
        <v/>
      </c>
      <c r="X52" s="33">
        <f t="shared" ref="X52:AC52" si="103">IF($W52=X$1,X51+1,X51)</f>
        <v>0</v>
      </c>
      <c r="Y52" s="33">
        <f t="shared" si="103"/>
        <v>0</v>
      </c>
      <c r="Z52" s="33">
        <f t="shared" si="103"/>
        <v>0</v>
      </c>
      <c r="AA52" s="33">
        <f t="shared" si="103"/>
        <v>0</v>
      </c>
      <c r="AB52" s="33">
        <f t="shared" si="103"/>
        <v>0</v>
      </c>
      <c r="AC52" s="33">
        <f t="shared" si="103"/>
        <v>0</v>
      </c>
      <c r="AD52" s="33" t="str">
        <f t="array" aca="1" ref="AD52" ca="1">IF(W52="","",INDIRECT(ADDRESS(ROW(),MATCH(W52,$1:$1,0))))</f>
        <v/>
      </c>
    </row>
    <row r="53" spans="1:30" ht="9.75" customHeight="1">
      <c r="A53" s="33"/>
      <c r="B53" s="33"/>
      <c r="C53" s="152"/>
      <c r="D53" s="155"/>
      <c r="E53" s="162" t="str">
        <f t="shared" ca="1" si="0"/>
        <v/>
      </c>
      <c r="F53" s="191" t="str">
        <f t="shared" ca="1" si="1"/>
        <v/>
      </c>
      <c r="G53" s="165"/>
      <c r="H53" s="155" t="str">
        <f>IF(G53="","",VLOOKUP(G53,競技csv!$F:$O,MATCH(H$2,競技csv!$1:$1,0)-MATCH("競技名",競技csv!$1:$1,0)+1,0))</f>
        <v/>
      </c>
      <c r="I53" s="155" t="str">
        <f>IF(G53="","",VLOOKUP(G53,競技csv!$F:$O,MATCH(I$2,競技csv!$1:$1,0)-MATCH("競技名",競技csv!$1:$1,0)+1,0))</f>
        <v/>
      </c>
      <c r="J53" s="162"/>
      <c r="K53" s="163"/>
      <c r="L53" s="164"/>
      <c r="M53" s="165"/>
      <c r="N53" s="155" t="str">
        <f>IF(M53="","",VLOOKUP(M53,競技csv!$F:$O,MATCH(N$2,競技csv!$1:$1,0)-MATCH("競技名",競技csv!$1:$1,0)+1,0))</f>
        <v/>
      </c>
      <c r="O53" s="155" t="str">
        <f>IF(M53="","",VLOOKUP(M53,競技csv!$F:$O,MATCH(O$2,競技csv!$1:$1,0)-MATCH("競技名",競技csv!$1:$1,0)+1,0))</f>
        <v/>
      </c>
      <c r="P53" s="162"/>
      <c r="Q53" s="163"/>
      <c r="R53" s="164"/>
      <c r="S53" s="166"/>
      <c r="T53" s="33" t="str">
        <f t="shared" si="2"/>
        <v/>
      </c>
      <c r="U53" s="34" t="str">
        <f t="shared" ref="U53:V53" si="104">IF($S53="","",VLOOKUP($C53&amp;$S53,$P$65:$S$70,MATCH(U$2,$P$64:$S$64,0),0))</f>
        <v/>
      </c>
      <c r="V53" s="34" t="str">
        <f t="shared" si="104"/>
        <v/>
      </c>
      <c r="W53" s="33" t="str">
        <f t="shared" si="4"/>
        <v/>
      </c>
      <c r="X53" s="33">
        <f t="shared" ref="X53:AC53" si="105">IF($W53=X$1,X52+1,X52)</f>
        <v>0</v>
      </c>
      <c r="Y53" s="33">
        <f t="shared" si="105"/>
        <v>0</v>
      </c>
      <c r="Z53" s="33">
        <f t="shared" si="105"/>
        <v>0</v>
      </c>
      <c r="AA53" s="33">
        <f t="shared" si="105"/>
        <v>0</v>
      </c>
      <c r="AB53" s="33">
        <f t="shared" si="105"/>
        <v>0</v>
      </c>
      <c r="AC53" s="33">
        <f t="shared" si="105"/>
        <v>0</v>
      </c>
      <c r="AD53" s="33" t="str">
        <f t="array" aca="1" ref="AD53" ca="1">IF(W53="","",INDIRECT(ADDRESS(ROW(),MATCH(W53,$1:$1,0))))</f>
        <v/>
      </c>
    </row>
    <row r="54" spans="1:30" ht="9.75" customHeight="1">
      <c r="A54" s="33"/>
      <c r="B54" s="33"/>
      <c r="C54" s="152"/>
      <c r="D54" s="155"/>
      <c r="E54" s="162" t="str">
        <f t="shared" ca="1" si="0"/>
        <v/>
      </c>
      <c r="F54" s="191" t="str">
        <f t="shared" ca="1" si="1"/>
        <v/>
      </c>
      <c r="G54" s="165"/>
      <c r="H54" s="155" t="str">
        <f>IF(G54="","",VLOOKUP(G54,競技csv!$F:$O,MATCH(H$2,競技csv!$1:$1,0)-MATCH("競技名",競技csv!$1:$1,0)+1,0))</f>
        <v/>
      </c>
      <c r="I54" s="155" t="str">
        <f>IF(G54="","",VLOOKUP(G54,競技csv!$F:$O,MATCH(I$2,競技csv!$1:$1,0)-MATCH("競技名",競技csv!$1:$1,0)+1,0))</f>
        <v/>
      </c>
      <c r="J54" s="162"/>
      <c r="K54" s="163"/>
      <c r="L54" s="164"/>
      <c r="M54" s="165"/>
      <c r="N54" s="155" t="str">
        <f>IF(M54="","",VLOOKUP(M54,競技csv!$F:$O,MATCH(N$2,競技csv!$1:$1,0)-MATCH("競技名",競技csv!$1:$1,0)+1,0))</f>
        <v/>
      </c>
      <c r="O54" s="155" t="str">
        <f>IF(M54="","",VLOOKUP(M54,競技csv!$F:$O,MATCH(O$2,競技csv!$1:$1,0)-MATCH("競技名",競技csv!$1:$1,0)+1,0))</f>
        <v/>
      </c>
      <c r="P54" s="162"/>
      <c r="Q54" s="163"/>
      <c r="R54" s="164"/>
      <c r="S54" s="166"/>
      <c r="T54" s="33" t="str">
        <f t="shared" si="2"/>
        <v/>
      </c>
      <c r="U54" s="34" t="str">
        <f t="shared" ref="U54:V54" si="106">IF($S54="","",VLOOKUP($C54&amp;$S54,$P$65:$S$70,MATCH(U$2,$P$64:$S$64,0),0))</f>
        <v/>
      </c>
      <c r="V54" s="34" t="str">
        <f t="shared" si="106"/>
        <v/>
      </c>
      <c r="W54" s="33" t="str">
        <f t="shared" si="4"/>
        <v/>
      </c>
      <c r="X54" s="33">
        <f t="shared" ref="X54:AC54" si="107">IF($W54=X$1,X53+1,X53)</f>
        <v>0</v>
      </c>
      <c r="Y54" s="33">
        <f t="shared" si="107"/>
        <v>0</v>
      </c>
      <c r="Z54" s="33">
        <f t="shared" si="107"/>
        <v>0</v>
      </c>
      <c r="AA54" s="33">
        <f t="shared" si="107"/>
        <v>0</v>
      </c>
      <c r="AB54" s="33">
        <f t="shared" si="107"/>
        <v>0</v>
      </c>
      <c r="AC54" s="33">
        <f t="shared" si="107"/>
        <v>0</v>
      </c>
      <c r="AD54" s="33" t="str">
        <f t="array" aca="1" ref="AD54" ca="1">IF(W54="","",INDIRECT(ADDRESS(ROW(),MATCH(W54,$1:$1,0))))</f>
        <v/>
      </c>
    </row>
    <row r="55" spans="1:30" ht="9.75" customHeight="1">
      <c r="A55" s="33"/>
      <c r="B55" s="33"/>
      <c r="C55" s="152"/>
      <c r="D55" s="155"/>
      <c r="E55" s="162" t="str">
        <f t="shared" ca="1" si="0"/>
        <v/>
      </c>
      <c r="F55" s="191" t="str">
        <f t="shared" ca="1" si="1"/>
        <v/>
      </c>
      <c r="G55" s="165"/>
      <c r="H55" s="155" t="str">
        <f>IF(G55="","",VLOOKUP(G55,競技csv!$F:$O,MATCH(H$2,競技csv!$1:$1,0)-MATCH("競技名",競技csv!$1:$1,0)+1,0))</f>
        <v/>
      </c>
      <c r="I55" s="155" t="str">
        <f>IF(G55="","",VLOOKUP(G55,競技csv!$F:$O,MATCH(I$2,競技csv!$1:$1,0)-MATCH("競技名",競技csv!$1:$1,0)+1,0))</f>
        <v/>
      </c>
      <c r="J55" s="162"/>
      <c r="K55" s="163"/>
      <c r="L55" s="164"/>
      <c r="M55" s="165"/>
      <c r="N55" s="155" t="str">
        <f>IF(M55="","",VLOOKUP(M55,競技csv!$F:$O,MATCH(N$2,競技csv!$1:$1,0)-MATCH("競技名",競技csv!$1:$1,0)+1,0))</f>
        <v/>
      </c>
      <c r="O55" s="155" t="str">
        <f>IF(M55="","",VLOOKUP(M55,競技csv!$F:$O,MATCH(O$2,競技csv!$1:$1,0)-MATCH("競技名",競技csv!$1:$1,0)+1,0))</f>
        <v/>
      </c>
      <c r="P55" s="162"/>
      <c r="Q55" s="163"/>
      <c r="R55" s="164"/>
      <c r="S55" s="166"/>
      <c r="T55" s="33" t="str">
        <f t="shared" si="2"/>
        <v/>
      </c>
      <c r="U55" s="34" t="str">
        <f t="shared" ref="U55:V55" si="108">IF($S55="","",VLOOKUP($C55&amp;$S55,$P$65:$S$70,MATCH(U$2,$P$64:$S$64,0),0))</f>
        <v/>
      </c>
      <c r="V55" s="34" t="str">
        <f t="shared" si="108"/>
        <v/>
      </c>
      <c r="W55" s="33" t="str">
        <f t="shared" si="4"/>
        <v/>
      </c>
      <c r="X55" s="33">
        <f t="shared" ref="X55:AC55" si="109">IF($W55=X$1,X54+1,X54)</f>
        <v>0</v>
      </c>
      <c r="Y55" s="33">
        <f t="shared" si="109"/>
        <v>0</v>
      </c>
      <c r="Z55" s="33">
        <f t="shared" si="109"/>
        <v>0</v>
      </c>
      <c r="AA55" s="33">
        <f t="shared" si="109"/>
        <v>0</v>
      </c>
      <c r="AB55" s="33">
        <f t="shared" si="109"/>
        <v>0</v>
      </c>
      <c r="AC55" s="33">
        <f t="shared" si="109"/>
        <v>0</v>
      </c>
      <c r="AD55" s="33" t="str">
        <f t="array" aca="1" ref="AD55" ca="1">IF(W55="","",INDIRECT(ADDRESS(ROW(),MATCH(W55,$1:$1,0))))</f>
        <v/>
      </c>
    </row>
    <row r="56" spans="1:30" ht="9.75" customHeight="1">
      <c r="A56" s="33"/>
      <c r="B56" s="33"/>
      <c r="C56" s="152"/>
      <c r="D56" s="155"/>
      <c r="E56" s="162" t="str">
        <f t="shared" ca="1" si="0"/>
        <v/>
      </c>
      <c r="F56" s="191" t="str">
        <f t="shared" ca="1" si="1"/>
        <v/>
      </c>
      <c r="G56" s="165"/>
      <c r="H56" s="155" t="str">
        <f>IF(G56="","",VLOOKUP(G56,競技csv!$F:$O,MATCH(H$2,競技csv!$1:$1,0)-MATCH("競技名",競技csv!$1:$1,0)+1,0))</f>
        <v/>
      </c>
      <c r="I56" s="155" t="str">
        <f>IF(G56="","",VLOOKUP(G56,競技csv!$F:$O,MATCH(I$2,競技csv!$1:$1,0)-MATCH("競技名",競技csv!$1:$1,0)+1,0))</f>
        <v/>
      </c>
      <c r="J56" s="162"/>
      <c r="K56" s="163"/>
      <c r="L56" s="164"/>
      <c r="M56" s="165"/>
      <c r="N56" s="155" t="str">
        <f>IF(M56="","",VLOOKUP(M56,競技csv!$F:$O,MATCH(N$2,競技csv!$1:$1,0)-MATCH("競技名",競技csv!$1:$1,0)+1,0))</f>
        <v/>
      </c>
      <c r="O56" s="155" t="str">
        <f>IF(M56="","",VLOOKUP(M56,競技csv!$F:$O,MATCH(O$2,競技csv!$1:$1,0)-MATCH("競技名",競技csv!$1:$1,0)+1,0))</f>
        <v/>
      </c>
      <c r="P56" s="162"/>
      <c r="Q56" s="163"/>
      <c r="R56" s="164"/>
      <c r="S56" s="166"/>
      <c r="T56" s="33" t="str">
        <f t="shared" si="2"/>
        <v/>
      </c>
      <c r="U56" s="34" t="str">
        <f t="shared" ref="U56:V56" si="110">IF($S56="","",VLOOKUP($C56&amp;$S56,$P$65:$S$70,MATCH(U$2,$P$64:$S$64,0),0))</f>
        <v/>
      </c>
      <c r="V56" s="34" t="str">
        <f t="shared" si="110"/>
        <v/>
      </c>
      <c r="W56" s="33" t="str">
        <f t="shared" si="4"/>
        <v/>
      </c>
      <c r="X56" s="33">
        <f t="shared" ref="X56:AC56" si="111">IF($W56=X$1,X55+1,X55)</f>
        <v>0</v>
      </c>
      <c r="Y56" s="33">
        <f t="shared" si="111"/>
        <v>0</v>
      </c>
      <c r="Z56" s="33">
        <f t="shared" si="111"/>
        <v>0</v>
      </c>
      <c r="AA56" s="33">
        <f t="shared" si="111"/>
        <v>0</v>
      </c>
      <c r="AB56" s="33">
        <f t="shared" si="111"/>
        <v>0</v>
      </c>
      <c r="AC56" s="33">
        <f t="shared" si="111"/>
        <v>0</v>
      </c>
      <c r="AD56" s="33" t="str">
        <f t="array" aca="1" ref="AD56" ca="1">IF(W56="","",INDIRECT(ADDRESS(ROW(),MATCH(W56,$1:$1,0))))</f>
        <v/>
      </c>
    </row>
    <row r="57" spans="1:30" ht="9.75" customHeight="1">
      <c r="A57" s="33"/>
      <c r="B57" s="33"/>
      <c r="C57" s="152"/>
      <c r="D57" s="155"/>
      <c r="E57" s="162" t="str">
        <f t="shared" ca="1" si="0"/>
        <v/>
      </c>
      <c r="F57" s="191" t="str">
        <f t="shared" ca="1" si="1"/>
        <v/>
      </c>
      <c r="G57" s="165"/>
      <c r="H57" s="155" t="str">
        <f>IF(G57="","",VLOOKUP(G57,競技csv!$F:$O,MATCH(H$2,競技csv!$1:$1,0)-MATCH("競技名",競技csv!$1:$1,0)+1,0))</f>
        <v/>
      </c>
      <c r="I57" s="155" t="str">
        <f>IF(G57="","",VLOOKUP(G57,競技csv!$F:$O,MATCH(I$2,競技csv!$1:$1,0)-MATCH("競技名",競技csv!$1:$1,0)+1,0))</f>
        <v/>
      </c>
      <c r="J57" s="162"/>
      <c r="K57" s="163"/>
      <c r="L57" s="164"/>
      <c r="M57" s="165"/>
      <c r="N57" s="155" t="str">
        <f>IF(M57="","",VLOOKUP(M57,競技csv!$F:$O,MATCH(N$2,競技csv!$1:$1,0)-MATCH("競技名",競技csv!$1:$1,0)+1,0))</f>
        <v/>
      </c>
      <c r="O57" s="155" t="str">
        <f>IF(M57="","",VLOOKUP(M57,競技csv!$F:$O,MATCH(O$2,競技csv!$1:$1,0)-MATCH("競技名",競技csv!$1:$1,0)+1,0))</f>
        <v/>
      </c>
      <c r="P57" s="162"/>
      <c r="Q57" s="163"/>
      <c r="R57" s="164"/>
      <c r="S57" s="166"/>
      <c r="T57" s="33" t="str">
        <f t="shared" si="2"/>
        <v/>
      </c>
      <c r="U57" s="34" t="str">
        <f t="shared" ref="U57:V57" si="112">IF($S57="","",VLOOKUP($C57&amp;$S57,$P$65:$S$70,MATCH(U$2,$P$64:$S$64,0),0))</f>
        <v/>
      </c>
      <c r="V57" s="34" t="str">
        <f t="shared" si="112"/>
        <v/>
      </c>
      <c r="W57" s="33" t="str">
        <f t="shared" si="4"/>
        <v/>
      </c>
      <c r="X57" s="33">
        <f t="shared" ref="X57:AC57" si="113">IF($W57=X$1,X56+1,X56)</f>
        <v>0</v>
      </c>
      <c r="Y57" s="33">
        <f t="shared" si="113"/>
        <v>0</v>
      </c>
      <c r="Z57" s="33">
        <f t="shared" si="113"/>
        <v>0</v>
      </c>
      <c r="AA57" s="33">
        <f t="shared" si="113"/>
        <v>0</v>
      </c>
      <c r="AB57" s="33">
        <f t="shared" si="113"/>
        <v>0</v>
      </c>
      <c r="AC57" s="33">
        <f t="shared" si="113"/>
        <v>0</v>
      </c>
      <c r="AD57" s="33" t="str">
        <f t="array" aca="1" ref="AD57" ca="1">IF(W57="","",INDIRECT(ADDRESS(ROW(),MATCH(W57,$1:$1,0))))</f>
        <v/>
      </c>
    </row>
    <row r="58" spans="1:30" ht="9.75" customHeight="1">
      <c r="A58" s="33"/>
      <c r="B58" s="33"/>
      <c r="C58" s="152"/>
      <c r="D58" s="155"/>
      <c r="E58" s="162" t="str">
        <f t="shared" ca="1" si="0"/>
        <v/>
      </c>
      <c r="F58" s="191" t="str">
        <f t="shared" ca="1" si="1"/>
        <v/>
      </c>
      <c r="G58" s="165"/>
      <c r="H58" s="155" t="str">
        <f>IF(G58="","",VLOOKUP(G58,競技csv!$F:$O,MATCH(H$2,競技csv!$1:$1,0)-MATCH("競技名",競技csv!$1:$1,0)+1,0))</f>
        <v/>
      </c>
      <c r="I58" s="155" t="str">
        <f>IF(G58="","",VLOOKUP(G58,競技csv!$F:$O,MATCH(I$2,競技csv!$1:$1,0)-MATCH("競技名",競技csv!$1:$1,0)+1,0))</f>
        <v/>
      </c>
      <c r="J58" s="162"/>
      <c r="K58" s="163"/>
      <c r="L58" s="164"/>
      <c r="M58" s="165"/>
      <c r="N58" s="155" t="str">
        <f>IF(M58="","",VLOOKUP(M58,競技csv!$F:$O,MATCH(N$2,競技csv!$1:$1,0)-MATCH("競技名",競技csv!$1:$1,0)+1,0))</f>
        <v/>
      </c>
      <c r="O58" s="155" t="str">
        <f>IF(M58="","",VLOOKUP(M58,競技csv!$F:$O,MATCH(O$2,競技csv!$1:$1,0)-MATCH("競技名",競技csv!$1:$1,0)+1,0))</f>
        <v/>
      </c>
      <c r="P58" s="162"/>
      <c r="Q58" s="163"/>
      <c r="R58" s="164"/>
      <c r="S58" s="166"/>
      <c r="T58" s="33" t="str">
        <f t="shared" si="2"/>
        <v/>
      </c>
      <c r="U58" s="34" t="str">
        <f t="shared" ref="U58:V58" si="114">IF($S58="","",VLOOKUP($C58&amp;$S58,$P$65:$S$70,MATCH(U$2,$P$64:$S$64,0),0))</f>
        <v/>
      </c>
      <c r="V58" s="34" t="str">
        <f t="shared" si="114"/>
        <v/>
      </c>
      <c r="W58" s="33" t="str">
        <f t="shared" si="4"/>
        <v/>
      </c>
      <c r="X58" s="33">
        <f t="shared" ref="X58:AC58" si="115">IF($W58=X$1,X57+1,X57)</f>
        <v>0</v>
      </c>
      <c r="Y58" s="33">
        <f t="shared" si="115"/>
        <v>0</v>
      </c>
      <c r="Z58" s="33">
        <f t="shared" si="115"/>
        <v>0</v>
      </c>
      <c r="AA58" s="33">
        <f t="shared" si="115"/>
        <v>0</v>
      </c>
      <c r="AB58" s="33">
        <f t="shared" si="115"/>
        <v>0</v>
      </c>
      <c r="AC58" s="33">
        <f t="shared" si="115"/>
        <v>0</v>
      </c>
      <c r="AD58" s="33" t="str">
        <f t="array" aca="1" ref="AD58" ca="1">IF(W58="","",INDIRECT(ADDRESS(ROW(),MATCH(W58,$1:$1,0))))</f>
        <v/>
      </c>
    </row>
    <row r="59" spans="1:30" ht="9.75" customHeight="1">
      <c r="A59" s="33"/>
      <c r="B59" s="33"/>
      <c r="C59" s="152"/>
      <c r="D59" s="155"/>
      <c r="E59" s="162" t="str">
        <f t="shared" ca="1" si="0"/>
        <v/>
      </c>
      <c r="F59" s="191" t="str">
        <f t="shared" ca="1" si="1"/>
        <v/>
      </c>
      <c r="G59" s="165"/>
      <c r="H59" s="155" t="str">
        <f>IF(G59="","",VLOOKUP(G59,競技csv!$F:$O,MATCH(H$2,競技csv!$1:$1,0)-MATCH("競技名",競技csv!$1:$1,0)+1,0))</f>
        <v/>
      </c>
      <c r="I59" s="155" t="str">
        <f>IF(G59="","",VLOOKUP(G59,競技csv!$F:$O,MATCH(I$2,競技csv!$1:$1,0)-MATCH("競技名",競技csv!$1:$1,0)+1,0))</f>
        <v/>
      </c>
      <c r="J59" s="162"/>
      <c r="K59" s="163"/>
      <c r="L59" s="164"/>
      <c r="M59" s="165"/>
      <c r="N59" s="155" t="str">
        <f>IF(M59="","",VLOOKUP(M59,競技csv!$F:$O,MATCH(N$2,競技csv!$1:$1,0)-MATCH("競技名",競技csv!$1:$1,0)+1,0))</f>
        <v/>
      </c>
      <c r="O59" s="155" t="str">
        <f>IF(M59="","",VLOOKUP(M59,競技csv!$F:$O,MATCH(O$2,競技csv!$1:$1,0)-MATCH("競技名",競技csv!$1:$1,0)+1,0))</f>
        <v/>
      </c>
      <c r="P59" s="162"/>
      <c r="Q59" s="163"/>
      <c r="R59" s="164"/>
      <c r="S59" s="166"/>
      <c r="T59" s="33" t="str">
        <f t="shared" si="2"/>
        <v/>
      </c>
      <c r="U59" s="34" t="str">
        <f t="shared" ref="U59:V59" si="116">IF($S59="","",VLOOKUP($C59&amp;$S59,$P$65:$S$70,MATCH(U$2,$P$64:$S$64,0),0))</f>
        <v/>
      </c>
      <c r="V59" s="34" t="str">
        <f t="shared" si="116"/>
        <v/>
      </c>
      <c r="W59" s="33" t="str">
        <f t="shared" si="4"/>
        <v/>
      </c>
      <c r="X59" s="33">
        <f t="shared" ref="X59:AC59" si="117">IF($W59=X$1,X58+1,X58)</f>
        <v>0</v>
      </c>
      <c r="Y59" s="33">
        <f t="shared" si="117"/>
        <v>0</v>
      </c>
      <c r="Z59" s="33">
        <f t="shared" si="117"/>
        <v>0</v>
      </c>
      <c r="AA59" s="33">
        <f t="shared" si="117"/>
        <v>0</v>
      </c>
      <c r="AB59" s="33">
        <f t="shared" si="117"/>
        <v>0</v>
      </c>
      <c r="AC59" s="33">
        <f t="shared" si="117"/>
        <v>0</v>
      </c>
      <c r="AD59" s="33" t="str">
        <f t="array" aca="1" ref="AD59" ca="1">IF(W59="","",INDIRECT(ADDRESS(ROW(),MATCH(W59,$1:$1,0))))</f>
        <v/>
      </c>
    </row>
    <row r="60" spans="1:30" ht="9.75" customHeight="1">
      <c r="A60" s="33"/>
      <c r="B60" s="33"/>
      <c r="C60" s="152"/>
      <c r="D60" s="155"/>
      <c r="E60" s="162" t="str">
        <f t="shared" ca="1" si="0"/>
        <v/>
      </c>
      <c r="F60" s="191" t="str">
        <f t="shared" ca="1" si="1"/>
        <v/>
      </c>
      <c r="G60" s="165"/>
      <c r="H60" s="155" t="str">
        <f>IF(G60="","",VLOOKUP(G60,競技csv!$F:$O,MATCH(H$2,競技csv!$1:$1,0)-MATCH("競技名",競技csv!$1:$1,0)+1,0))</f>
        <v/>
      </c>
      <c r="I60" s="155" t="str">
        <f>IF(G60="","",VLOOKUP(G60,競技csv!$F:$O,MATCH(I$2,競技csv!$1:$1,0)-MATCH("競技名",競技csv!$1:$1,0)+1,0))</f>
        <v/>
      </c>
      <c r="J60" s="162"/>
      <c r="K60" s="163"/>
      <c r="L60" s="164"/>
      <c r="M60" s="165"/>
      <c r="N60" s="155" t="str">
        <f>IF(M60="","",VLOOKUP(M60,競技csv!$F:$O,MATCH(N$2,競技csv!$1:$1,0)-MATCH("競技名",競技csv!$1:$1,0)+1,0))</f>
        <v/>
      </c>
      <c r="O60" s="155" t="str">
        <f>IF(M60="","",VLOOKUP(M60,競技csv!$F:$O,MATCH(O$2,競技csv!$1:$1,0)-MATCH("競技名",競技csv!$1:$1,0)+1,0))</f>
        <v/>
      </c>
      <c r="P60" s="162"/>
      <c r="Q60" s="163"/>
      <c r="R60" s="164"/>
      <c r="S60" s="166"/>
      <c r="T60" s="33" t="str">
        <f t="shared" si="2"/>
        <v/>
      </c>
      <c r="U60" s="34" t="str">
        <f t="shared" ref="U60:V60" si="118">IF($S60="","",VLOOKUP($C60&amp;$S60,$P$65:$S$70,MATCH(U$2,$P$64:$S$64,0),0))</f>
        <v/>
      </c>
      <c r="V60" s="34" t="str">
        <f t="shared" si="118"/>
        <v/>
      </c>
      <c r="W60" s="33" t="str">
        <f t="shared" si="4"/>
        <v/>
      </c>
      <c r="X60" s="33">
        <f t="shared" ref="X60:AC60" si="119">IF($W60=X$1,X59+1,X59)</f>
        <v>0</v>
      </c>
      <c r="Y60" s="33">
        <f t="shared" si="119"/>
        <v>0</v>
      </c>
      <c r="Z60" s="33">
        <f t="shared" si="119"/>
        <v>0</v>
      </c>
      <c r="AA60" s="33">
        <f t="shared" si="119"/>
        <v>0</v>
      </c>
      <c r="AB60" s="33">
        <f t="shared" si="119"/>
        <v>0</v>
      </c>
      <c r="AC60" s="33">
        <f t="shared" si="119"/>
        <v>0</v>
      </c>
      <c r="AD60" s="33" t="str">
        <f t="array" aca="1" ref="AD60" ca="1">IF(W60="","",INDIRECT(ADDRESS(ROW(),MATCH(W60,$1:$1,0))))</f>
        <v/>
      </c>
    </row>
    <row r="61" spans="1:30" ht="9.75" customHeight="1">
      <c r="A61" s="33"/>
      <c r="B61" s="33"/>
      <c r="C61" s="152"/>
      <c r="D61" s="155"/>
      <c r="E61" s="162" t="str">
        <f t="shared" ca="1" si="0"/>
        <v/>
      </c>
      <c r="F61" s="191" t="str">
        <f t="shared" ca="1" si="1"/>
        <v/>
      </c>
      <c r="G61" s="165"/>
      <c r="H61" s="155" t="str">
        <f>IF(G61="","",VLOOKUP(G61,競技csv!$F:$O,MATCH(H$2,競技csv!$1:$1,0)-MATCH("競技名",競技csv!$1:$1,0)+1,0))</f>
        <v/>
      </c>
      <c r="I61" s="155" t="str">
        <f>IF(G61="","",VLOOKUP(G61,競技csv!$F:$O,MATCH(I$2,競技csv!$1:$1,0)-MATCH("競技名",競技csv!$1:$1,0)+1,0))</f>
        <v/>
      </c>
      <c r="J61" s="162"/>
      <c r="K61" s="163"/>
      <c r="L61" s="164"/>
      <c r="M61" s="165"/>
      <c r="N61" s="155" t="str">
        <f>IF(M61="","",VLOOKUP(M61,競技csv!$F:$O,MATCH(N$2,競技csv!$1:$1,0)-MATCH("競技名",競技csv!$1:$1,0)+1,0))</f>
        <v/>
      </c>
      <c r="O61" s="155" t="str">
        <f>IF(M61="","",VLOOKUP(M61,競技csv!$F:$O,MATCH(O$2,競技csv!$1:$1,0)-MATCH("競技名",競技csv!$1:$1,0)+1,0))</f>
        <v/>
      </c>
      <c r="P61" s="162"/>
      <c r="Q61" s="163"/>
      <c r="R61" s="164"/>
      <c r="S61" s="166"/>
      <c r="T61" s="33" t="str">
        <f t="shared" si="2"/>
        <v/>
      </c>
      <c r="U61" s="34" t="str">
        <f t="shared" ref="U61:V61" si="120">IF($S61="","",VLOOKUP($C61&amp;$S61,$P$65:$S$70,MATCH(U$2,$P$64:$S$64,0),0))</f>
        <v/>
      </c>
      <c r="V61" s="34" t="str">
        <f t="shared" si="120"/>
        <v/>
      </c>
      <c r="W61" s="33" t="str">
        <f t="shared" si="4"/>
        <v/>
      </c>
      <c r="X61" s="33">
        <f t="shared" ref="X61:AC61" si="121">IF($W61=X$1,X49+1,X49)</f>
        <v>0</v>
      </c>
      <c r="Y61" s="33">
        <f t="shared" si="121"/>
        <v>0</v>
      </c>
      <c r="Z61" s="33">
        <f t="shared" si="121"/>
        <v>0</v>
      </c>
      <c r="AA61" s="33">
        <f t="shared" si="121"/>
        <v>0</v>
      </c>
      <c r="AB61" s="33">
        <f t="shared" si="121"/>
        <v>0</v>
      </c>
      <c r="AC61" s="33">
        <f t="shared" si="121"/>
        <v>0</v>
      </c>
      <c r="AD61" s="33" t="str">
        <f t="array" aca="1" ref="AD61" ca="1">IF(W61="","",INDIRECT(ADDRESS(ROW(),MATCH(W61,$1:$1,0))))</f>
        <v/>
      </c>
    </row>
    <row r="62" spans="1:30" ht="9.75" customHeight="1">
      <c r="A62" s="33"/>
      <c r="B62" s="33"/>
      <c r="C62" s="153"/>
      <c r="D62" s="156"/>
      <c r="E62" s="168" t="str">
        <f t="shared" ca="1" si="0"/>
        <v/>
      </c>
      <c r="F62" s="192" t="str">
        <f t="shared" ca="1" si="1"/>
        <v/>
      </c>
      <c r="G62" s="167"/>
      <c r="H62" s="156" t="str">
        <f>IF(G62="","",VLOOKUP(G62,競技csv!$F:$O,MATCH(H$2,競技csv!$1:$1,0)-MATCH("競技名",競技csv!$1:$1,0)+1,0))</f>
        <v/>
      </c>
      <c r="I62" s="156" t="str">
        <f>IF(G62="","",VLOOKUP(G62,競技csv!$F:$O,MATCH(I$2,競技csv!$1:$1,0)-MATCH("競技名",競技csv!$1:$1,0)+1,0))</f>
        <v/>
      </c>
      <c r="J62" s="168"/>
      <c r="K62" s="169"/>
      <c r="L62" s="170"/>
      <c r="M62" s="167"/>
      <c r="N62" s="156" t="str">
        <f>IF(M62="","",VLOOKUP(M62,競技csv!$F:$O,MATCH(N$2,競技csv!$1:$1,0)-MATCH("競技名",競技csv!$1:$1,0)+1,0))</f>
        <v/>
      </c>
      <c r="O62" s="156" t="str">
        <f>IF(M62="","",VLOOKUP(M62,競技csv!$F:$O,MATCH(O$2,競技csv!$1:$1,0)-MATCH("競技名",競技csv!$1:$1,0)+1,0))</f>
        <v/>
      </c>
      <c r="P62" s="168"/>
      <c r="Q62" s="169"/>
      <c r="R62" s="170"/>
      <c r="S62" s="171"/>
      <c r="T62" s="33" t="str">
        <f t="shared" si="2"/>
        <v/>
      </c>
      <c r="U62" s="34" t="str">
        <f t="shared" ref="U62:V62" si="122">IF($S62="","",VLOOKUP($C62&amp;$S62,$P$65:$S$70,MATCH(U$2,$P$64:$S$64,0),0))</f>
        <v/>
      </c>
      <c r="V62" s="34" t="str">
        <f t="shared" si="122"/>
        <v/>
      </c>
      <c r="W62" s="33" t="str">
        <f t="shared" si="4"/>
        <v/>
      </c>
      <c r="X62" s="33">
        <f t="shared" ref="X62:AC62" si="123">IF($W62=X$1,X61+1,X61)</f>
        <v>0</v>
      </c>
      <c r="Y62" s="33">
        <f t="shared" si="123"/>
        <v>0</v>
      </c>
      <c r="Z62" s="33">
        <f t="shared" si="123"/>
        <v>0</v>
      </c>
      <c r="AA62" s="33">
        <f t="shared" si="123"/>
        <v>0</v>
      </c>
      <c r="AB62" s="33">
        <f t="shared" si="123"/>
        <v>0</v>
      </c>
      <c r="AC62" s="33">
        <f t="shared" si="123"/>
        <v>0</v>
      </c>
      <c r="AD62" s="33" t="str">
        <f t="array" aca="1" ref="AD62" ca="1">IF(W62="","",INDIRECT(ADDRESS(ROW(),MATCH(W62,$1:$1,0))))</f>
        <v/>
      </c>
    </row>
    <row r="63" spans="1:30" ht="20.25" customHeight="1">
      <c r="A63" s="33"/>
      <c r="B63" s="33"/>
      <c r="C63" s="87" t="s">
        <v>125</v>
      </c>
      <c r="D63" s="88"/>
      <c r="E63" s="88"/>
      <c r="F63" s="88"/>
      <c r="G63" s="88"/>
      <c r="H63" s="88"/>
      <c r="I63" s="88"/>
      <c r="J63" s="88"/>
      <c r="K63" s="88"/>
      <c r="L63" s="88"/>
      <c r="M63" s="89" t="s">
        <v>126</v>
      </c>
      <c r="N63" s="88"/>
      <c r="O63" s="88"/>
      <c r="P63" s="262" t="s">
        <v>230</v>
      </c>
      <c r="Q63" s="263"/>
      <c r="R63" s="263"/>
      <c r="S63" s="263"/>
      <c r="T63" s="33"/>
      <c r="U63" s="34" t="str">
        <f t="shared" ref="U63:V63" si="124">IF($S63="","",VLOOKUP($C63&amp;$S63,$N$65:$S$70,MATCH(U$2,$N$64:$S$64,0),0))</f>
        <v/>
      </c>
      <c r="V63" s="34" t="str">
        <f t="shared" si="124"/>
        <v/>
      </c>
      <c r="W63" s="33"/>
      <c r="X63" s="33">
        <f t="shared" ref="X63:AC63" si="125">IF(MAX(X3:X62)&gt;0,1,0)</f>
        <v>0</v>
      </c>
      <c r="Y63" s="33">
        <f t="shared" si="125"/>
        <v>0</v>
      </c>
      <c r="Z63" s="33">
        <f t="shared" si="125"/>
        <v>0</v>
      </c>
      <c r="AA63" s="33">
        <f t="shared" si="125"/>
        <v>0</v>
      </c>
      <c r="AB63" s="33">
        <f t="shared" si="125"/>
        <v>0</v>
      </c>
      <c r="AC63" s="33">
        <f t="shared" si="125"/>
        <v>0</v>
      </c>
      <c r="AD63" s="33"/>
    </row>
    <row r="64" spans="1:30" ht="13.5" customHeight="1">
      <c r="A64" s="33"/>
      <c r="B64" s="33"/>
      <c r="C64" s="264">
        <f ca="1">TODAY()</f>
        <v>46293</v>
      </c>
      <c r="D64" s="263"/>
      <c r="E64" s="90"/>
      <c r="F64" s="91"/>
      <c r="G64" s="195" t="s">
        <v>301</v>
      </c>
      <c r="H64" s="90"/>
      <c r="I64" s="90"/>
      <c r="J64" s="90"/>
      <c r="K64" s="90"/>
      <c r="L64" s="90"/>
      <c r="M64" s="92" t="s">
        <v>127</v>
      </c>
      <c r="N64" s="93"/>
      <c r="O64" s="94"/>
      <c r="P64" s="79" t="s">
        <v>121</v>
      </c>
      <c r="Q64" s="95" t="s">
        <v>114</v>
      </c>
      <c r="R64" s="96" t="s">
        <v>119</v>
      </c>
      <c r="S64" s="97" t="s">
        <v>120</v>
      </c>
      <c r="T64" s="33"/>
      <c r="U64" s="35"/>
      <c r="V64" s="35"/>
      <c r="W64" s="35"/>
      <c r="X64" s="35"/>
      <c r="Y64" s="36"/>
      <c r="Z64" s="33"/>
      <c r="AA64" s="33"/>
      <c r="AB64" s="33"/>
      <c r="AC64" s="33"/>
      <c r="AD64" s="33"/>
    </row>
    <row r="65" spans="1:30" ht="13.5" customHeight="1">
      <c r="A65" s="33"/>
      <c r="B65" s="33"/>
      <c r="C65" s="265" t="s">
        <v>128</v>
      </c>
      <c r="D65" s="266"/>
      <c r="E65" s="172" t="str">
        <f ca="1">IF(ISERROR(VLOOKUP($D3,INDIRECT($C3&amp;"選手データ!A:Z"),MATCH("所属",INDIRECT($C3&amp;"選手データ!1:1"),0),0)),"",VLOOKUP($D3,INDIRECT($C3&amp;"選手データ!A:Z"),MATCH("所属",INDIRECT($C3&amp;"選手データ!1:1"),0),0)&amp;"学校")</f>
        <v/>
      </c>
      <c r="F65" s="173"/>
      <c r="G65" s="173"/>
      <c r="H65" s="173"/>
      <c r="I65" s="173"/>
      <c r="J65" s="173"/>
      <c r="K65" s="174"/>
      <c r="L65" s="90"/>
      <c r="M65" s="98">
        <f>COUNTA(G3:G62,M3:M62)</f>
        <v>0</v>
      </c>
      <c r="N65" s="99"/>
      <c r="O65" s="100"/>
      <c r="P65" s="101" t="s">
        <v>106</v>
      </c>
      <c r="Q65" s="179"/>
      <c r="R65" s="180"/>
      <c r="S65" s="181"/>
      <c r="T65" s="33"/>
      <c r="U65" s="35"/>
      <c r="V65" s="35"/>
      <c r="W65" s="35"/>
      <c r="X65" s="35"/>
      <c r="Y65" s="35"/>
      <c r="Z65" s="33"/>
      <c r="AA65" s="33"/>
      <c r="AB65" s="33"/>
      <c r="AC65" s="33"/>
      <c r="AD65" s="33"/>
    </row>
    <row r="66" spans="1:30" ht="13.5" customHeight="1">
      <c r="A66" s="33"/>
      <c r="B66" s="33"/>
      <c r="C66" s="267" t="s">
        <v>129</v>
      </c>
      <c r="D66" s="268"/>
      <c r="E66" s="175"/>
      <c r="F66" s="102"/>
      <c r="G66" s="102"/>
      <c r="H66" s="102"/>
      <c r="I66" s="102"/>
      <c r="J66" s="102"/>
      <c r="K66" s="103" t="s">
        <v>130</v>
      </c>
      <c r="L66" s="90"/>
      <c r="M66" s="104" t="s">
        <v>118</v>
      </c>
      <c r="N66" s="105"/>
      <c r="O66" s="106"/>
      <c r="P66" s="107" t="s">
        <v>107</v>
      </c>
      <c r="Q66" s="182"/>
      <c r="R66" s="183"/>
      <c r="S66" s="184"/>
      <c r="T66" s="33"/>
      <c r="U66" s="35"/>
      <c r="V66" s="35"/>
      <c r="W66" s="35"/>
      <c r="X66" s="35"/>
      <c r="Y66" s="36"/>
      <c r="Z66" s="33"/>
      <c r="AA66" s="33"/>
      <c r="AB66" s="33"/>
      <c r="AC66" s="33"/>
      <c r="AD66" s="33"/>
    </row>
    <row r="67" spans="1:30" ht="13.5" customHeight="1" thickTop="1" thickBot="1">
      <c r="A67" s="33"/>
      <c r="B67" s="33"/>
      <c r="C67" s="269" t="s">
        <v>131</v>
      </c>
      <c r="D67" s="270"/>
      <c r="E67" s="176"/>
      <c r="F67" s="108"/>
      <c r="G67" s="108"/>
      <c r="H67" s="108"/>
      <c r="I67" s="108"/>
      <c r="J67" s="108"/>
      <c r="K67" s="109"/>
      <c r="L67" s="90"/>
      <c r="M67" s="110">
        <f>SUM(X63:AC63)</f>
        <v>0</v>
      </c>
      <c r="N67" s="105"/>
      <c r="O67" s="106"/>
      <c r="P67" s="107" t="s">
        <v>108</v>
      </c>
      <c r="Q67" s="182"/>
      <c r="R67" s="183"/>
      <c r="S67" s="184"/>
      <c r="T67" s="33"/>
      <c r="U67" s="35"/>
      <c r="V67" s="35"/>
      <c r="W67" s="35"/>
      <c r="X67" s="35"/>
      <c r="Y67" s="35"/>
      <c r="Z67" s="33"/>
      <c r="AA67" s="33"/>
      <c r="AB67" s="33"/>
      <c r="AC67" s="33"/>
      <c r="AD67" s="33"/>
    </row>
    <row r="68" spans="1:30" ht="13.5" customHeight="1" thickBot="1">
      <c r="A68" s="33"/>
      <c r="B68" s="33"/>
      <c r="C68" s="271" t="s">
        <v>132</v>
      </c>
      <c r="D68" s="272"/>
      <c r="E68" s="273" t="s">
        <v>112</v>
      </c>
      <c r="F68" s="274"/>
      <c r="G68" s="274"/>
      <c r="H68" s="274"/>
      <c r="I68" s="274"/>
      <c r="J68" s="274"/>
      <c r="K68" s="275"/>
      <c r="L68" s="90"/>
      <c r="M68" s="193" t="s">
        <v>300</v>
      </c>
      <c r="N68" s="105"/>
      <c r="O68" s="106"/>
      <c r="P68" s="107" t="s">
        <v>109</v>
      </c>
      <c r="Q68" s="182"/>
      <c r="R68" s="183"/>
      <c r="S68" s="184"/>
      <c r="T68" s="33"/>
      <c r="U68" s="35"/>
      <c r="V68" s="35"/>
      <c r="W68" s="35"/>
      <c r="X68" s="35"/>
      <c r="Y68" s="35"/>
      <c r="Z68" s="33"/>
      <c r="AA68" s="33"/>
      <c r="AB68" s="33"/>
      <c r="AC68" s="33"/>
      <c r="AD68" s="33"/>
    </row>
    <row r="69" spans="1:30" ht="13.5" customHeight="1" thickTop="1" thickBot="1">
      <c r="A69" s="33"/>
      <c r="B69" s="33"/>
      <c r="C69" s="276"/>
      <c r="D69" s="277"/>
      <c r="E69" s="177"/>
      <c r="F69" s="111"/>
      <c r="G69" s="111"/>
      <c r="H69" s="111"/>
      <c r="I69" s="111"/>
      <c r="J69" s="111"/>
      <c r="K69" s="112"/>
      <c r="L69" s="90"/>
      <c r="M69" s="194">
        <f ca="1">COUNTBLANK(D3:D62)-COUNTBLANK(E3:E62)</f>
        <v>0</v>
      </c>
      <c r="N69" s="105"/>
      <c r="O69" s="106"/>
      <c r="P69" s="107" t="s">
        <v>110</v>
      </c>
      <c r="Q69" s="182"/>
      <c r="R69" s="183"/>
      <c r="S69" s="184"/>
      <c r="T69" s="33"/>
      <c r="U69" s="35"/>
      <c r="V69" s="35"/>
      <c r="W69" s="35"/>
      <c r="X69" s="35"/>
      <c r="Y69" s="35"/>
      <c r="Z69" s="33"/>
      <c r="AA69" s="33"/>
      <c r="AB69" s="33"/>
      <c r="AC69" s="33"/>
      <c r="AD69" s="33"/>
    </row>
    <row r="70" spans="1:30" ht="13.5" customHeight="1" thickBot="1">
      <c r="A70" s="33"/>
      <c r="B70" s="33"/>
      <c r="C70" s="278"/>
      <c r="D70" s="279"/>
      <c r="E70" s="175"/>
      <c r="F70" s="102"/>
      <c r="G70" s="102"/>
      <c r="H70" s="102"/>
      <c r="I70" s="102"/>
      <c r="J70" s="102"/>
      <c r="K70" s="103"/>
      <c r="L70" s="90"/>
      <c r="M70" s="104" t="s">
        <v>133</v>
      </c>
      <c r="N70" s="115"/>
      <c r="O70" s="116"/>
      <c r="P70" s="117" t="s">
        <v>111</v>
      </c>
      <c r="Q70" s="185"/>
      <c r="R70" s="186"/>
      <c r="S70" s="187"/>
      <c r="T70" s="33"/>
      <c r="U70" s="34"/>
      <c r="V70" s="34"/>
      <c r="W70" s="33"/>
      <c r="X70" s="33"/>
      <c r="Y70" s="33"/>
      <c r="Z70" s="33"/>
      <c r="AA70" s="33"/>
      <c r="AB70" s="33"/>
      <c r="AC70" s="33"/>
      <c r="AD70" s="33"/>
    </row>
    <row r="71" spans="1:30" ht="12.75" customHeight="1" thickTop="1">
      <c r="C71" s="280"/>
      <c r="D71" s="281"/>
      <c r="E71" s="177"/>
      <c r="F71" s="111"/>
      <c r="G71" s="111"/>
      <c r="H71" s="111"/>
      <c r="I71" s="111"/>
      <c r="J71" s="111"/>
      <c r="K71" s="112"/>
      <c r="L71" s="76"/>
      <c r="M71" s="113" t="str">
        <f ca="1">"300円×"&amp;M65&amp;"種目+600円×"&amp;M67&amp;"チーム+200円×"&amp;M69&amp;"名"</f>
        <v>300円×0種目+600円×0チーム+200円×0名</v>
      </c>
      <c r="N71" s="76"/>
      <c r="O71" s="76"/>
      <c r="P71" s="76"/>
      <c r="Q71" s="76"/>
      <c r="R71" s="76"/>
      <c r="S71" s="76"/>
    </row>
    <row r="72" spans="1:30" ht="12.75" customHeight="1" thickBot="1">
      <c r="C72" s="258"/>
      <c r="D72" s="259"/>
      <c r="E72" s="178"/>
      <c r="F72" s="118"/>
      <c r="G72" s="118"/>
      <c r="H72" s="118"/>
      <c r="I72" s="118"/>
      <c r="J72" s="118"/>
      <c r="K72" s="119"/>
      <c r="L72" s="76"/>
      <c r="M72" s="114">
        <f ca="1">300*M65+600*M67+200*M69</f>
        <v>0</v>
      </c>
      <c r="N72" s="76"/>
      <c r="O72" s="76"/>
      <c r="P72" s="76"/>
      <c r="Q72" s="76"/>
      <c r="R72" s="76"/>
      <c r="S72" s="76"/>
    </row>
    <row r="73" spans="1:30" ht="18" customHeight="1"/>
    <row r="74" spans="1:30" ht="18" customHeight="1"/>
    <row r="75" spans="1:30" ht="18" customHeight="1"/>
    <row r="76" spans="1:30" ht="18" customHeight="1"/>
    <row r="77" spans="1:30" ht="18" customHeight="1"/>
    <row r="78" spans="1:30" ht="18" customHeight="1"/>
    <row r="79" spans="1:30" ht="18" customHeight="1"/>
    <row r="80" spans="1:3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sheetProtection sheet="1" objects="1" scenarios="1"/>
  <mergeCells count="12">
    <mergeCell ref="C72:D72"/>
    <mergeCell ref="C1:S1"/>
    <mergeCell ref="P63:S63"/>
    <mergeCell ref="C64:D64"/>
    <mergeCell ref="C65:D65"/>
    <mergeCell ref="C66:D66"/>
    <mergeCell ref="C67:D67"/>
    <mergeCell ref="C68:D68"/>
    <mergeCell ref="E68:K68"/>
    <mergeCell ref="C69:D69"/>
    <mergeCell ref="C70:D70"/>
    <mergeCell ref="C71:D71"/>
  </mergeCells>
  <phoneticPr fontId="9"/>
  <conditionalFormatting sqref="C3:C62">
    <cfRule type="expression" dxfId="29" priority="1">
      <formula>AND(C3="",MOD(ROW(),2)=0)</formula>
    </cfRule>
    <cfRule type="expression" dxfId="28" priority="2">
      <formula>AND(C3="",MOD(ROW(),2)=1)</formula>
    </cfRule>
  </conditionalFormatting>
  <conditionalFormatting sqref="D3:D62 G3:G62 J3:M62 P3:S62">
    <cfRule type="expression" dxfId="27" priority="5">
      <formula>AND(D3="",$C3="女",MOD(ROW(),2)=0)</formula>
    </cfRule>
    <cfRule type="expression" dxfId="26" priority="6">
      <formula>AND(D3="",$C3="男",MOD(ROW(),2)=1)</formula>
    </cfRule>
    <cfRule type="expression" dxfId="25" priority="7">
      <formula>AND(D3="",$C3="男",MOD(ROW(),2)=0)</formula>
    </cfRule>
    <cfRule type="expression" dxfId="24" priority="8">
      <formula>D3=""</formula>
    </cfRule>
  </conditionalFormatting>
  <conditionalFormatting sqref="G3:G62 M3:M62">
    <cfRule type="expression" dxfId="23" priority="9">
      <formula>OR(COUNTIF(I3,"*"&amp;$F3&amp;"*")=0,COUNTIF(G3,"*"&amp;$C3&amp;"*")=0)</formula>
    </cfRule>
  </conditionalFormatting>
  <conditionalFormatting sqref="J3:J62 P3:P62">
    <cfRule type="expression" dxfId="22" priority="3">
      <formula>H3&lt;2</formula>
    </cfRule>
  </conditionalFormatting>
  <conditionalFormatting sqref="J3:M62 P3:S62 D3:D62 G3:G62">
    <cfRule type="expression" dxfId="21" priority="4">
      <formula>AND(D3="",$C3="女",MOD(ROW(),2)=1)</formula>
    </cfRule>
  </conditionalFormatting>
  <conditionalFormatting sqref="Q65:S67">
    <cfRule type="expression" dxfId="20" priority="11">
      <formula>AND(Q65="",MOD(ROW(),2)=1)</formula>
    </cfRule>
    <cfRule type="expression" dxfId="19" priority="12">
      <formula>AND(Q65="",MOD(ROW(),2)=0)</formula>
    </cfRule>
  </conditionalFormatting>
  <conditionalFormatting sqref="Q65:S70">
    <cfRule type="expression" dxfId="18" priority="10">
      <formula>COUNTIF($W$3:$W$62,$P65)=0</formula>
    </cfRule>
  </conditionalFormatting>
  <conditionalFormatting sqref="Q68:S70">
    <cfRule type="expression" dxfId="17" priority="13">
      <formula>AND(Q68="",MOD(ROW(),2)=1)</formula>
    </cfRule>
    <cfRule type="expression" dxfId="16" priority="14">
      <formula>AND(Q68="",MOD(ROW(),2)=0)</formula>
    </cfRule>
  </conditionalFormatting>
  <conditionalFormatting sqref="S3:S62">
    <cfRule type="expression" dxfId="15" priority="15">
      <formula>OR(COUNTIF(W:W,W3)&gt;6,COUNTIF(W:W,W3)&lt;4)</formula>
    </cfRule>
  </conditionalFormatting>
  <dataValidations count="2">
    <dataValidation type="list" allowBlank="1" showErrorMessage="1" sqref="C3:C62" xr:uid="{00000000-0002-0000-0800-000000000000}">
      <formula1>$A$2:$A$4</formula1>
    </dataValidation>
    <dataValidation type="list" allowBlank="1" showErrorMessage="1" sqref="S3:S62" xr:uid="{00000000-0002-0000-0800-000001000000}">
      <formula1>$A$6:$A$9</formula1>
    </dataValidation>
  </dataValidations>
  <printOptions horizontalCentered="1"/>
  <pageMargins left="0.39370078740157483" right="0.39370078740157483" top="0.39370078740157483" bottom="0.39370078740157483" header="0" footer="0"/>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ErrorMessage="1" xr:uid="{00000000-0002-0000-0800-000002000000}">
          <x14:formula1>
            <xm:f>競技csv!$Q$2:$Q$22</xm:f>
          </x14:formula1>
          <xm:sqref>M4:M62 G4:G62</xm:sqref>
        </x14:dataValidation>
        <x14:dataValidation type="list" allowBlank="1" showErrorMessage="1" xr:uid="{48DCA773-451D-42DF-A741-744B60F8A9A2}">
          <x14:formula1>
            <xm:f>競技csv!$Q$2:$Q$17</xm:f>
          </x14:formula1>
          <xm:sqref>G3 M3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1000"/>
  <sheetViews>
    <sheetView topLeftCell="C1" zoomScaleNormal="100" workbookViewId="0">
      <selection activeCell="C3" sqref="C3"/>
    </sheetView>
  </sheetViews>
  <sheetFormatPr defaultColWidth="14.42578125" defaultRowHeight="15" customHeight="1"/>
  <cols>
    <col min="1" max="2" width="9" hidden="1" customWidth="1"/>
    <col min="3" max="3" width="5.140625" customWidth="1"/>
    <col min="4" max="4" width="4.7109375" customWidth="1"/>
    <col min="5" max="5" width="10.85546875" customWidth="1"/>
    <col min="6" max="6" width="4.140625" customWidth="1"/>
    <col min="7" max="7" width="13.5703125" customWidth="1"/>
    <col min="8" max="9" width="5.5703125" hidden="1" customWidth="1"/>
    <col min="10" max="12" width="4.5703125" customWidth="1"/>
    <col min="13" max="13" width="13.5703125" customWidth="1"/>
    <col min="14" max="15" width="5.5703125" hidden="1" customWidth="1"/>
    <col min="16" max="18" width="4.5703125" customWidth="1"/>
    <col min="19" max="19" width="5.5703125" customWidth="1"/>
    <col min="20" max="30" width="8.85546875" hidden="1" customWidth="1"/>
  </cols>
  <sheetData>
    <row r="1" spans="1:30" ht="18" customHeight="1">
      <c r="A1" s="1" t="s">
        <v>103</v>
      </c>
      <c r="C1" s="260" t="str">
        <f ca="1">"第"&amp;DBCS(YEAR(TODAY())-1949)&amp;"回 市川市民体育大会 申込一覧表（高等学校）"</f>
        <v>第７７回 市川市民体育大会 申込一覧表（高等学校）</v>
      </c>
      <c r="D1" s="261"/>
      <c r="E1" s="261"/>
      <c r="F1" s="261"/>
      <c r="G1" s="261"/>
      <c r="H1" s="261"/>
      <c r="I1" s="261"/>
      <c r="J1" s="261"/>
      <c r="K1" s="261"/>
      <c r="L1" s="261"/>
      <c r="M1" s="261"/>
      <c r="N1" s="261"/>
      <c r="O1" s="261"/>
      <c r="P1" s="261"/>
      <c r="Q1" s="261"/>
      <c r="R1" s="261"/>
      <c r="S1" s="261"/>
      <c r="X1" s="1" t="s">
        <v>106</v>
      </c>
      <c r="Y1" s="1" t="s">
        <v>107</v>
      </c>
      <c r="Z1" s="1" t="s">
        <v>108</v>
      </c>
      <c r="AA1" s="1" t="s">
        <v>109</v>
      </c>
      <c r="AB1" s="1" t="s">
        <v>110</v>
      </c>
      <c r="AC1" s="1" t="s">
        <v>111</v>
      </c>
    </row>
    <row r="2" spans="1:30" ht="13.5" customHeight="1">
      <c r="A2" s="33"/>
      <c r="B2" s="33"/>
      <c r="C2" s="79" t="s">
        <v>103</v>
      </c>
      <c r="D2" s="80" t="s">
        <v>88</v>
      </c>
      <c r="E2" s="81" t="s">
        <v>112</v>
      </c>
      <c r="F2" s="82" t="s">
        <v>93</v>
      </c>
      <c r="G2" s="83" t="s">
        <v>113</v>
      </c>
      <c r="H2" s="80" t="s">
        <v>12</v>
      </c>
      <c r="I2" s="80" t="s">
        <v>13</v>
      </c>
      <c r="J2" s="81" t="s">
        <v>114</v>
      </c>
      <c r="K2" s="84" t="s">
        <v>115</v>
      </c>
      <c r="L2" s="85" t="s">
        <v>116</v>
      </c>
      <c r="M2" s="83" t="s">
        <v>117</v>
      </c>
      <c r="N2" s="80" t="s">
        <v>12</v>
      </c>
      <c r="O2" s="80" t="s">
        <v>13</v>
      </c>
      <c r="P2" s="81" t="s">
        <v>114</v>
      </c>
      <c r="Q2" s="84" t="s">
        <v>115</v>
      </c>
      <c r="R2" s="85" t="s">
        <v>116</v>
      </c>
      <c r="S2" s="86" t="s">
        <v>118</v>
      </c>
      <c r="T2" s="33" t="s">
        <v>114</v>
      </c>
      <c r="U2" s="33" t="s">
        <v>119</v>
      </c>
      <c r="V2" s="33" t="s">
        <v>120</v>
      </c>
      <c r="W2" s="33" t="s">
        <v>121</v>
      </c>
      <c r="X2" s="33"/>
      <c r="Y2" s="33"/>
      <c r="Z2" s="33"/>
      <c r="AA2" s="33"/>
      <c r="AB2" s="33"/>
      <c r="AC2" s="33"/>
      <c r="AD2" s="33"/>
    </row>
    <row r="3" spans="1:30" ht="9.75" customHeight="1">
      <c r="A3" s="33" t="s">
        <v>104</v>
      </c>
      <c r="B3" s="33">
        <v>3</v>
      </c>
      <c r="C3" s="151"/>
      <c r="D3" s="154"/>
      <c r="E3" s="158" t="str">
        <f t="shared" ref="E3:E62" ca="1" si="0">IF(ISERROR(VLOOKUP($D3,INDIRECT("高校"&amp;$C3&amp;"選手データ!A:Z"),MATCH("姓",INDIRECT("高校"&amp;$C3&amp;"選手データ!1:1"),0),0)),"",VLOOKUP($D3,INDIRECT("高校"&amp;$C3&amp;"選手データ!A:Z"),MATCH("姓",INDIRECT("高校"&amp;$C3&amp;"選手データ!1:1"),0),0)&amp;"　"&amp;VLOOKUP($D3,INDIRECT("高校"&amp;$C3&amp;"選手データ!A:Z"),MATCH("名",INDIRECT("高校"&amp;$C3&amp;"選手データ!1:1"),0),0))</f>
        <v/>
      </c>
      <c r="F3" s="190" t="str">
        <f t="shared" ref="F3:F62" ca="1" si="1">IF(ISERROR(VLOOKUP($D3,INDIRECT("高校"&amp;$C3&amp;"選手データ!A:Z"),MATCH(F$2,INDIRECT("高校"&amp;$C3&amp;"選手データ!1:1"),0),0)),"",VLOOKUP($D3,INDIRECT("高校"&amp;$C3&amp;"選手データ!A:Z"),MATCH(F$2,INDIRECT("高校"&amp;$C3&amp;"選手データ!1:1"),0),0))</f>
        <v/>
      </c>
      <c r="G3" s="157"/>
      <c r="H3" s="154" t="str">
        <f>IF(G3="","",VLOOKUP(G3,競技csv!$F:$O,MATCH(H$2,競技csv!$1:$1,0)-MATCH("競技名",競技csv!$1:$1,0)+1,0))</f>
        <v/>
      </c>
      <c r="I3" s="154" t="str">
        <f>IF(G3="","",VLOOKUP(G3,競技csv!$F:$O,MATCH(I$2,競技csv!$1:$1,0)-MATCH("競技名",競技csv!$1:$1,0)+1,0))</f>
        <v/>
      </c>
      <c r="J3" s="158"/>
      <c r="K3" s="159"/>
      <c r="L3" s="160"/>
      <c r="M3" s="157"/>
      <c r="N3" s="154" t="str">
        <f>IF(M3="","",VLOOKUP(M3,競技csv!$F:$O,MATCH(N$2,競技csv!$1:$1,0)-MATCH("競技名",競技csv!$1:$1,0)+1,0))</f>
        <v/>
      </c>
      <c r="O3" s="154" t="str">
        <f>IF(M3="","",VLOOKUP(M3,競技csv!$F:$O,MATCH(O$2,競技csv!$1:$1,0)-MATCH("競技名",競技csv!$1:$1,0)+1,0))</f>
        <v/>
      </c>
      <c r="P3" s="158"/>
      <c r="Q3" s="159"/>
      <c r="R3" s="160"/>
      <c r="S3" s="161"/>
      <c r="T3" s="33" t="str">
        <f t="shared" ref="T3:T62" si="2">IF($S3="","",IF(VLOOKUP($C3&amp;$S3,$P$65:$S$70,MATCH(T$2,$P$64:$S$64,0),0)=0,"",VLOOKUP($C3&amp;$S3,$P$65:$S$70,MATCH(T$2,$P$64:$S$64,0),0)))</f>
        <v/>
      </c>
      <c r="U3" s="34" t="str">
        <f t="shared" ref="U3:V3" si="3">IF($S3="","",VLOOKUP($C3&amp;$S3,$P$65:$S$70,MATCH(U$2,$P$64:$S$64,0),0))</f>
        <v/>
      </c>
      <c r="V3" s="34" t="str">
        <f t="shared" si="3"/>
        <v/>
      </c>
      <c r="W3" s="33" t="str">
        <f t="shared" ref="W3:W62" si="4">IF(S3="","",C3&amp;S3)</f>
        <v/>
      </c>
      <c r="X3" s="33">
        <f t="shared" ref="X3:AC3" si="5">IF($W3=X$1,X2+1,X2)</f>
        <v>0</v>
      </c>
      <c r="Y3" s="33">
        <f t="shared" si="5"/>
        <v>0</v>
      </c>
      <c r="Z3" s="33">
        <f t="shared" si="5"/>
        <v>0</v>
      </c>
      <c r="AA3" s="33">
        <f t="shared" si="5"/>
        <v>0</v>
      </c>
      <c r="AB3" s="33">
        <f t="shared" si="5"/>
        <v>0</v>
      </c>
      <c r="AC3" s="33">
        <f t="shared" si="5"/>
        <v>0</v>
      </c>
      <c r="AD3" s="33" t="str">
        <f t="array" aca="1" ref="AD3" ca="1">IF(W3="","",INDIRECT(ADDRESS(ROW(),MATCH(W3,$1:$1,0))))</f>
        <v/>
      </c>
    </row>
    <row r="4" spans="1:30" ht="9.75" customHeight="1">
      <c r="A4" s="33" t="s">
        <v>105</v>
      </c>
      <c r="B4" s="33">
        <v>4</v>
      </c>
      <c r="C4" s="151"/>
      <c r="D4" s="155"/>
      <c r="E4" s="162" t="str">
        <f t="shared" ca="1" si="0"/>
        <v/>
      </c>
      <c r="F4" s="191" t="str">
        <f t="shared" ca="1" si="1"/>
        <v/>
      </c>
      <c r="G4" s="157"/>
      <c r="H4" s="155" t="str">
        <f>IF(G4="","",VLOOKUP(G4,競技csv!$F:$O,MATCH(H$2,競技csv!$1:$1,0)-MATCH("競技名",競技csv!$1:$1,0)+1,0))</f>
        <v/>
      </c>
      <c r="I4" s="155" t="str">
        <f>IF(G4="","",VLOOKUP(G4,競技csv!$F:$O,MATCH(I$2,競技csv!$1:$1,0)-MATCH("競技名",競技csv!$1:$1,0)+1,0))</f>
        <v/>
      </c>
      <c r="J4" s="162"/>
      <c r="K4" s="163"/>
      <c r="L4" s="164"/>
      <c r="M4" s="165"/>
      <c r="N4" s="155" t="str">
        <f>IF(M4="","",VLOOKUP(M4,競技csv!$F:$O,MATCH(N$2,競技csv!$1:$1,0)-MATCH("競技名",競技csv!$1:$1,0)+1,0))</f>
        <v/>
      </c>
      <c r="O4" s="155" t="str">
        <f>IF(M4="","",VLOOKUP(M4,競技csv!$F:$O,MATCH(O$2,競技csv!$1:$1,0)-MATCH("競技名",競技csv!$1:$1,0)+1,0))</f>
        <v/>
      </c>
      <c r="P4" s="162"/>
      <c r="Q4" s="163"/>
      <c r="R4" s="164"/>
      <c r="S4" s="161"/>
      <c r="T4" s="33" t="str">
        <f t="shared" si="2"/>
        <v/>
      </c>
      <c r="U4" s="34" t="str">
        <f t="shared" ref="U4:V4" si="6">IF($S4="","",VLOOKUP($C4&amp;$S4,$P$65:$S$70,MATCH(U$2,$P$64:$S$64,0),0))</f>
        <v/>
      </c>
      <c r="V4" s="34" t="str">
        <f t="shared" si="6"/>
        <v/>
      </c>
      <c r="W4" s="33" t="str">
        <f t="shared" si="4"/>
        <v/>
      </c>
      <c r="X4" s="33">
        <f t="shared" ref="X4:AC4" si="7">IF($W4=X$1,X3+1,X3)</f>
        <v>0</v>
      </c>
      <c r="Y4" s="33">
        <f t="shared" si="7"/>
        <v>0</v>
      </c>
      <c r="Z4" s="33">
        <f t="shared" si="7"/>
        <v>0</v>
      </c>
      <c r="AA4" s="33">
        <f t="shared" si="7"/>
        <v>0</v>
      </c>
      <c r="AB4" s="33">
        <f t="shared" si="7"/>
        <v>0</v>
      </c>
      <c r="AC4" s="33">
        <f t="shared" si="7"/>
        <v>0</v>
      </c>
      <c r="AD4" s="33" t="str">
        <f t="array" aca="1" ref="AD4" ca="1">IF(W4="","",INDIRECT(ADDRESS(ROW(),MATCH(W4,$1:$1,0))))</f>
        <v/>
      </c>
    </row>
    <row r="5" spans="1:30" ht="9.75" customHeight="1">
      <c r="A5" s="33" t="s">
        <v>118</v>
      </c>
      <c r="B5" s="33"/>
      <c r="C5" s="151"/>
      <c r="D5" s="155"/>
      <c r="E5" s="162" t="str">
        <f t="shared" ca="1" si="0"/>
        <v/>
      </c>
      <c r="F5" s="191" t="str">
        <f t="shared" ca="1" si="1"/>
        <v/>
      </c>
      <c r="G5" s="157"/>
      <c r="H5" s="155" t="str">
        <f>IF(G5="","",VLOOKUP(G5,競技csv!$F:$O,MATCH(H$2,競技csv!$1:$1,0)-MATCH("競技名",競技csv!$1:$1,0)+1,0))</f>
        <v/>
      </c>
      <c r="I5" s="155" t="str">
        <f>IF(G5="","",VLOOKUP(G5,競技csv!$F:$O,MATCH(I$2,競技csv!$1:$1,0)-MATCH("競技名",競技csv!$1:$1,0)+1,0))</f>
        <v/>
      </c>
      <c r="J5" s="162"/>
      <c r="K5" s="163"/>
      <c r="L5" s="164"/>
      <c r="M5" s="165"/>
      <c r="N5" s="155" t="str">
        <f>IF(M5="","",VLOOKUP(M5,競技csv!$F:$O,MATCH(N$2,競技csv!$1:$1,0)-MATCH("競技名",競技csv!$1:$1,0)+1,0))</f>
        <v/>
      </c>
      <c r="O5" s="155" t="str">
        <f>IF(M5="","",VLOOKUP(M5,競技csv!$F:$O,MATCH(O$2,競技csv!$1:$1,0)-MATCH("競技名",競技csv!$1:$1,0)+1,0))</f>
        <v/>
      </c>
      <c r="P5" s="162"/>
      <c r="Q5" s="163"/>
      <c r="R5" s="164"/>
      <c r="S5" s="161"/>
      <c r="T5" s="33" t="str">
        <f t="shared" si="2"/>
        <v/>
      </c>
      <c r="U5" s="34" t="str">
        <f t="shared" ref="U5:V5" si="8">IF($S5="","",VLOOKUP($C5&amp;$S5,$P$65:$S$70,MATCH(U$2,$P$64:$S$64,0),0))</f>
        <v/>
      </c>
      <c r="V5" s="34" t="str">
        <f t="shared" si="8"/>
        <v/>
      </c>
      <c r="W5" s="33" t="str">
        <f t="shared" si="4"/>
        <v/>
      </c>
      <c r="X5" s="33">
        <f t="shared" ref="X5:AC5" si="9">IF($W5=X$1,X4+1,X4)</f>
        <v>0</v>
      </c>
      <c r="Y5" s="33">
        <f t="shared" si="9"/>
        <v>0</v>
      </c>
      <c r="Z5" s="33">
        <f t="shared" si="9"/>
        <v>0</v>
      </c>
      <c r="AA5" s="33">
        <f t="shared" si="9"/>
        <v>0</v>
      </c>
      <c r="AB5" s="33">
        <f t="shared" si="9"/>
        <v>0</v>
      </c>
      <c r="AC5" s="33">
        <f t="shared" si="9"/>
        <v>0</v>
      </c>
      <c r="AD5" s="33" t="str">
        <f t="array" aca="1" ref="AD5" ca="1">IF(W5="","",INDIRECT(ADDRESS(ROW(),MATCH(W5,$1:$1,0))))</f>
        <v/>
      </c>
    </row>
    <row r="6" spans="1:30" ht="9.75" customHeight="1">
      <c r="A6" s="33"/>
      <c r="B6" s="33"/>
      <c r="C6" s="151"/>
      <c r="D6" s="155"/>
      <c r="E6" s="162" t="str">
        <f t="shared" ca="1" si="0"/>
        <v/>
      </c>
      <c r="F6" s="191" t="str">
        <f t="shared" ca="1" si="1"/>
        <v/>
      </c>
      <c r="G6" s="157"/>
      <c r="H6" s="155" t="str">
        <f>IF(G6="","",VLOOKUP(G6,競技csv!$F:$O,MATCH(H$2,競技csv!$1:$1,0)-MATCH("競技名",競技csv!$1:$1,0)+1,0))</f>
        <v/>
      </c>
      <c r="I6" s="155" t="str">
        <f>IF(G6="","",VLOOKUP(G6,競技csv!$F:$O,MATCH(I$2,競技csv!$1:$1,0)-MATCH("競技名",競技csv!$1:$1,0)+1,0))</f>
        <v/>
      </c>
      <c r="J6" s="162"/>
      <c r="K6" s="163"/>
      <c r="L6" s="164"/>
      <c r="M6" s="165"/>
      <c r="N6" s="155" t="str">
        <f>IF(M6="","",VLOOKUP(M6,競技csv!$F:$O,MATCH(N$2,競技csv!$1:$1,0)-MATCH("競技名",競技csv!$1:$1,0)+1,0))</f>
        <v/>
      </c>
      <c r="O6" s="155" t="str">
        <f>IF(M6="","",VLOOKUP(M6,競技csv!$F:$O,MATCH(O$2,競技csv!$1:$1,0)-MATCH("競技名",競技csv!$1:$1,0)+1,0))</f>
        <v/>
      </c>
      <c r="P6" s="162"/>
      <c r="Q6" s="163"/>
      <c r="R6" s="164"/>
      <c r="S6" s="161"/>
      <c r="T6" s="33" t="str">
        <f t="shared" si="2"/>
        <v/>
      </c>
      <c r="U6" s="34" t="str">
        <f t="shared" ref="U6:V6" si="10">IF($S6="","",VLOOKUP($C6&amp;$S6,$P$65:$S$70,MATCH(U$2,$P$64:$S$64,0),0))</f>
        <v/>
      </c>
      <c r="V6" s="34" t="str">
        <f t="shared" si="10"/>
        <v/>
      </c>
      <c r="W6" s="33" t="str">
        <f t="shared" si="4"/>
        <v/>
      </c>
      <c r="X6" s="33">
        <f t="shared" ref="X6:AC6" si="11">IF($W6=X$1,X5+1,X5)</f>
        <v>0</v>
      </c>
      <c r="Y6" s="33">
        <f t="shared" si="11"/>
        <v>0</v>
      </c>
      <c r="Z6" s="33">
        <f t="shared" si="11"/>
        <v>0</v>
      </c>
      <c r="AA6" s="33">
        <f t="shared" si="11"/>
        <v>0</v>
      </c>
      <c r="AB6" s="33">
        <f t="shared" si="11"/>
        <v>0</v>
      </c>
      <c r="AC6" s="33">
        <f t="shared" si="11"/>
        <v>0</v>
      </c>
      <c r="AD6" s="33" t="str">
        <f t="array" aca="1" ref="AD6" ca="1">IF(W6="","",INDIRECT(ADDRESS(ROW(),MATCH(W6,$1:$1,0))))</f>
        <v/>
      </c>
    </row>
    <row r="7" spans="1:30" ht="9.75" customHeight="1">
      <c r="A7" s="33" t="s">
        <v>122</v>
      </c>
      <c r="B7" s="33">
        <v>0</v>
      </c>
      <c r="C7" s="152"/>
      <c r="D7" s="155"/>
      <c r="E7" s="162" t="str">
        <f t="shared" ca="1" si="0"/>
        <v/>
      </c>
      <c r="F7" s="191" t="str">
        <f t="shared" ca="1" si="1"/>
        <v/>
      </c>
      <c r="G7" s="165"/>
      <c r="H7" s="155" t="str">
        <f>IF(G7="","",VLOOKUP(G7,競技csv!$F:$O,MATCH(H$2,競技csv!$1:$1,0)-MATCH("競技名",競技csv!$1:$1,0)+1,0))</f>
        <v/>
      </c>
      <c r="I7" s="155" t="str">
        <f>IF(G7="","",VLOOKUP(G7,競技csv!$F:$O,MATCH(I$2,競技csv!$1:$1,0)-MATCH("競技名",競技csv!$1:$1,0)+1,0))</f>
        <v/>
      </c>
      <c r="J7" s="162"/>
      <c r="K7" s="163"/>
      <c r="L7" s="164"/>
      <c r="M7" s="165"/>
      <c r="N7" s="155" t="str">
        <f>IF(M7="","",VLOOKUP(M7,競技csv!$F:$O,MATCH(N$2,競技csv!$1:$1,0)-MATCH("競技名",競技csv!$1:$1,0)+1,0))</f>
        <v/>
      </c>
      <c r="O7" s="155" t="str">
        <f>IF(M7="","",VLOOKUP(M7,競技csv!$F:$O,MATCH(O$2,競技csv!$1:$1,0)-MATCH("競技名",競技csv!$1:$1,0)+1,0))</f>
        <v/>
      </c>
      <c r="P7" s="162"/>
      <c r="Q7" s="163"/>
      <c r="R7" s="164"/>
      <c r="S7" s="166"/>
      <c r="T7" s="33" t="str">
        <f t="shared" si="2"/>
        <v/>
      </c>
      <c r="U7" s="34" t="str">
        <f t="shared" ref="U7:V7" si="12">IF($S7="","",VLOOKUP($C7&amp;$S7,$P$65:$S$70,MATCH(U$2,$P$64:$S$64,0),0))</f>
        <v/>
      </c>
      <c r="V7" s="34" t="str">
        <f t="shared" si="12"/>
        <v/>
      </c>
      <c r="W7" s="33" t="str">
        <f t="shared" si="4"/>
        <v/>
      </c>
      <c r="X7" s="33">
        <f t="shared" ref="X7:AC7" si="13">IF($W7=X$1,X6+1,X6)</f>
        <v>0</v>
      </c>
      <c r="Y7" s="33">
        <f t="shared" si="13"/>
        <v>0</v>
      </c>
      <c r="Z7" s="33">
        <f t="shared" si="13"/>
        <v>0</v>
      </c>
      <c r="AA7" s="33">
        <f t="shared" si="13"/>
        <v>0</v>
      </c>
      <c r="AB7" s="33">
        <f t="shared" si="13"/>
        <v>0</v>
      </c>
      <c r="AC7" s="33">
        <f t="shared" si="13"/>
        <v>0</v>
      </c>
      <c r="AD7" s="33" t="str">
        <f t="array" aca="1" ref="AD7" ca="1">IF(W7="","",INDIRECT(ADDRESS(ROW(),MATCH(W7,$1:$1,0))))</f>
        <v/>
      </c>
    </row>
    <row r="8" spans="1:30" ht="9.75" customHeight="1">
      <c r="A8" s="33" t="s">
        <v>123</v>
      </c>
      <c r="B8" s="33">
        <v>100</v>
      </c>
      <c r="C8" s="152"/>
      <c r="D8" s="155"/>
      <c r="E8" s="162" t="str">
        <f t="shared" ca="1" si="0"/>
        <v/>
      </c>
      <c r="F8" s="191" t="str">
        <f t="shared" ca="1" si="1"/>
        <v/>
      </c>
      <c r="G8" s="165"/>
      <c r="H8" s="155" t="str">
        <f>IF(G8="","",VLOOKUP(G8,競技csv!$F:$O,MATCH(H$2,競技csv!$1:$1,0)-MATCH("競技名",競技csv!$1:$1,0)+1,0))</f>
        <v/>
      </c>
      <c r="I8" s="155" t="str">
        <f>IF(G8="","",VLOOKUP(G8,競技csv!$F:$O,MATCH(I$2,競技csv!$1:$1,0)-MATCH("競技名",競技csv!$1:$1,0)+1,0))</f>
        <v/>
      </c>
      <c r="J8" s="162"/>
      <c r="K8" s="163"/>
      <c r="L8" s="164"/>
      <c r="M8" s="165"/>
      <c r="N8" s="155" t="str">
        <f>IF(M8="","",VLOOKUP(M8,競技csv!$F:$O,MATCH(N$2,競技csv!$1:$1,0)-MATCH("競技名",競技csv!$1:$1,0)+1,0))</f>
        <v/>
      </c>
      <c r="O8" s="155" t="str">
        <f>IF(M8="","",VLOOKUP(M8,競技csv!$F:$O,MATCH(O$2,競技csv!$1:$1,0)-MATCH("競技名",競技csv!$1:$1,0)+1,0))</f>
        <v/>
      </c>
      <c r="P8" s="162"/>
      <c r="Q8" s="163"/>
      <c r="R8" s="164"/>
      <c r="S8" s="166"/>
      <c r="T8" s="33" t="str">
        <f t="shared" si="2"/>
        <v/>
      </c>
      <c r="U8" s="34" t="str">
        <f t="shared" ref="U8:V8" si="14">IF($S8="","",VLOOKUP($C8&amp;$S8,$P$65:$S$70,MATCH(U$2,$P$64:$S$64,0),0))</f>
        <v/>
      </c>
      <c r="V8" s="34" t="str">
        <f t="shared" si="14"/>
        <v/>
      </c>
      <c r="W8" s="33" t="str">
        <f t="shared" si="4"/>
        <v/>
      </c>
      <c r="X8" s="33">
        <f t="shared" ref="X8:AC8" si="15">IF($W8=X$1,X7+1,X7)</f>
        <v>0</v>
      </c>
      <c r="Y8" s="33">
        <f t="shared" si="15"/>
        <v>0</v>
      </c>
      <c r="Z8" s="33">
        <f t="shared" si="15"/>
        <v>0</v>
      </c>
      <c r="AA8" s="33">
        <f t="shared" si="15"/>
        <v>0</v>
      </c>
      <c r="AB8" s="33">
        <f t="shared" si="15"/>
        <v>0</v>
      </c>
      <c r="AC8" s="33">
        <f t="shared" si="15"/>
        <v>0</v>
      </c>
      <c r="AD8" s="33" t="str">
        <f t="array" aca="1" ref="AD8" ca="1">IF(W8="","",INDIRECT(ADDRESS(ROW(),MATCH(W8,$1:$1,0))))</f>
        <v/>
      </c>
    </row>
    <row r="9" spans="1:30" ht="9.75" customHeight="1">
      <c r="A9" s="33" t="s">
        <v>124</v>
      </c>
      <c r="B9" s="33">
        <v>200</v>
      </c>
      <c r="C9" s="152"/>
      <c r="D9" s="155"/>
      <c r="E9" s="162" t="str">
        <f t="shared" ca="1" si="0"/>
        <v/>
      </c>
      <c r="F9" s="191" t="str">
        <f t="shared" ca="1" si="1"/>
        <v/>
      </c>
      <c r="G9" s="165"/>
      <c r="H9" s="155" t="str">
        <f>IF(G9="","",VLOOKUP(G9,競技csv!$F:$O,MATCH(H$2,競技csv!$1:$1,0)-MATCH("競技名",競技csv!$1:$1,0)+1,0))</f>
        <v/>
      </c>
      <c r="I9" s="155" t="str">
        <f>IF(G9="","",VLOOKUP(G9,競技csv!$F:$O,MATCH(I$2,競技csv!$1:$1,0)-MATCH("競技名",競技csv!$1:$1,0)+1,0))</f>
        <v/>
      </c>
      <c r="J9" s="162"/>
      <c r="K9" s="163"/>
      <c r="L9" s="164"/>
      <c r="M9" s="165"/>
      <c r="N9" s="155" t="str">
        <f>IF(M9="","",VLOOKUP(M9,競技csv!$F:$O,MATCH(N$2,競技csv!$1:$1,0)-MATCH("競技名",競技csv!$1:$1,0)+1,0))</f>
        <v/>
      </c>
      <c r="O9" s="155" t="str">
        <f>IF(M9="","",VLOOKUP(M9,競技csv!$F:$O,MATCH(O$2,競技csv!$1:$1,0)-MATCH("競技名",競技csv!$1:$1,0)+1,0))</f>
        <v/>
      </c>
      <c r="P9" s="162"/>
      <c r="Q9" s="163"/>
      <c r="R9" s="164"/>
      <c r="S9" s="166"/>
      <c r="T9" s="33" t="str">
        <f t="shared" si="2"/>
        <v/>
      </c>
      <c r="U9" s="34" t="str">
        <f t="shared" ref="U9:V9" si="16">IF($S9="","",VLOOKUP($C9&amp;$S9,$P$65:$S$70,MATCH(U$2,$P$64:$S$64,0),0))</f>
        <v/>
      </c>
      <c r="V9" s="34" t="str">
        <f t="shared" si="16"/>
        <v/>
      </c>
      <c r="W9" s="33" t="str">
        <f t="shared" si="4"/>
        <v/>
      </c>
      <c r="X9" s="33">
        <f t="shared" ref="X9:AC9" si="17">IF($W9=X$1,X8+1,X8)</f>
        <v>0</v>
      </c>
      <c r="Y9" s="33">
        <f t="shared" si="17"/>
        <v>0</v>
      </c>
      <c r="Z9" s="33">
        <f t="shared" si="17"/>
        <v>0</v>
      </c>
      <c r="AA9" s="33">
        <f t="shared" si="17"/>
        <v>0</v>
      </c>
      <c r="AB9" s="33">
        <f t="shared" si="17"/>
        <v>0</v>
      </c>
      <c r="AC9" s="33">
        <f t="shared" si="17"/>
        <v>0</v>
      </c>
      <c r="AD9" s="33" t="str">
        <f t="array" aca="1" ref="AD9" ca="1">IF(W9="","",INDIRECT(ADDRESS(ROW(),MATCH(W9,$1:$1,0))))</f>
        <v/>
      </c>
    </row>
    <row r="10" spans="1:30" ht="9.75" customHeight="1">
      <c r="A10" s="33"/>
      <c r="B10" s="33"/>
      <c r="C10" s="152"/>
      <c r="D10" s="155"/>
      <c r="E10" s="162" t="str">
        <f t="shared" ca="1" si="0"/>
        <v/>
      </c>
      <c r="F10" s="191" t="str">
        <f t="shared" ca="1" si="1"/>
        <v/>
      </c>
      <c r="G10" s="165"/>
      <c r="H10" s="155" t="str">
        <f>IF(G10="","",VLOOKUP(G10,競技csv!$F:$O,MATCH(H$2,競技csv!$1:$1,0)-MATCH("競技名",競技csv!$1:$1,0)+1,0))</f>
        <v/>
      </c>
      <c r="I10" s="155" t="str">
        <f>IF(G10="","",VLOOKUP(G10,競技csv!$F:$O,MATCH(I$2,競技csv!$1:$1,0)-MATCH("競技名",競技csv!$1:$1,0)+1,0))</f>
        <v/>
      </c>
      <c r="J10" s="162"/>
      <c r="K10" s="163"/>
      <c r="L10" s="164"/>
      <c r="M10" s="165"/>
      <c r="N10" s="155" t="str">
        <f>IF(M10="","",VLOOKUP(M10,競技csv!$F:$O,MATCH(N$2,競技csv!$1:$1,0)-MATCH("競技名",競技csv!$1:$1,0)+1,0))</f>
        <v/>
      </c>
      <c r="O10" s="155" t="str">
        <f>IF(M10="","",VLOOKUP(M10,競技csv!$F:$O,MATCH(O$2,競技csv!$1:$1,0)-MATCH("競技名",競技csv!$1:$1,0)+1,0))</f>
        <v/>
      </c>
      <c r="P10" s="162"/>
      <c r="Q10" s="163"/>
      <c r="R10" s="164"/>
      <c r="S10" s="166"/>
      <c r="T10" s="33" t="str">
        <f t="shared" si="2"/>
        <v/>
      </c>
      <c r="U10" s="34" t="str">
        <f t="shared" ref="U10:V10" si="18">IF($S10="","",VLOOKUP($C10&amp;$S10,$P$65:$S$70,MATCH(U$2,$P$64:$S$64,0),0))</f>
        <v/>
      </c>
      <c r="V10" s="34" t="str">
        <f t="shared" si="18"/>
        <v/>
      </c>
      <c r="W10" s="33" t="str">
        <f t="shared" si="4"/>
        <v/>
      </c>
      <c r="X10" s="33">
        <f t="shared" ref="X10:AC10" si="19">IF($W10=X$1,X9+1,X9)</f>
        <v>0</v>
      </c>
      <c r="Y10" s="33">
        <f t="shared" si="19"/>
        <v>0</v>
      </c>
      <c r="Z10" s="33">
        <f t="shared" si="19"/>
        <v>0</v>
      </c>
      <c r="AA10" s="33">
        <f t="shared" si="19"/>
        <v>0</v>
      </c>
      <c r="AB10" s="33">
        <f t="shared" si="19"/>
        <v>0</v>
      </c>
      <c r="AC10" s="33">
        <f t="shared" si="19"/>
        <v>0</v>
      </c>
      <c r="AD10" s="33" t="str">
        <f t="array" aca="1" ref="AD10" ca="1">IF(W10="","",INDIRECT(ADDRESS(ROW(),MATCH(W10,$1:$1,0))))</f>
        <v/>
      </c>
    </row>
    <row r="11" spans="1:30" ht="9.75" customHeight="1">
      <c r="A11" s="33"/>
      <c r="B11" s="33"/>
      <c r="C11" s="152"/>
      <c r="D11" s="155"/>
      <c r="E11" s="162" t="str">
        <f t="shared" ca="1" si="0"/>
        <v/>
      </c>
      <c r="F11" s="191" t="str">
        <f t="shared" ca="1" si="1"/>
        <v/>
      </c>
      <c r="G11" s="165"/>
      <c r="H11" s="155" t="str">
        <f>IF(G11="","",VLOOKUP(G11,競技csv!$F:$O,MATCH(H$2,競技csv!$1:$1,0)-MATCH("競技名",競技csv!$1:$1,0)+1,0))</f>
        <v/>
      </c>
      <c r="I11" s="155" t="str">
        <f>IF(G11="","",VLOOKUP(G11,競技csv!$F:$O,MATCH(I$2,競技csv!$1:$1,0)-MATCH("競技名",競技csv!$1:$1,0)+1,0))</f>
        <v/>
      </c>
      <c r="J11" s="162"/>
      <c r="K11" s="163"/>
      <c r="L11" s="164"/>
      <c r="M11" s="165"/>
      <c r="N11" s="155" t="str">
        <f>IF(M11="","",VLOOKUP(M11,競技csv!$F:$O,MATCH(N$2,競技csv!$1:$1,0)-MATCH("競技名",競技csv!$1:$1,0)+1,0))</f>
        <v/>
      </c>
      <c r="O11" s="155" t="str">
        <f>IF(M11="","",VLOOKUP(M11,競技csv!$F:$O,MATCH(O$2,競技csv!$1:$1,0)-MATCH("競技名",競技csv!$1:$1,0)+1,0))</f>
        <v/>
      </c>
      <c r="P11" s="162"/>
      <c r="Q11" s="163"/>
      <c r="R11" s="164"/>
      <c r="S11" s="166"/>
      <c r="T11" s="33" t="str">
        <f t="shared" si="2"/>
        <v/>
      </c>
      <c r="U11" s="34" t="str">
        <f t="shared" ref="U11:V11" si="20">IF($S11="","",VLOOKUP($C11&amp;$S11,$P$65:$S$70,MATCH(U$2,$P$64:$S$64,0),0))</f>
        <v/>
      </c>
      <c r="V11" s="34" t="str">
        <f t="shared" si="20"/>
        <v/>
      </c>
      <c r="W11" s="33" t="str">
        <f t="shared" si="4"/>
        <v/>
      </c>
      <c r="X11" s="33">
        <f t="shared" ref="X11:AC11" si="21">IF($W11=X$1,X10+1,X10)</f>
        <v>0</v>
      </c>
      <c r="Y11" s="33">
        <f t="shared" si="21"/>
        <v>0</v>
      </c>
      <c r="Z11" s="33">
        <f t="shared" si="21"/>
        <v>0</v>
      </c>
      <c r="AA11" s="33">
        <f t="shared" si="21"/>
        <v>0</v>
      </c>
      <c r="AB11" s="33">
        <f t="shared" si="21"/>
        <v>0</v>
      </c>
      <c r="AC11" s="33">
        <f t="shared" si="21"/>
        <v>0</v>
      </c>
      <c r="AD11" s="33" t="str">
        <f t="array" aca="1" ref="AD11" ca="1">IF(W11="","",INDIRECT(ADDRESS(ROW(),MATCH(W11,$1:$1,0))))</f>
        <v/>
      </c>
    </row>
    <row r="12" spans="1:30" ht="9.75" customHeight="1">
      <c r="A12" s="33"/>
      <c r="B12" s="33"/>
      <c r="C12" s="152"/>
      <c r="D12" s="155"/>
      <c r="E12" s="162" t="str">
        <f t="shared" ca="1" si="0"/>
        <v/>
      </c>
      <c r="F12" s="191" t="str">
        <f t="shared" ca="1" si="1"/>
        <v/>
      </c>
      <c r="G12" s="165"/>
      <c r="H12" s="155" t="str">
        <f>IF(G12="","",VLOOKUP(G12,競技csv!$F:$O,MATCH(H$2,競技csv!$1:$1,0)-MATCH("競技名",競技csv!$1:$1,0)+1,0))</f>
        <v/>
      </c>
      <c r="I12" s="155" t="str">
        <f>IF(G12="","",VLOOKUP(G12,競技csv!$F:$O,MATCH(I$2,競技csv!$1:$1,0)-MATCH("競技名",競技csv!$1:$1,0)+1,0))</f>
        <v/>
      </c>
      <c r="J12" s="162"/>
      <c r="K12" s="163"/>
      <c r="L12" s="164"/>
      <c r="M12" s="165"/>
      <c r="N12" s="155" t="str">
        <f>IF(M12="","",VLOOKUP(M12,競技csv!$F:$O,MATCH(N$2,競技csv!$1:$1,0)-MATCH("競技名",競技csv!$1:$1,0)+1,0))</f>
        <v/>
      </c>
      <c r="O12" s="155" t="str">
        <f>IF(M12="","",VLOOKUP(M12,競技csv!$F:$O,MATCH(O$2,競技csv!$1:$1,0)-MATCH("競技名",競技csv!$1:$1,0)+1,0))</f>
        <v/>
      </c>
      <c r="P12" s="162"/>
      <c r="Q12" s="163"/>
      <c r="R12" s="164"/>
      <c r="S12" s="166"/>
      <c r="T12" s="33" t="str">
        <f t="shared" si="2"/>
        <v/>
      </c>
      <c r="U12" s="34" t="str">
        <f t="shared" ref="U12:V12" si="22">IF($S12="","",VLOOKUP($C12&amp;$S12,$P$65:$S$70,MATCH(U$2,$P$64:$S$64,0),0))</f>
        <v/>
      </c>
      <c r="V12" s="34" t="str">
        <f t="shared" si="22"/>
        <v/>
      </c>
      <c r="W12" s="33" t="str">
        <f t="shared" si="4"/>
        <v/>
      </c>
      <c r="X12" s="33">
        <f t="shared" ref="X12:AC12" si="23">IF($W12=X$1,X11+1,X11)</f>
        <v>0</v>
      </c>
      <c r="Y12" s="33">
        <f t="shared" si="23"/>
        <v>0</v>
      </c>
      <c r="Z12" s="33">
        <f t="shared" si="23"/>
        <v>0</v>
      </c>
      <c r="AA12" s="33">
        <f t="shared" si="23"/>
        <v>0</v>
      </c>
      <c r="AB12" s="33">
        <f t="shared" si="23"/>
        <v>0</v>
      </c>
      <c r="AC12" s="33">
        <f t="shared" si="23"/>
        <v>0</v>
      </c>
      <c r="AD12" s="33" t="str">
        <f t="array" aca="1" ref="AD12" ca="1">IF(W12="","",INDIRECT(ADDRESS(ROW(),MATCH(W12,$1:$1,0))))</f>
        <v/>
      </c>
    </row>
    <row r="13" spans="1:30" ht="9.75" customHeight="1">
      <c r="A13" s="33"/>
      <c r="B13" s="33"/>
      <c r="C13" s="152"/>
      <c r="D13" s="155"/>
      <c r="E13" s="162" t="str">
        <f t="shared" ca="1" si="0"/>
        <v/>
      </c>
      <c r="F13" s="191" t="str">
        <f t="shared" ca="1" si="1"/>
        <v/>
      </c>
      <c r="G13" s="165"/>
      <c r="H13" s="155" t="str">
        <f>IF(G13="","",VLOOKUP(G13,競技csv!$F:$O,MATCH(H$2,競技csv!$1:$1,0)-MATCH("競技名",競技csv!$1:$1,0)+1,0))</f>
        <v/>
      </c>
      <c r="I13" s="155" t="str">
        <f>IF(G13="","",VLOOKUP(G13,競技csv!$F:$O,MATCH(I$2,競技csv!$1:$1,0)-MATCH("競技名",競技csv!$1:$1,0)+1,0))</f>
        <v/>
      </c>
      <c r="J13" s="162"/>
      <c r="K13" s="163"/>
      <c r="L13" s="164"/>
      <c r="M13" s="165"/>
      <c r="N13" s="155" t="str">
        <f>IF(M13="","",VLOOKUP(M13,競技csv!$F:$O,MATCH(N$2,競技csv!$1:$1,0)-MATCH("競技名",競技csv!$1:$1,0)+1,0))</f>
        <v/>
      </c>
      <c r="O13" s="155" t="str">
        <f>IF(M13="","",VLOOKUP(M13,競技csv!$F:$O,MATCH(O$2,競技csv!$1:$1,0)-MATCH("競技名",競技csv!$1:$1,0)+1,0))</f>
        <v/>
      </c>
      <c r="P13" s="162"/>
      <c r="Q13" s="163"/>
      <c r="R13" s="164"/>
      <c r="S13" s="166"/>
      <c r="T13" s="33" t="str">
        <f t="shared" si="2"/>
        <v/>
      </c>
      <c r="U13" s="34" t="str">
        <f t="shared" ref="U13:V13" si="24">IF($S13="","",VLOOKUP($C13&amp;$S13,$P$65:$S$70,MATCH(U$2,$P$64:$S$64,0),0))</f>
        <v/>
      </c>
      <c r="V13" s="34" t="str">
        <f t="shared" si="24"/>
        <v/>
      </c>
      <c r="W13" s="33" t="str">
        <f t="shared" si="4"/>
        <v/>
      </c>
      <c r="X13" s="33">
        <f t="shared" ref="X13:AC13" si="25">IF($W13=X$1,X12+1,X12)</f>
        <v>0</v>
      </c>
      <c r="Y13" s="33">
        <f t="shared" si="25"/>
        <v>0</v>
      </c>
      <c r="Z13" s="33">
        <f t="shared" si="25"/>
        <v>0</v>
      </c>
      <c r="AA13" s="33">
        <f t="shared" si="25"/>
        <v>0</v>
      </c>
      <c r="AB13" s="33">
        <f t="shared" si="25"/>
        <v>0</v>
      </c>
      <c r="AC13" s="33">
        <f t="shared" si="25"/>
        <v>0</v>
      </c>
      <c r="AD13" s="33" t="str">
        <f t="array" aca="1" ref="AD13" ca="1">IF(W13="","",INDIRECT(ADDRESS(ROW(),MATCH(W13,$1:$1,0))))</f>
        <v/>
      </c>
    </row>
    <row r="14" spans="1:30" ht="9.75" customHeight="1">
      <c r="A14" s="33"/>
      <c r="B14" s="33"/>
      <c r="C14" s="152"/>
      <c r="D14" s="155"/>
      <c r="E14" s="162" t="str">
        <f t="shared" ca="1" si="0"/>
        <v/>
      </c>
      <c r="F14" s="191" t="str">
        <f t="shared" ca="1" si="1"/>
        <v/>
      </c>
      <c r="G14" s="165"/>
      <c r="H14" s="155" t="str">
        <f>IF(G14="","",VLOOKUP(G14,競技csv!$F:$O,MATCH(H$2,競技csv!$1:$1,0)-MATCH("競技名",競技csv!$1:$1,0)+1,0))</f>
        <v/>
      </c>
      <c r="I14" s="155" t="str">
        <f>IF(G14="","",VLOOKUP(G14,競技csv!$F:$O,MATCH(I$2,競技csv!$1:$1,0)-MATCH("競技名",競技csv!$1:$1,0)+1,0))</f>
        <v/>
      </c>
      <c r="J14" s="162"/>
      <c r="K14" s="163"/>
      <c r="L14" s="164"/>
      <c r="M14" s="165"/>
      <c r="N14" s="155" t="str">
        <f>IF(M14="","",VLOOKUP(M14,競技csv!$F:$O,MATCH(N$2,競技csv!$1:$1,0)-MATCH("競技名",競技csv!$1:$1,0)+1,0))</f>
        <v/>
      </c>
      <c r="O14" s="155" t="str">
        <f>IF(M14="","",VLOOKUP(M14,競技csv!$F:$O,MATCH(O$2,競技csv!$1:$1,0)-MATCH("競技名",競技csv!$1:$1,0)+1,0))</f>
        <v/>
      </c>
      <c r="P14" s="162"/>
      <c r="Q14" s="163"/>
      <c r="R14" s="164"/>
      <c r="S14" s="166"/>
      <c r="T14" s="33" t="str">
        <f t="shared" si="2"/>
        <v/>
      </c>
      <c r="U14" s="34" t="str">
        <f t="shared" ref="U14:V14" si="26">IF($S14="","",VLOOKUP($C14&amp;$S14,$P$65:$S$70,MATCH(U$2,$P$64:$S$64,0),0))</f>
        <v/>
      </c>
      <c r="V14" s="34" t="str">
        <f t="shared" si="26"/>
        <v/>
      </c>
      <c r="W14" s="33" t="str">
        <f t="shared" si="4"/>
        <v/>
      </c>
      <c r="X14" s="33">
        <f t="shared" ref="X14:AC14" si="27">IF($W14=X$1,X13+1,X13)</f>
        <v>0</v>
      </c>
      <c r="Y14" s="33">
        <f t="shared" si="27"/>
        <v>0</v>
      </c>
      <c r="Z14" s="33">
        <f t="shared" si="27"/>
        <v>0</v>
      </c>
      <c r="AA14" s="33">
        <f t="shared" si="27"/>
        <v>0</v>
      </c>
      <c r="AB14" s="33">
        <f t="shared" si="27"/>
        <v>0</v>
      </c>
      <c r="AC14" s="33">
        <f t="shared" si="27"/>
        <v>0</v>
      </c>
      <c r="AD14" s="33" t="str">
        <f t="array" aca="1" ref="AD14" ca="1">IF(W14="","",INDIRECT(ADDRESS(ROW(),MATCH(W14,$1:$1,0))))</f>
        <v/>
      </c>
    </row>
    <row r="15" spans="1:30" ht="9.75" customHeight="1">
      <c r="A15" s="33"/>
      <c r="B15" s="33"/>
      <c r="C15" s="152"/>
      <c r="D15" s="155"/>
      <c r="E15" s="162" t="str">
        <f t="shared" ca="1" si="0"/>
        <v/>
      </c>
      <c r="F15" s="191" t="str">
        <f t="shared" ca="1" si="1"/>
        <v/>
      </c>
      <c r="G15" s="165"/>
      <c r="H15" s="155" t="str">
        <f>IF(G15="","",VLOOKUP(G15,競技csv!$F:$O,MATCH(H$2,競技csv!$1:$1,0)-MATCH("競技名",競技csv!$1:$1,0)+1,0))</f>
        <v/>
      </c>
      <c r="I15" s="155" t="str">
        <f>IF(G15="","",VLOOKUP(G15,競技csv!$F:$O,MATCH(I$2,競技csv!$1:$1,0)-MATCH("競技名",競技csv!$1:$1,0)+1,0))</f>
        <v/>
      </c>
      <c r="J15" s="162"/>
      <c r="K15" s="163"/>
      <c r="L15" s="164"/>
      <c r="M15" s="165"/>
      <c r="N15" s="155" t="str">
        <f>IF(M15="","",VLOOKUP(M15,競技csv!$F:$O,MATCH(N$2,競技csv!$1:$1,0)-MATCH("競技名",競技csv!$1:$1,0)+1,0))</f>
        <v/>
      </c>
      <c r="O15" s="155" t="str">
        <f>IF(M15="","",VLOOKUP(M15,競技csv!$F:$O,MATCH(O$2,競技csv!$1:$1,0)-MATCH("競技名",競技csv!$1:$1,0)+1,0))</f>
        <v/>
      </c>
      <c r="P15" s="162"/>
      <c r="Q15" s="163"/>
      <c r="R15" s="164"/>
      <c r="S15" s="166"/>
      <c r="T15" s="33" t="str">
        <f t="shared" si="2"/>
        <v/>
      </c>
      <c r="U15" s="34" t="str">
        <f t="shared" ref="U15:V15" si="28">IF($S15="","",VLOOKUP($C15&amp;$S15,$P$65:$S$70,MATCH(U$2,$P$64:$S$64,0),0))</f>
        <v/>
      </c>
      <c r="V15" s="34" t="str">
        <f t="shared" si="28"/>
        <v/>
      </c>
      <c r="W15" s="33" t="str">
        <f t="shared" si="4"/>
        <v/>
      </c>
      <c r="X15" s="33">
        <f t="shared" ref="X15:AC15" si="29">IF($W15=X$1,X14+1,X14)</f>
        <v>0</v>
      </c>
      <c r="Y15" s="33">
        <f t="shared" si="29"/>
        <v>0</v>
      </c>
      <c r="Z15" s="33">
        <f t="shared" si="29"/>
        <v>0</v>
      </c>
      <c r="AA15" s="33">
        <f t="shared" si="29"/>
        <v>0</v>
      </c>
      <c r="AB15" s="33">
        <f t="shared" si="29"/>
        <v>0</v>
      </c>
      <c r="AC15" s="33">
        <f t="shared" si="29"/>
        <v>0</v>
      </c>
      <c r="AD15" s="33" t="str">
        <f t="array" aca="1" ref="AD15" ca="1">IF(W15="","",INDIRECT(ADDRESS(ROW(),MATCH(W15,$1:$1,0))))</f>
        <v/>
      </c>
    </row>
    <row r="16" spans="1:30" ht="9.75" customHeight="1">
      <c r="A16" s="33"/>
      <c r="B16" s="33"/>
      <c r="C16" s="152"/>
      <c r="D16" s="155"/>
      <c r="E16" s="162" t="str">
        <f t="shared" ca="1" si="0"/>
        <v/>
      </c>
      <c r="F16" s="191" t="str">
        <f t="shared" ca="1" si="1"/>
        <v/>
      </c>
      <c r="G16" s="165"/>
      <c r="H16" s="155" t="str">
        <f>IF(G16="","",VLOOKUP(G16,競技csv!$F:$O,MATCH(H$2,競技csv!$1:$1,0)-MATCH("競技名",競技csv!$1:$1,0)+1,0))</f>
        <v/>
      </c>
      <c r="I16" s="155" t="str">
        <f>IF(G16="","",VLOOKUP(G16,競技csv!$F:$O,MATCH(I$2,競技csv!$1:$1,0)-MATCH("競技名",競技csv!$1:$1,0)+1,0))</f>
        <v/>
      </c>
      <c r="J16" s="162"/>
      <c r="K16" s="163"/>
      <c r="L16" s="164"/>
      <c r="M16" s="165"/>
      <c r="N16" s="155" t="str">
        <f>IF(M16="","",VLOOKUP(M16,競技csv!$F:$O,MATCH(N$2,競技csv!$1:$1,0)-MATCH("競技名",競技csv!$1:$1,0)+1,0))</f>
        <v/>
      </c>
      <c r="O16" s="155" t="str">
        <f>IF(M16="","",VLOOKUP(M16,競技csv!$F:$O,MATCH(O$2,競技csv!$1:$1,0)-MATCH("競技名",競技csv!$1:$1,0)+1,0))</f>
        <v/>
      </c>
      <c r="P16" s="162"/>
      <c r="Q16" s="163"/>
      <c r="R16" s="164"/>
      <c r="S16" s="166"/>
      <c r="T16" s="33" t="str">
        <f t="shared" si="2"/>
        <v/>
      </c>
      <c r="U16" s="34" t="str">
        <f t="shared" ref="U16:V16" si="30">IF($S16="","",VLOOKUP($C16&amp;$S16,$P$65:$S$70,MATCH(U$2,$P$64:$S$64,0),0))</f>
        <v/>
      </c>
      <c r="V16" s="34" t="str">
        <f t="shared" si="30"/>
        <v/>
      </c>
      <c r="W16" s="33" t="str">
        <f t="shared" si="4"/>
        <v/>
      </c>
      <c r="X16" s="33">
        <f t="shared" ref="X16:AC16" si="31">IF($W16=X$1,X15+1,X15)</f>
        <v>0</v>
      </c>
      <c r="Y16" s="33">
        <f t="shared" si="31"/>
        <v>0</v>
      </c>
      <c r="Z16" s="33">
        <f t="shared" si="31"/>
        <v>0</v>
      </c>
      <c r="AA16" s="33">
        <f t="shared" si="31"/>
        <v>0</v>
      </c>
      <c r="AB16" s="33">
        <f t="shared" si="31"/>
        <v>0</v>
      </c>
      <c r="AC16" s="33">
        <f t="shared" si="31"/>
        <v>0</v>
      </c>
      <c r="AD16" s="33" t="str">
        <f t="array" aca="1" ref="AD16" ca="1">IF(W16="","",INDIRECT(ADDRESS(ROW(),MATCH(W16,$1:$1,0))))</f>
        <v/>
      </c>
    </row>
    <row r="17" spans="1:30" ht="9.75" customHeight="1">
      <c r="A17" s="33"/>
      <c r="B17" s="33"/>
      <c r="C17" s="152"/>
      <c r="D17" s="155"/>
      <c r="E17" s="162" t="str">
        <f t="shared" ca="1" si="0"/>
        <v/>
      </c>
      <c r="F17" s="191" t="str">
        <f t="shared" ca="1" si="1"/>
        <v/>
      </c>
      <c r="G17" s="165"/>
      <c r="H17" s="155" t="str">
        <f>IF(G17="","",VLOOKUP(G17,競技csv!$F:$O,MATCH(H$2,競技csv!$1:$1,0)-MATCH("競技名",競技csv!$1:$1,0)+1,0))</f>
        <v/>
      </c>
      <c r="I17" s="155" t="str">
        <f>IF(G17="","",VLOOKUP(G17,競技csv!$F:$O,MATCH(I$2,競技csv!$1:$1,0)-MATCH("競技名",競技csv!$1:$1,0)+1,0))</f>
        <v/>
      </c>
      <c r="J17" s="162"/>
      <c r="K17" s="163"/>
      <c r="L17" s="164"/>
      <c r="M17" s="165"/>
      <c r="N17" s="155" t="str">
        <f>IF(M17="","",VLOOKUP(M17,競技csv!$F:$O,MATCH(N$2,競技csv!$1:$1,0)-MATCH("競技名",競技csv!$1:$1,0)+1,0))</f>
        <v/>
      </c>
      <c r="O17" s="155" t="str">
        <f>IF(M17="","",VLOOKUP(M17,競技csv!$F:$O,MATCH(O$2,競技csv!$1:$1,0)-MATCH("競技名",競技csv!$1:$1,0)+1,0))</f>
        <v/>
      </c>
      <c r="P17" s="162"/>
      <c r="Q17" s="163"/>
      <c r="R17" s="164"/>
      <c r="S17" s="166"/>
      <c r="T17" s="33" t="str">
        <f t="shared" si="2"/>
        <v/>
      </c>
      <c r="U17" s="34" t="str">
        <f t="shared" ref="U17:V17" si="32">IF($S17="","",VLOOKUP($C17&amp;$S17,$P$65:$S$70,MATCH(U$2,$P$64:$S$64,0),0))</f>
        <v/>
      </c>
      <c r="V17" s="34" t="str">
        <f t="shared" si="32"/>
        <v/>
      </c>
      <c r="W17" s="33" t="str">
        <f t="shared" si="4"/>
        <v/>
      </c>
      <c r="X17" s="33">
        <f t="shared" ref="X17:AC17" si="33">IF($W17=X$1,X16+1,X16)</f>
        <v>0</v>
      </c>
      <c r="Y17" s="33">
        <f t="shared" si="33"/>
        <v>0</v>
      </c>
      <c r="Z17" s="33">
        <f t="shared" si="33"/>
        <v>0</v>
      </c>
      <c r="AA17" s="33">
        <f t="shared" si="33"/>
        <v>0</v>
      </c>
      <c r="AB17" s="33">
        <f t="shared" si="33"/>
        <v>0</v>
      </c>
      <c r="AC17" s="33">
        <f t="shared" si="33"/>
        <v>0</v>
      </c>
      <c r="AD17" s="33" t="str">
        <f t="array" aca="1" ref="AD17" ca="1">IF(W17="","",INDIRECT(ADDRESS(ROW(),MATCH(W17,$1:$1,0))))</f>
        <v/>
      </c>
    </row>
    <row r="18" spans="1:30" ht="9.75" customHeight="1">
      <c r="A18" s="33"/>
      <c r="B18" s="33"/>
      <c r="C18" s="152"/>
      <c r="D18" s="155"/>
      <c r="E18" s="162" t="str">
        <f t="shared" ca="1" si="0"/>
        <v/>
      </c>
      <c r="F18" s="191" t="str">
        <f t="shared" ca="1" si="1"/>
        <v/>
      </c>
      <c r="G18" s="165"/>
      <c r="H18" s="155" t="str">
        <f>IF(G18="","",VLOOKUP(G18,競技csv!$F:$O,MATCH(H$2,競技csv!$1:$1,0)-MATCH("競技名",競技csv!$1:$1,0)+1,0))</f>
        <v/>
      </c>
      <c r="I18" s="155" t="str">
        <f>IF(G18="","",VLOOKUP(G18,競技csv!$F:$O,MATCH(I$2,競技csv!$1:$1,0)-MATCH("競技名",競技csv!$1:$1,0)+1,0))</f>
        <v/>
      </c>
      <c r="J18" s="162"/>
      <c r="K18" s="163"/>
      <c r="L18" s="164"/>
      <c r="M18" s="165"/>
      <c r="N18" s="155" t="str">
        <f>IF(M18="","",VLOOKUP(M18,競技csv!$F:$O,MATCH(N$2,競技csv!$1:$1,0)-MATCH("競技名",競技csv!$1:$1,0)+1,0))</f>
        <v/>
      </c>
      <c r="O18" s="155" t="str">
        <f>IF(M18="","",VLOOKUP(M18,競技csv!$F:$O,MATCH(O$2,競技csv!$1:$1,0)-MATCH("競技名",競技csv!$1:$1,0)+1,0))</f>
        <v/>
      </c>
      <c r="P18" s="162"/>
      <c r="Q18" s="163"/>
      <c r="R18" s="164"/>
      <c r="S18" s="166"/>
      <c r="T18" s="33" t="str">
        <f t="shared" si="2"/>
        <v/>
      </c>
      <c r="U18" s="34" t="str">
        <f t="shared" ref="U18:V18" si="34">IF($S18="","",VLOOKUP($C18&amp;$S18,$P$65:$S$70,MATCH(U$2,$P$64:$S$64,0),0))</f>
        <v/>
      </c>
      <c r="V18" s="34" t="str">
        <f t="shared" si="34"/>
        <v/>
      </c>
      <c r="W18" s="33" t="str">
        <f t="shared" si="4"/>
        <v/>
      </c>
      <c r="X18" s="33">
        <f t="shared" ref="X18:AC18" si="35">IF($W18=X$1,X17+1,X17)</f>
        <v>0</v>
      </c>
      <c r="Y18" s="33">
        <f t="shared" si="35"/>
        <v>0</v>
      </c>
      <c r="Z18" s="33">
        <f t="shared" si="35"/>
        <v>0</v>
      </c>
      <c r="AA18" s="33">
        <f t="shared" si="35"/>
        <v>0</v>
      </c>
      <c r="AB18" s="33">
        <f t="shared" si="35"/>
        <v>0</v>
      </c>
      <c r="AC18" s="33">
        <f t="shared" si="35"/>
        <v>0</v>
      </c>
      <c r="AD18" s="33" t="str">
        <f t="array" aca="1" ref="AD18" ca="1">IF(W18="","",INDIRECT(ADDRESS(ROW(),MATCH(W18,$1:$1,0))))</f>
        <v/>
      </c>
    </row>
    <row r="19" spans="1:30" ht="9.75" customHeight="1">
      <c r="A19" s="33"/>
      <c r="B19" s="33"/>
      <c r="C19" s="152"/>
      <c r="D19" s="155"/>
      <c r="E19" s="162" t="str">
        <f t="shared" ca="1" si="0"/>
        <v/>
      </c>
      <c r="F19" s="191" t="str">
        <f t="shared" ca="1" si="1"/>
        <v/>
      </c>
      <c r="G19" s="165"/>
      <c r="H19" s="155" t="str">
        <f>IF(G19="","",VLOOKUP(G19,競技csv!$F:$O,MATCH(H$2,競技csv!$1:$1,0)-MATCH("競技名",競技csv!$1:$1,0)+1,0))</f>
        <v/>
      </c>
      <c r="I19" s="155" t="str">
        <f>IF(G19="","",VLOOKUP(G19,競技csv!$F:$O,MATCH(I$2,競技csv!$1:$1,0)-MATCH("競技名",競技csv!$1:$1,0)+1,0))</f>
        <v/>
      </c>
      <c r="J19" s="162"/>
      <c r="K19" s="163"/>
      <c r="L19" s="164"/>
      <c r="M19" s="165"/>
      <c r="N19" s="155" t="str">
        <f>IF(M19="","",VLOOKUP(M19,競技csv!$F:$O,MATCH(N$2,競技csv!$1:$1,0)-MATCH("競技名",競技csv!$1:$1,0)+1,0))</f>
        <v/>
      </c>
      <c r="O19" s="155" t="str">
        <f>IF(M19="","",VLOOKUP(M19,競技csv!$F:$O,MATCH(O$2,競技csv!$1:$1,0)-MATCH("競技名",競技csv!$1:$1,0)+1,0))</f>
        <v/>
      </c>
      <c r="P19" s="162"/>
      <c r="Q19" s="163"/>
      <c r="R19" s="164"/>
      <c r="S19" s="166"/>
      <c r="T19" s="33" t="str">
        <f t="shared" si="2"/>
        <v/>
      </c>
      <c r="U19" s="34" t="str">
        <f t="shared" ref="U19:V19" si="36">IF($S19="","",VLOOKUP($C19&amp;$S19,$P$65:$S$70,MATCH(U$2,$P$64:$S$64,0),0))</f>
        <v/>
      </c>
      <c r="V19" s="34" t="str">
        <f t="shared" si="36"/>
        <v/>
      </c>
      <c r="W19" s="33" t="str">
        <f t="shared" si="4"/>
        <v/>
      </c>
      <c r="X19" s="33">
        <f t="shared" ref="X19:AC19" si="37">IF($W19=X$1,X18+1,X18)</f>
        <v>0</v>
      </c>
      <c r="Y19" s="33">
        <f t="shared" si="37"/>
        <v>0</v>
      </c>
      <c r="Z19" s="33">
        <f t="shared" si="37"/>
        <v>0</v>
      </c>
      <c r="AA19" s="33">
        <f t="shared" si="37"/>
        <v>0</v>
      </c>
      <c r="AB19" s="33">
        <f t="shared" si="37"/>
        <v>0</v>
      </c>
      <c r="AC19" s="33">
        <f t="shared" si="37"/>
        <v>0</v>
      </c>
      <c r="AD19" s="33" t="str">
        <f t="array" aca="1" ref="AD19" ca="1">IF(W19="","",INDIRECT(ADDRESS(ROW(),MATCH(W19,$1:$1,0))))</f>
        <v/>
      </c>
    </row>
    <row r="20" spans="1:30" ht="9.75" customHeight="1">
      <c r="A20" s="33"/>
      <c r="B20" s="33"/>
      <c r="C20" s="152"/>
      <c r="D20" s="155"/>
      <c r="E20" s="162" t="str">
        <f t="shared" ca="1" si="0"/>
        <v/>
      </c>
      <c r="F20" s="191" t="str">
        <f t="shared" ca="1" si="1"/>
        <v/>
      </c>
      <c r="G20" s="165"/>
      <c r="H20" s="155" t="str">
        <f>IF(G20="","",VLOOKUP(G20,競技csv!$F:$O,MATCH(H$2,競技csv!$1:$1,0)-MATCH("競技名",競技csv!$1:$1,0)+1,0))</f>
        <v/>
      </c>
      <c r="I20" s="155" t="str">
        <f>IF(G20="","",VLOOKUP(G20,競技csv!$F:$O,MATCH(I$2,競技csv!$1:$1,0)-MATCH("競技名",競技csv!$1:$1,0)+1,0))</f>
        <v/>
      </c>
      <c r="J20" s="162"/>
      <c r="K20" s="163"/>
      <c r="L20" s="164"/>
      <c r="M20" s="165"/>
      <c r="N20" s="155" t="str">
        <f>IF(M20="","",VLOOKUP(M20,競技csv!$F:$O,MATCH(N$2,競技csv!$1:$1,0)-MATCH("競技名",競技csv!$1:$1,0)+1,0))</f>
        <v/>
      </c>
      <c r="O20" s="155" t="str">
        <f>IF(M20="","",VLOOKUP(M20,競技csv!$F:$O,MATCH(O$2,競技csv!$1:$1,0)-MATCH("競技名",競技csv!$1:$1,0)+1,0))</f>
        <v/>
      </c>
      <c r="P20" s="162"/>
      <c r="Q20" s="163"/>
      <c r="R20" s="164"/>
      <c r="S20" s="166"/>
      <c r="T20" s="33" t="str">
        <f t="shared" si="2"/>
        <v/>
      </c>
      <c r="U20" s="34" t="str">
        <f t="shared" ref="U20:V20" si="38">IF($S20="","",VLOOKUP($C20&amp;$S20,$P$65:$S$70,MATCH(U$2,$P$64:$S$64,0),0))</f>
        <v/>
      </c>
      <c r="V20" s="34" t="str">
        <f t="shared" si="38"/>
        <v/>
      </c>
      <c r="W20" s="33" t="str">
        <f t="shared" si="4"/>
        <v/>
      </c>
      <c r="X20" s="33">
        <f t="shared" ref="X20:AC20" si="39">IF($W20=X$1,X19+1,X19)</f>
        <v>0</v>
      </c>
      <c r="Y20" s="33">
        <f t="shared" si="39"/>
        <v>0</v>
      </c>
      <c r="Z20" s="33">
        <f t="shared" si="39"/>
        <v>0</v>
      </c>
      <c r="AA20" s="33">
        <f t="shared" si="39"/>
        <v>0</v>
      </c>
      <c r="AB20" s="33">
        <f t="shared" si="39"/>
        <v>0</v>
      </c>
      <c r="AC20" s="33">
        <f t="shared" si="39"/>
        <v>0</v>
      </c>
      <c r="AD20" s="33" t="str">
        <f t="array" aca="1" ref="AD20" ca="1">IF(W20="","",INDIRECT(ADDRESS(ROW(),MATCH(W20,$1:$1,0))))</f>
        <v/>
      </c>
    </row>
    <row r="21" spans="1:30" ht="9.75" customHeight="1">
      <c r="A21" s="33"/>
      <c r="B21" s="33"/>
      <c r="C21" s="152"/>
      <c r="D21" s="155"/>
      <c r="E21" s="162" t="str">
        <f t="shared" ca="1" si="0"/>
        <v/>
      </c>
      <c r="F21" s="191" t="str">
        <f t="shared" ca="1" si="1"/>
        <v/>
      </c>
      <c r="G21" s="165"/>
      <c r="H21" s="155" t="str">
        <f>IF(G21="","",VLOOKUP(G21,競技csv!$F:$O,MATCH(H$2,競技csv!$1:$1,0)-MATCH("競技名",競技csv!$1:$1,0)+1,0))</f>
        <v/>
      </c>
      <c r="I21" s="155" t="str">
        <f>IF(G21="","",VLOOKUP(G21,競技csv!$F:$O,MATCH(I$2,競技csv!$1:$1,0)-MATCH("競技名",競技csv!$1:$1,0)+1,0))</f>
        <v/>
      </c>
      <c r="J21" s="162"/>
      <c r="K21" s="163"/>
      <c r="L21" s="164"/>
      <c r="M21" s="165"/>
      <c r="N21" s="155" t="str">
        <f>IF(M21="","",VLOOKUP(M21,競技csv!$F:$O,MATCH(N$2,競技csv!$1:$1,0)-MATCH("競技名",競技csv!$1:$1,0)+1,0))</f>
        <v/>
      </c>
      <c r="O21" s="155" t="str">
        <f>IF(M21="","",VLOOKUP(M21,競技csv!$F:$O,MATCH(O$2,競技csv!$1:$1,0)-MATCH("競技名",競技csv!$1:$1,0)+1,0))</f>
        <v/>
      </c>
      <c r="P21" s="162"/>
      <c r="Q21" s="163"/>
      <c r="R21" s="164"/>
      <c r="S21" s="166"/>
      <c r="T21" s="33" t="str">
        <f t="shared" si="2"/>
        <v/>
      </c>
      <c r="U21" s="34" t="str">
        <f t="shared" ref="U21:V21" si="40">IF($S21="","",VLOOKUP($C21&amp;$S21,$P$65:$S$70,MATCH(U$2,$P$64:$S$64,0),0))</f>
        <v/>
      </c>
      <c r="V21" s="34" t="str">
        <f t="shared" si="40"/>
        <v/>
      </c>
      <c r="W21" s="33" t="str">
        <f t="shared" si="4"/>
        <v/>
      </c>
      <c r="X21" s="33">
        <f t="shared" ref="X21:AC21" si="41">IF($W21=X$1,X20+1,X20)</f>
        <v>0</v>
      </c>
      <c r="Y21" s="33">
        <f t="shared" si="41"/>
        <v>0</v>
      </c>
      <c r="Z21" s="33">
        <f t="shared" si="41"/>
        <v>0</v>
      </c>
      <c r="AA21" s="33">
        <f t="shared" si="41"/>
        <v>0</v>
      </c>
      <c r="AB21" s="33">
        <f t="shared" si="41"/>
        <v>0</v>
      </c>
      <c r="AC21" s="33">
        <f t="shared" si="41"/>
        <v>0</v>
      </c>
      <c r="AD21" s="33" t="str">
        <f t="array" aca="1" ref="AD21" ca="1">IF(W21="","",INDIRECT(ADDRESS(ROW(),MATCH(W21,$1:$1,0))))</f>
        <v/>
      </c>
    </row>
    <row r="22" spans="1:30" ht="9.75" customHeight="1">
      <c r="A22" s="33"/>
      <c r="B22" s="33"/>
      <c r="C22" s="152"/>
      <c r="D22" s="155"/>
      <c r="E22" s="162" t="str">
        <f t="shared" ca="1" si="0"/>
        <v/>
      </c>
      <c r="F22" s="191" t="str">
        <f t="shared" ca="1" si="1"/>
        <v/>
      </c>
      <c r="G22" s="165"/>
      <c r="H22" s="155" t="str">
        <f>IF(G22="","",VLOOKUP(G22,競技csv!$F:$O,MATCH(H$2,競技csv!$1:$1,0)-MATCH("競技名",競技csv!$1:$1,0)+1,0))</f>
        <v/>
      </c>
      <c r="I22" s="155" t="str">
        <f>IF(G22="","",VLOOKUP(G22,競技csv!$F:$O,MATCH(I$2,競技csv!$1:$1,0)-MATCH("競技名",競技csv!$1:$1,0)+1,0))</f>
        <v/>
      </c>
      <c r="J22" s="162"/>
      <c r="K22" s="163"/>
      <c r="L22" s="164"/>
      <c r="M22" s="165"/>
      <c r="N22" s="155" t="str">
        <f>IF(M22="","",VLOOKUP(M22,競技csv!$F:$O,MATCH(N$2,競技csv!$1:$1,0)-MATCH("競技名",競技csv!$1:$1,0)+1,0))</f>
        <v/>
      </c>
      <c r="O22" s="155" t="str">
        <f>IF(M22="","",VLOOKUP(M22,競技csv!$F:$O,MATCH(O$2,競技csv!$1:$1,0)-MATCH("競技名",競技csv!$1:$1,0)+1,0))</f>
        <v/>
      </c>
      <c r="P22" s="162"/>
      <c r="Q22" s="163"/>
      <c r="R22" s="164"/>
      <c r="S22" s="166"/>
      <c r="T22" s="33" t="str">
        <f t="shared" si="2"/>
        <v/>
      </c>
      <c r="U22" s="34" t="str">
        <f t="shared" ref="U22:V22" si="42">IF($S22="","",VLOOKUP($C22&amp;$S22,$P$65:$S$70,MATCH(U$2,$P$64:$S$64,0),0))</f>
        <v/>
      </c>
      <c r="V22" s="34" t="str">
        <f t="shared" si="42"/>
        <v/>
      </c>
      <c r="W22" s="33" t="str">
        <f t="shared" si="4"/>
        <v/>
      </c>
      <c r="X22" s="33">
        <f t="shared" ref="X22:AC22" si="43">IF($W22=X$1,X21+1,X21)</f>
        <v>0</v>
      </c>
      <c r="Y22" s="33">
        <f t="shared" si="43"/>
        <v>0</v>
      </c>
      <c r="Z22" s="33">
        <f t="shared" si="43"/>
        <v>0</v>
      </c>
      <c r="AA22" s="33">
        <f t="shared" si="43"/>
        <v>0</v>
      </c>
      <c r="AB22" s="33">
        <f t="shared" si="43"/>
        <v>0</v>
      </c>
      <c r="AC22" s="33">
        <f t="shared" si="43"/>
        <v>0</v>
      </c>
      <c r="AD22" s="33" t="str">
        <f t="array" aca="1" ref="AD22" ca="1">IF(W22="","",INDIRECT(ADDRESS(ROW(),MATCH(W22,$1:$1,0))))</f>
        <v/>
      </c>
    </row>
    <row r="23" spans="1:30" ht="9.75" customHeight="1">
      <c r="A23" s="33"/>
      <c r="B23" s="33"/>
      <c r="C23" s="152"/>
      <c r="D23" s="155"/>
      <c r="E23" s="162" t="str">
        <f t="shared" ca="1" si="0"/>
        <v/>
      </c>
      <c r="F23" s="191" t="str">
        <f t="shared" ca="1" si="1"/>
        <v/>
      </c>
      <c r="G23" s="165"/>
      <c r="H23" s="155" t="str">
        <f>IF(G23="","",VLOOKUP(G23,競技csv!$F:$O,MATCH(H$2,競技csv!$1:$1,0)-MATCH("競技名",競技csv!$1:$1,0)+1,0))</f>
        <v/>
      </c>
      <c r="I23" s="155" t="str">
        <f>IF(G23="","",VLOOKUP(G23,競技csv!$F:$O,MATCH(I$2,競技csv!$1:$1,0)-MATCH("競技名",競技csv!$1:$1,0)+1,0))</f>
        <v/>
      </c>
      <c r="J23" s="162"/>
      <c r="K23" s="163"/>
      <c r="L23" s="164"/>
      <c r="M23" s="165"/>
      <c r="N23" s="155" t="str">
        <f>IF(M23="","",VLOOKUP(M23,競技csv!$F:$O,MATCH(N$2,競技csv!$1:$1,0)-MATCH("競技名",競技csv!$1:$1,0)+1,0))</f>
        <v/>
      </c>
      <c r="O23" s="155" t="str">
        <f>IF(M23="","",VLOOKUP(M23,競技csv!$F:$O,MATCH(O$2,競技csv!$1:$1,0)-MATCH("競技名",競技csv!$1:$1,0)+1,0))</f>
        <v/>
      </c>
      <c r="P23" s="162"/>
      <c r="Q23" s="163"/>
      <c r="R23" s="164"/>
      <c r="S23" s="166"/>
      <c r="T23" s="33" t="str">
        <f t="shared" si="2"/>
        <v/>
      </c>
      <c r="U23" s="34" t="str">
        <f t="shared" ref="U23:V23" si="44">IF($S23="","",VLOOKUP($C23&amp;$S23,$P$65:$S$70,MATCH(U$2,$P$64:$S$64,0),0))</f>
        <v/>
      </c>
      <c r="V23" s="34" t="str">
        <f t="shared" si="44"/>
        <v/>
      </c>
      <c r="W23" s="33" t="str">
        <f t="shared" si="4"/>
        <v/>
      </c>
      <c r="X23" s="33">
        <f t="shared" ref="X23:AC23" si="45">IF($W23=X$1,X22+1,X22)</f>
        <v>0</v>
      </c>
      <c r="Y23" s="33">
        <f t="shared" si="45"/>
        <v>0</v>
      </c>
      <c r="Z23" s="33">
        <f t="shared" si="45"/>
        <v>0</v>
      </c>
      <c r="AA23" s="33">
        <f t="shared" si="45"/>
        <v>0</v>
      </c>
      <c r="AB23" s="33">
        <f t="shared" si="45"/>
        <v>0</v>
      </c>
      <c r="AC23" s="33">
        <f t="shared" si="45"/>
        <v>0</v>
      </c>
      <c r="AD23" s="33" t="str">
        <f t="array" aca="1" ref="AD23" ca="1">IF(W23="","",INDIRECT(ADDRESS(ROW(),MATCH(W23,$1:$1,0))))</f>
        <v/>
      </c>
    </row>
    <row r="24" spans="1:30" ht="9.75" customHeight="1">
      <c r="A24" s="33"/>
      <c r="B24" s="33"/>
      <c r="C24" s="152"/>
      <c r="D24" s="155"/>
      <c r="E24" s="162" t="str">
        <f t="shared" ca="1" si="0"/>
        <v/>
      </c>
      <c r="F24" s="191" t="str">
        <f t="shared" ca="1" si="1"/>
        <v/>
      </c>
      <c r="G24" s="165"/>
      <c r="H24" s="155" t="str">
        <f>IF(G24="","",VLOOKUP(G24,競技csv!$F:$O,MATCH(H$2,競技csv!$1:$1,0)-MATCH("競技名",競技csv!$1:$1,0)+1,0))</f>
        <v/>
      </c>
      <c r="I24" s="155" t="str">
        <f>IF(G24="","",VLOOKUP(G24,競技csv!$F:$O,MATCH(I$2,競技csv!$1:$1,0)-MATCH("競技名",競技csv!$1:$1,0)+1,0))</f>
        <v/>
      </c>
      <c r="J24" s="162"/>
      <c r="K24" s="163"/>
      <c r="L24" s="164"/>
      <c r="M24" s="165"/>
      <c r="N24" s="155" t="str">
        <f>IF(M24="","",VLOOKUP(M24,競技csv!$F:$O,MATCH(N$2,競技csv!$1:$1,0)-MATCH("競技名",競技csv!$1:$1,0)+1,0))</f>
        <v/>
      </c>
      <c r="O24" s="155" t="str">
        <f>IF(M24="","",VLOOKUP(M24,競技csv!$F:$O,MATCH(O$2,競技csv!$1:$1,0)-MATCH("競技名",競技csv!$1:$1,0)+1,0))</f>
        <v/>
      </c>
      <c r="P24" s="162"/>
      <c r="Q24" s="163"/>
      <c r="R24" s="164"/>
      <c r="S24" s="166"/>
      <c r="T24" s="33" t="str">
        <f t="shared" si="2"/>
        <v/>
      </c>
      <c r="U24" s="34" t="str">
        <f t="shared" ref="U24:V24" si="46">IF($S24="","",VLOOKUP($C24&amp;$S24,$P$65:$S$70,MATCH(U$2,$P$64:$S$64,0),0))</f>
        <v/>
      </c>
      <c r="V24" s="34" t="str">
        <f t="shared" si="46"/>
        <v/>
      </c>
      <c r="W24" s="33" t="str">
        <f t="shared" si="4"/>
        <v/>
      </c>
      <c r="X24" s="33">
        <f t="shared" ref="X24:AC24" si="47">IF($W24=X$1,X23+1,X23)</f>
        <v>0</v>
      </c>
      <c r="Y24" s="33">
        <f t="shared" si="47"/>
        <v>0</v>
      </c>
      <c r="Z24" s="33">
        <f t="shared" si="47"/>
        <v>0</v>
      </c>
      <c r="AA24" s="33">
        <f t="shared" si="47"/>
        <v>0</v>
      </c>
      <c r="AB24" s="33">
        <f t="shared" si="47"/>
        <v>0</v>
      </c>
      <c r="AC24" s="33">
        <f t="shared" si="47"/>
        <v>0</v>
      </c>
      <c r="AD24" s="33" t="str">
        <f t="array" aca="1" ref="AD24" ca="1">IF(W24="","",INDIRECT(ADDRESS(ROW(),MATCH(W24,$1:$1,0))))</f>
        <v/>
      </c>
    </row>
    <row r="25" spans="1:30" ht="9.75" customHeight="1">
      <c r="A25" s="33"/>
      <c r="B25" s="33"/>
      <c r="C25" s="152"/>
      <c r="D25" s="155"/>
      <c r="E25" s="162" t="str">
        <f t="shared" ca="1" si="0"/>
        <v/>
      </c>
      <c r="F25" s="191" t="str">
        <f t="shared" ca="1" si="1"/>
        <v/>
      </c>
      <c r="G25" s="165"/>
      <c r="H25" s="155" t="str">
        <f>IF(G25="","",VLOOKUP(G25,競技csv!$F:$O,MATCH(H$2,競技csv!$1:$1,0)-MATCH("競技名",競技csv!$1:$1,0)+1,0))</f>
        <v/>
      </c>
      <c r="I25" s="155" t="str">
        <f>IF(G25="","",VLOOKUP(G25,競技csv!$F:$O,MATCH(I$2,競技csv!$1:$1,0)-MATCH("競技名",競技csv!$1:$1,0)+1,0))</f>
        <v/>
      </c>
      <c r="J25" s="162"/>
      <c r="K25" s="163"/>
      <c r="L25" s="164"/>
      <c r="M25" s="165"/>
      <c r="N25" s="155" t="str">
        <f>IF(M25="","",VLOOKUP(M25,競技csv!$F:$O,MATCH(N$2,競技csv!$1:$1,0)-MATCH("競技名",競技csv!$1:$1,0)+1,0))</f>
        <v/>
      </c>
      <c r="O25" s="155" t="str">
        <f>IF(M25="","",VLOOKUP(M25,競技csv!$F:$O,MATCH(O$2,競技csv!$1:$1,0)-MATCH("競技名",競技csv!$1:$1,0)+1,0))</f>
        <v/>
      </c>
      <c r="P25" s="162"/>
      <c r="Q25" s="163"/>
      <c r="R25" s="164"/>
      <c r="S25" s="166"/>
      <c r="T25" s="33" t="str">
        <f t="shared" si="2"/>
        <v/>
      </c>
      <c r="U25" s="34" t="str">
        <f t="shared" ref="U25:V25" si="48">IF($S25="","",VLOOKUP($C25&amp;$S25,$P$65:$S$70,MATCH(U$2,$P$64:$S$64,0),0))</f>
        <v/>
      </c>
      <c r="V25" s="34" t="str">
        <f t="shared" si="48"/>
        <v/>
      </c>
      <c r="W25" s="33" t="str">
        <f t="shared" si="4"/>
        <v/>
      </c>
      <c r="X25" s="33">
        <f t="shared" ref="X25:AC25" si="49">IF($W25=X$1,X24+1,X24)</f>
        <v>0</v>
      </c>
      <c r="Y25" s="33">
        <f t="shared" si="49"/>
        <v>0</v>
      </c>
      <c r="Z25" s="33">
        <f t="shared" si="49"/>
        <v>0</v>
      </c>
      <c r="AA25" s="33">
        <f t="shared" si="49"/>
        <v>0</v>
      </c>
      <c r="AB25" s="33">
        <f t="shared" si="49"/>
        <v>0</v>
      </c>
      <c r="AC25" s="33">
        <f t="shared" si="49"/>
        <v>0</v>
      </c>
      <c r="AD25" s="33" t="str">
        <f t="array" aca="1" ref="AD25" ca="1">IF(W25="","",INDIRECT(ADDRESS(ROW(),MATCH(W25,$1:$1,0))))</f>
        <v/>
      </c>
    </row>
    <row r="26" spans="1:30" ht="9.75" customHeight="1">
      <c r="A26" s="33"/>
      <c r="B26" s="33"/>
      <c r="C26" s="152"/>
      <c r="D26" s="155"/>
      <c r="E26" s="162" t="str">
        <f t="shared" ca="1" si="0"/>
        <v/>
      </c>
      <c r="F26" s="191" t="str">
        <f t="shared" ca="1" si="1"/>
        <v/>
      </c>
      <c r="G26" s="165"/>
      <c r="H26" s="155" t="str">
        <f>IF(G26="","",VLOOKUP(G26,競技csv!$F:$O,MATCH(H$2,競技csv!$1:$1,0)-MATCH("競技名",競技csv!$1:$1,0)+1,0))</f>
        <v/>
      </c>
      <c r="I26" s="155" t="str">
        <f>IF(G26="","",VLOOKUP(G26,競技csv!$F:$O,MATCH(I$2,競技csv!$1:$1,0)-MATCH("競技名",競技csv!$1:$1,0)+1,0))</f>
        <v/>
      </c>
      <c r="J26" s="162"/>
      <c r="K26" s="163"/>
      <c r="L26" s="164"/>
      <c r="M26" s="165"/>
      <c r="N26" s="155" t="str">
        <f>IF(M26="","",VLOOKUP(M26,競技csv!$F:$O,MATCH(N$2,競技csv!$1:$1,0)-MATCH("競技名",競技csv!$1:$1,0)+1,0))</f>
        <v/>
      </c>
      <c r="O26" s="155" t="str">
        <f>IF(M26="","",VLOOKUP(M26,競技csv!$F:$O,MATCH(O$2,競技csv!$1:$1,0)-MATCH("競技名",競技csv!$1:$1,0)+1,0))</f>
        <v/>
      </c>
      <c r="P26" s="162"/>
      <c r="Q26" s="163"/>
      <c r="R26" s="164"/>
      <c r="S26" s="166"/>
      <c r="T26" s="33" t="str">
        <f t="shared" si="2"/>
        <v/>
      </c>
      <c r="U26" s="34" t="str">
        <f t="shared" ref="U26:V26" si="50">IF($S26="","",VLOOKUP($C26&amp;$S26,$P$65:$S$70,MATCH(U$2,$P$64:$S$64,0),0))</f>
        <v/>
      </c>
      <c r="V26" s="34" t="str">
        <f t="shared" si="50"/>
        <v/>
      </c>
      <c r="W26" s="33" t="str">
        <f t="shared" si="4"/>
        <v/>
      </c>
      <c r="X26" s="33">
        <f t="shared" ref="X26:AC26" si="51">IF($W26=X$1,X25+1,X25)</f>
        <v>0</v>
      </c>
      <c r="Y26" s="33">
        <f t="shared" si="51"/>
        <v>0</v>
      </c>
      <c r="Z26" s="33">
        <f t="shared" si="51"/>
        <v>0</v>
      </c>
      <c r="AA26" s="33">
        <f t="shared" si="51"/>
        <v>0</v>
      </c>
      <c r="AB26" s="33">
        <f t="shared" si="51"/>
        <v>0</v>
      </c>
      <c r="AC26" s="33">
        <f t="shared" si="51"/>
        <v>0</v>
      </c>
      <c r="AD26" s="33" t="str">
        <f t="array" aca="1" ref="AD26" ca="1">IF(W26="","",INDIRECT(ADDRESS(ROW(),MATCH(W26,$1:$1,0))))</f>
        <v/>
      </c>
    </row>
    <row r="27" spans="1:30" ht="9.75" customHeight="1">
      <c r="A27" s="33"/>
      <c r="B27" s="33"/>
      <c r="C27" s="152"/>
      <c r="D27" s="155"/>
      <c r="E27" s="162" t="str">
        <f t="shared" ca="1" si="0"/>
        <v/>
      </c>
      <c r="F27" s="191" t="str">
        <f t="shared" ca="1" si="1"/>
        <v/>
      </c>
      <c r="G27" s="165"/>
      <c r="H27" s="155" t="str">
        <f>IF(G27="","",VLOOKUP(G27,競技csv!$F:$O,MATCH(H$2,競技csv!$1:$1,0)-MATCH("競技名",競技csv!$1:$1,0)+1,0))</f>
        <v/>
      </c>
      <c r="I27" s="155" t="str">
        <f>IF(G27="","",VLOOKUP(G27,競技csv!$F:$O,MATCH(I$2,競技csv!$1:$1,0)-MATCH("競技名",競技csv!$1:$1,0)+1,0))</f>
        <v/>
      </c>
      <c r="J27" s="162"/>
      <c r="K27" s="163"/>
      <c r="L27" s="164"/>
      <c r="M27" s="165"/>
      <c r="N27" s="155" t="str">
        <f>IF(M27="","",VLOOKUP(M27,競技csv!$F:$O,MATCH(N$2,競技csv!$1:$1,0)-MATCH("競技名",競技csv!$1:$1,0)+1,0))</f>
        <v/>
      </c>
      <c r="O27" s="155" t="str">
        <f>IF(M27="","",VLOOKUP(M27,競技csv!$F:$O,MATCH(O$2,競技csv!$1:$1,0)-MATCH("競技名",競技csv!$1:$1,0)+1,0))</f>
        <v/>
      </c>
      <c r="P27" s="162"/>
      <c r="Q27" s="163"/>
      <c r="R27" s="164"/>
      <c r="S27" s="166"/>
      <c r="T27" s="33" t="str">
        <f t="shared" si="2"/>
        <v/>
      </c>
      <c r="U27" s="34" t="str">
        <f t="shared" ref="U27:V27" si="52">IF($S27="","",VLOOKUP($C27&amp;$S27,$P$65:$S$70,MATCH(U$2,$P$64:$S$64,0),0))</f>
        <v/>
      </c>
      <c r="V27" s="34" t="str">
        <f t="shared" si="52"/>
        <v/>
      </c>
      <c r="W27" s="33" t="str">
        <f t="shared" si="4"/>
        <v/>
      </c>
      <c r="X27" s="33">
        <f t="shared" ref="X27:AC27" si="53">IF($W27=X$1,X26+1,X26)</f>
        <v>0</v>
      </c>
      <c r="Y27" s="33">
        <f t="shared" si="53"/>
        <v>0</v>
      </c>
      <c r="Z27" s="33">
        <f t="shared" si="53"/>
        <v>0</v>
      </c>
      <c r="AA27" s="33">
        <f t="shared" si="53"/>
        <v>0</v>
      </c>
      <c r="AB27" s="33">
        <f t="shared" si="53"/>
        <v>0</v>
      </c>
      <c r="AC27" s="33">
        <f t="shared" si="53"/>
        <v>0</v>
      </c>
      <c r="AD27" s="33" t="str">
        <f t="array" aca="1" ref="AD27" ca="1">IF(W27="","",INDIRECT(ADDRESS(ROW(),MATCH(W27,$1:$1,0))))</f>
        <v/>
      </c>
    </row>
    <row r="28" spans="1:30" ht="9.75" customHeight="1">
      <c r="A28" s="33"/>
      <c r="B28" s="33"/>
      <c r="C28" s="152"/>
      <c r="D28" s="155"/>
      <c r="E28" s="162" t="str">
        <f t="shared" ca="1" si="0"/>
        <v/>
      </c>
      <c r="F28" s="191" t="str">
        <f t="shared" ca="1" si="1"/>
        <v/>
      </c>
      <c r="G28" s="165"/>
      <c r="H28" s="155" t="str">
        <f>IF(G28="","",VLOOKUP(G28,競技csv!$F:$O,MATCH(H$2,競技csv!$1:$1,0)-MATCH("競技名",競技csv!$1:$1,0)+1,0))</f>
        <v/>
      </c>
      <c r="I28" s="155" t="str">
        <f>IF(G28="","",VLOOKUP(G28,競技csv!$F:$O,MATCH(I$2,競技csv!$1:$1,0)-MATCH("競技名",競技csv!$1:$1,0)+1,0))</f>
        <v/>
      </c>
      <c r="J28" s="162"/>
      <c r="K28" s="163"/>
      <c r="L28" s="164"/>
      <c r="M28" s="165"/>
      <c r="N28" s="155" t="str">
        <f>IF(M28="","",VLOOKUP(M28,競技csv!$F:$O,MATCH(N$2,競技csv!$1:$1,0)-MATCH("競技名",競技csv!$1:$1,0)+1,0))</f>
        <v/>
      </c>
      <c r="O28" s="155" t="str">
        <f>IF(M28="","",VLOOKUP(M28,競技csv!$F:$O,MATCH(O$2,競技csv!$1:$1,0)-MATCH("競技名",競技csv!$1:$1,0)+1,0))</f>
        <v/>
      </c>
      <c r="P28" s="162"/>
      <c r="Q28" s="163"/>
      <c r="R28" s="164"/>
      <c r="S28" s="166"/>
      <c r="T28" s="33" t="str">
        <f t="shared" si="2"/>
        <v/>
      </c>
      <c r="U28" s="34" t="str">
        <f t="shared" ref="U28:V28" si="54">IF($S28="","",VLOOKUP($C28&amp;$S28,$P$65:$S$70,MATCH(U$2,$P$64:$S$64,0),0))</f>
        <v/>
      </c>
      <c r="V28" s="34" t="str">
        <f t="shared" si="54"/>
        <v/>
      </c>
      <c r="W28" s="33" t="str">
        <f t="shared" si="4"/>
        <v/>
      </c>
      <c r="X28" s="33">
        <f t="shared" ref="X28:AC28" si="55">IF($W28=X$1,X27+1,X27)</f>
        <v>0</v>
      </c>
      <c r="Y28" s="33">
        <f t="shared" si="55"/>
        <v>0</v>
      </c>
      <c r="Z28" s="33">
        <f t="shared" si="55"/>
        <v>0</v>
      </c>
      <c r="AA28" s="33">
        <f t="shared" si="55"/>
        <v>0</v>
      </c>
      <c r="AB28" s="33">
        <f t="shared" si="55"/>
        <v>0</v>
      </c>
      <c r="AC28" s="33">
        <f t="shared" si="55"/>
        <v>0</v>
      </c>
      <c r="AD28" s="33" t="str">
        <f t="array" aca="1" ref="AD28" ca="1">IF(W28="","",INDIRECT(ADDRESS(ROW(),MATCH(W28,$1:$1,0))))</f>
        <v/>
      </c>
    </row>
    <row r="29" spans="1:30" ht="9.75" customHeight="1">
      <c r="A29" s="33"/>
      <c r="B29" s="33"/>
      <c r="C29" s="152"/>
      <c r="D29" s="155"/>
      <c r="E29" s="162" t="str">
        <f t="shared" ca="1" si="0"/>
        <v/>
      </c>
      <c r="F29" s="191" t="str">
        <f t="shared" ca="1" si="1"/>
        <v/>
      </c>
      <c r="G29" s="165"/>
      <c r="H29" s="155" t="str">
        <f>IF(G29="","",VLOOKUP(G29,競技csv!$F:$O,MATCH(H$2,競技csv!$1:$1,0)-MATCH("競技名",競技csv!$1:$1,0)+1,0))</f>
        <v/>
      </c>
      <c r="I29" s="155" t="str">
        <f>IF(G29="","",VLOOKUP(G29,競技csv!$F:$O,MATCH(I$2,競技csv!$1:$1,0)-MATCH("競技名",競技csv!$1:$1,0)+1,0))</f>
        <v/>
      </c>
      <c r="J29" s="162"/>
      <c r="K29" s="163"/>
      <c r="L29" s="164"/>
      <c r="M29" s="165"/>
      <c r="N29" s="155" t="str">
        <f>IF(M29="","",VLOOKUP(M29,競技csv!$F:$O,MATCH(N$2,競技csv!$1:$1,0)-MATCH("競技名",競技csv!$1:$1,0)+1,0))</f>
        <v/>
      </c>
      <c r="O29" s="155" t="str">
        <f>IF(M29="","",VLOOKUP(M29,競技csv!$F:$O,MATCH(O$2,競技csv!$1:$1,0)-MATCH("競技名",競技csv!$1:$1,0)+1,0))</f>
        <v/>
      </c>
      <c r="P29" s="162"/>
      <c r="Q29" s="163"/>
      <c r="R29" s="164"/>
      <c r="S29" s="166"/>
      <c r="T29" s="33" t="str">
        <f t="shared" si="2"/>
        <v/>
      </c>
      <c r="U29" s="34" t="str">
        <f t="shared" ref="U29:V29" si="56">IF($S29="","",VLOOKUP($C29&amp;$S29,$P$65:$S$70,MATCH(U$2,$P$64:$S$64,0),0))</f>
        <v/>
      </c>
      <c r="V29" s="34" t="str">
        <f t="shared" si="56"/>
        <v/>
      </c>
      <c r="W29" s="33" t="str">
        <f t="shared" si="4"/>
        <v/>
      </c>
      <c r="X29" s="33">
        <f t="shared" ref="X29:AC29" si="57">IF($W29=X$1,X28+1,X28)</f>
        <v>0</v>
      </c>
      <c r="Y29" s="33">
        <f t="shared" si="57"/>
        <v>0</v>
      </c>
      <c r="Z29" s="33">
        <f t="shared" si="57"/>
        <v>0</v>
      </c>
      <c r="AA29" s="33">
        <f t="shared" si="57"/>
        <v>0</v>
      </c>
      <c r="AB29" s="33">
        <f t="shared" si="57"/>
        <v>0</v>
      </c>
      <c r="AC29" s="33">
        <f t="shared" si="57"/>
        <v>0</v>
      </c>
      <c r="AD29" s="33" t="str">
        <f t="array" aca="1" ref="AD29" ca="1">IF(W29="","",INDIRECT(ADDRESS(ROW(),MATCH(W29,$1:$1,0))))</f>
        <v/>
      </c>
    </row>
    <row r="30" spans="1:30" ht="9.75" customHeight="1">
      <c r="A30" s="33"/>
      <c r="B30" s="33"/>
      <c r="C30" s="152"/>
      <c r="D30" s="155"/>
      <c r="E30" s="162" t="str">
        <f t="shared" ca="1" si="0"/>
        <v/>
      </c>
      <c r="F30" s="191" t="str">
        <f t="shared" ca="1" si="1"/>
        <v/>
      </c>
      <c r="G30" s="165"/>
      <c r="H30" s="155" t="str">
        <f>IF(G30="","",VLOOKUP(G30,競技csv!$F:$O,MATCH(H$2,競技csv!$1:$1,0)-MATCH("競技名",競技csv!$1:$1,0)+1,0))</f>
        <v/>
      </c>
      <c r="I30" s="155" t="str">
        <f>IF(G30="","",VLOOKUP(G30,競技csv!$F:$O,MATCH(I$2,競技csv!$1:$1,0)-MATCH("競技名",競技csv!$1:$1,0)+1,0))</f>
        <v/>
      </c>
      <c r="J30" s="162"/>
      <c r="K30" s="163"/>
      <c r="L30" s="164"/>
      <c r="M30" s="165"/>
      <c r="N30" s="155" t="str">
        <f>IF(M30="","",VLOOKUP(M30,競技csv!$F:$O,MATCH(N$2,競技csv!$1:$1,0)-MATCH("競技名",競技csv!$1:$1,0)+1,0))</f>
        <v/>
      </c>
      <c r="O30" s="155" t="str">
        <f>IF(M30="","",VLOOKUP(M30,競技csv!$F:$O,MATCH(O$2,競技csv!$1:$1,0)-MATCH("競技名",競技csv!$1:$1,0)+1,0))</f>
        <v/>
      </c>
      <c r="P30" s="162"/>
      <c r="Q30" s="163"/>
      <c r="R30" s="164"/>
      <c r="S30" s="166"/>
      <c r="T30" s="33" t="str">
        <f t="shared" si="2"/>
        <v/>
      </c>
      <c r="U30" s="34" t="str">
        <f t="shared" ref="U30:V30" si="58">IF($S30="","",VLOOKUP($C30&amp;$S30,$P$65:$S$70,MATCH(U$2,$P$64:$S$64,0),0))</f>
        <v/>
      </c>
      <c r="V30" s="34" t="str">
        <f t="shared" si="58"/>
        <v/>
      </c>
      <c r="W30" s="33" t="str">
        <f t="shared" si="4"/>
        <v/>
      </c>
      <c r="X30" s="33">
        <f t="shared" ref="X30:AC30" si="59">IF($W30=X$1,X29+1,X29)</f>
        <v>0</v>
      </c>
      <c r="Y30" s="33">
        <f t="shared" si="59"/>
        <v>0</v>
      </c>
      <c r="Z30" s="33">
        <f t="shared" si="59"/>
        <v>0</v>
      </c>
      <c r="AA30" s="33">
        <f t="shared" si="59"/>
        <v>0</v>
      </c>
      <c r="AB30" s="33">
        <f t="shared" si="59"/>
        <v>0</v>
      </c>
      <c r="AC30" s="33">
        <f t="shared" si="59"/>
        <v>0</v>
      </c>
      <c r="AD30" s="33" t="str">
        <f t="array" aca="1" ref="AD30" ca="1">IF(W30="","",INDIRECT(ADDRESS(ROW(),MATCH(W30,$1:$1,0))))</f>
        <v/>
      </c>
    </row>
    <row r="31" spans="1:30" ht="9.75" customHeight="1">
      <c r="A31" s="33"/>
      <c r="B31" s="33"/>
      <c r="C31" s="152"/>
      <c r="D31" s="155"/>
      <c r="E31" s="162" t="str">
        <f t="shared" ca="1" si="0"/>
        <v/>
      </c>
      <c r="F31" s="191" t="str">
        <f t="shared" ca="1" si="1"/>
        <v/>
      </c>
      <c r="G31" s="165"/>
      <c r="H31" s="155" t="str">
        <f>IF(G31="","",VLOOKUP(G31,競技csv!$F:$O,MATCH(H$2,競技csv!$1:$1,0)-MATCH("競技名",競技csv!$1:$1,0)+1,0))</f>
        <v/>
      </c>
      <c r="I31" s="155" t="str">
        <f>IF(G31="","",VLOOKUP(G31,競技csv!$F:$O,MATCH(I$2,競技csv!$1:$1,0)-MATCH("競技名",競技csv!$1:$1,0)+1,0))</f>
        <v/>
      </c>
      <c r="J31" s="162"/>
      <c r="K31" s="163"/>
      <c r="L31" s="164"/>
      <c r="M31" s="165"/>
      <c r="N31" s="155" t="str">
        <f>IF(M31="","",VLOOKUP(M31,競技csv!$F:$O,MATCH(N$2,競技csv!$1:$1,0)-MATCH("競技名",競技csv!$1:$1,0)+1,0))</f>
        <v/>
      </c>
      <c r="O31" s="155" t="str">
        <f>IF(M31="","",VLOOKUP(M31,競技csv!$F:$O,MATCH(O$2,競技csv!$1:$1,0)-MATCH("競技名",競技csv!$1:$1,0)+1,0))</f>
        <v/>
      </c>
      <c r="P31" s="162"/>
      <c r="Q31" s="163"/>
      <c r="R31" s="164"/>
      <c r="S31" s="166"/>
      <c r="T31" s="33" t="str">
        <f t="shared" si="2"/>
        <v/>
      </c>
      <c r="U31" s="34" t="str">
        <f t="shared" ref="U31:V31" si="60">IF($S31="","",VLOOKUP($C31&amp;$S31,$P$65:$S$70,MATCH(U$2,$P$64:$S$64,0),0))</f>
        <v/>
      </c>
      <c r="V31" s="34" t="str">
        <f t="shared" si="60"/>
        <v/>
      </c>
      <c r="W31" s="33" t="str">
        <f t="shared" si="4"/>
        <v/>
      </c>
      <c r="X31" s="33">
        <f t="shared" ref="X31:AC31" si="61">IF($W31=X$1,X30+1,X30)</f>
        <v>0</v>
      </c>
      <c r="Y31" s="33">
        <f t="shared" si="61"/>
        <v>0</v>
      </c>
      <c r="Z31" s="33">
        <f t="shared" si="61"/>
        <v>0</v>
      </c>
      <c r="AA31" s="33">
        <f t="shared" si="61"/>
        <v>0</v>
      </c>
      <c r="AB31" s="33">
        <f t="shared" si="61"/>
        <v>0</v>
      </c>
      <c r="AC31" s="33">
        <f t="shared" si="61"/>
        <v>0</v>
      </c>
      <c r="AD31" s="33" t="str">
        <f t="array" aca="1" ref="AD31" ca="1">IF(W31="","",INDIRECT(ADDRESS(ROW(),MATCH(W31,$1:$1,0))))</f>
        <v/>
      </c>
    </row>
    <row r="32" spans="1:30" ht="9.75" customHeight="1">
      <c r="A32" s="33"/>
      <c r="B32" s="33"/>
      <c r="C32" s="152"/>
      <c r="D32" s="155"/>
      <c r="E32" s="162" t="str">
        <f t="shared" ca="1" si="0"/>
        <v/>
      </c>
      <c r="F32" s="191" t="str">
        <f t="shared" ca="1" si="1"/>
        <v/>
      </c>
      <c r="G32" s="165"/>
      <c r="H32" s="155" t="str">
        <f>IF(G32="","",VLOOKUP(G32,競技csv!$F:$O,MATCH(H$2,競技csv!$1:$1,0)-MATCH("競技名",競技csv!$1:$1,0)+1,0))</f>
        <v/>
      </c>
      <c r="I32" s="155" t="str">
        <f>IF(G32="","",VLOOKUP(G32,競技csv!$F:$O,MATCH(I$2,競技csv!$1:$1,0)-MATCH("競技名",競技csv!$1:$1,0)+1,0))</f>
        <v/>
      </c>
      <c r="J32" s="162"/>
      <c r="K32" s="163"/>
      <c r="L32" s="164"/>
      <c r="M32" s="165"/>
      <c r="N32" s="155" t="str">
        <f>IF(M32="","",VLOOKUP(M32,競技csv!$F:$O,MATCH(N$2,競技csv!$1:$1,0)-MATCH("競技名",競技csv!$1:$1,0)+1,0))</f>
        <v/>
      </c>
      <c r="O32" s="155" t="str">
        <f>IF(M32="","",VLOOKUP(M32,競技csv!$F:$O,MATCH(O$2,競技csv!$1:$1,0)-MATCH("競技名",競技csv!$1:$1,0)+1,0))</f>
        <v/>
      </c>
      <c r="P32" s="162"/>
      <c r="Q32" s="163"/>
      <c r="R32" s="164"/>
      <c r="S32" s="166"/>
      <c r="T32" s="33" t="str">
        <f t="shared" si="2"/>
        <v/>
      </c>
      <c r="U32" s="34" t="str">
        <f t="shared" ref="U32:V32" si="62">IF($S32="","",VLOOKUP($C32&amp;$S32,$P$65:$S$70,MATCH(U$2,$P$64:$S$64,0),0))</f>
        <v/>
      </c>
      <c r="V32" s="34" t="str">
        <f t="shared" si="62"/>
        <v/>
      </c>
      <c r="W32" s="33" t="str">
        <f t="shared" si="4"/>
        <v/>
      </c>
      <c r="X32" s="33">
        <f t="shared" ref="X32:AC32" si="63">IF($W32=X$1,X31+1,X31)</f>
        <v>0</v>
      </c>
      <c r="Y32" s="33">
        <f t="shared" si="63"/>
        <v>0</v>
      </c>
      <c r="Z32" s="33">
        <f t="shared" si="63"/>
        <v>0</v>
      </c>
      <c r="AA32" s="33">
        <f t="shared" si="63"/>
        <v>0</v>
      </c>
      <c r="AB32" s="33">
        <f t="shared" si="63"/>
        <v>0</v>
      </c>
      <c r="AC32" s="33">
        <f t="shared" si="63"/>
        <v>0</v>
      </c>
      <c r="AD32" s="33" t="str">
        <f t="array" aca="1" ref="AD32" ca="1">IF(W32="","",INDIRECT(ADDRESS(ROW(),MATCH(W32,$1:$1,0))))</f>
        <v/>
      </c>
    </row>
    <row r="33" spans="1:30" ht="9.75" customHeight="1">
      <c r="A33" s="33"/>
      <c r="B33" s="33"/>
      <c r="C33" s="152"/>
      <c r="D33" s="155"/>
      <c r="E33" s="162" t="str">
        <f t="shared" ca="1" si="0"/>
        <v/>
      </c>
      <c r="F33" s="191" t="str">
        <f t="shared" ca="1" si="1"/>
        <v/>
      </c>
      <c r="G33" s="165"/>
      <c r="H33" s="155" t="str">
        <f>IF(G33="","",VLOOKUP(G33,競技csv!$F:$O,MATCH(H$2,競技csv!$1:$1,0)-MATCH("競技名",競技csv!$1:$1,0)+1,0))</f>
        <v/>
      </c>
      <c r="I33" s="155" t="str">
        <f>IF(G33="","",VLOOKUP(G33,競技csv!$F:$O,MATCH(I$2,競技csv!$1:$1,0)-MATCH("競技名",競技csv!$1:$1,0)+1,0))</f>
        <v/>
      </c>
      <c r="J33" s="162"/>
      <c r="K33" s="163"/>
      <c r="L33" s="164"/>
      <c r="M33" s="165"/>
      <c r="N33" s="155" t="str">
        <f>IF(M33="","",VLOOKUP(M33,競技csv!$F:$O,MATCH(N$2,競技csv!$1:$1,0)-MATCH("競技名",競技csv!$1:$1,0)+1,0))</f>
        <v/>
      </c>
      <c r="O33" s="155" t="str">
        <f>IF(M33="","",VLOOKUP(M33,競技csv!$F:$O,MATCH(O$2,競技csv!$1:$1,0)-MATCH("競技名",競技csv!$1:$1,0)+1,0))</f>
        <v/>
      </c>
      <c r="P33" s="162"/>
      <c r="Q33" s="163"/>
      <c r="R33" s="164"/>
      <c r="S33" s="166"/>
      <c r="T33" s="33" t="str">
        <f t="shared" si="2"/>
        <v/>
      </c>
      <c r="U33" s="34" t="str">
        <f t="shared" ref="U33:V33" si="64">IF($S33="","",VLOOKUP($C33&amp;$S33,$P$65:$S$70,MATCH(U$2,$P$64:$S$64,0),0))</f>
        <v/>
      </c>
      <c r="V33" s="34" t="str">
        <f t="shared" si="64"/>
        <v/>
      </c>
      <c r="W33" s="33" t="str">
        <f t="shared" si="4"/>
        <v/>
      </c>
      <c r="X33" s="33">
        <f t="shared" ref="X33:AC33" si="65">IF($W33=X$1,X32+1,X32)</f>
        <v>0</v>
      </c>
      <c r="Y33" s="33">
        <f t="shared" si="65"/>
        <v>0</v>
      </c>
      <c r="Z33" s="33">
        <f t="shared" si="65"/>
        <v>0</v>
      </c>
      <c r="AA33" s="33">
        <f t="shared" si="65"/>
        <v>0</v>
      </c>
      <c r="AB33" s="33">
        <f t="shared" si="65"/>
        <v>0</v>
      </c>
      <c r="AC33" s="33">
        <f t="shared" si="65"/>
        <v>0</v>
      </c>
      <c r="AD33" s="33" t="str">
        <f t="array" aca="1" ref="AD33" ca="1">IF(W33="","",INDIRECT(ADDRESS(ROW(),MATCH(W33,$1:$1,0))))</f>
        <v/>
      </c>
    </row>
    <row r="34" spans="1:30" ht="9.75" customHeight="1">
      <c r="A34" s="33"/>
      <c r="B34" s="33"/>
      <c r="C34" s="152"/>
      <c r="D34" s="155"/>
      <c r="E34" s="162" t="str">
        <f t="shared" ca="1" si="0"/>
        <v/>
      </c>
      <c r="F34" s="191" t="str">
        <f t="shared" ca="1" si="1"/>
        <v/>
      </c>
      <c r="G34" s="165"/>
      <c r="H34" s="155" t="str">
        <f>IF(G34="","",VLOOKUP(G34,競技csv!$F:$O,MATCH(H$2,競技csv!$1:$1,0)-MATCH("競技名",競技csv!$1:$1,0)+1,0))</f>
        <v/>
      </c>
      <c r="I34" s="155" t="str">
        <f>IF(G34="","",VLOOKUP(G34,競技csv!$F:$O,MATCH(I$2,競技csv!$1:$1,0)-MATCH("競技名",競技csv!$1:$1,0)+1,0))</f>
        <v/>
      </c>
      <c r="J34" s="162"/>
      <c r="K34" s="163"/>
      <c r="L34" s="164"/>
      <c r="M34" s="165"/>
      <c r="N34" s="155" t="str">
        <f>IF(M34="","",VLOOKUP(M34,競技csv!$F:$O,MATCH(N$2,競技csv!$1:$1,0)-MATCH("競技名",競技csv!$1:$1,0)+1,0))</f>
        <v/>
      </c>
      <c r="O34" s="155" t="str">
        <f>IF(M34="","",VLOOKUP(M34,競技csv!$F:$O,MATCH(O$2,競技csv!$1:$1,0)-MATCH("競技名",競技csv!$1:$1,0)+1,0))</f>
        <v/>
      </c>
      <c r="P34" s="162"/>
      <c r="Q34" s="163"/>
      <c r="R34" s="164"/>
      <c r="S34" s="166"/>
      <c r="T34" s="33" t="str">
        <f t="shared" si="2"/>
        <v/>
      </c>
      <c r="U34" s="34" t="str">
        <f t="shared" ref="U34:V34" si="66">IF($S34="","",VLOOKUP($C34&amp;$S34,$P$65:$S$70,MATCH(U$2,$P$64:$S$64,0),0))</f>
        <v/>
      </c>
      <c r="V34" s="34" t="str">
        <f t="shared" si="66"/>
        <v/>
      </c>
      <c r="W34" s="33" t="str">
        <f t="shared" si="4"/>
        <v/>
      </c>
      <c r="X34" s="33">
        <f t="shared" ref="X34:AC34" si="67">IF($W34=X$1,X33+1,X33)</f>
        <v>0</v>
      </c>
      <c r="Y34" s="33">
        <f t="shared" si="67"/>
        <v>0</v>
      </c>
      <c r="Z34" s="33">
        <f t="shared" si="67"/>
        <v>0</v>
      </c>
      <c r="AA34" s="33">
        <f t="shared" si="67"/>
        <v>0</v>
      </c>
      <c r="AB34" s="33">
        <f t="shared" si="67"/>
        <v>0</v>
      </c>
      <c r="AC34" s="33">
        <f t="shared" si="67"/>
        <v>0</v>
      </c>
      <c r="AD34" s="33" t="str">
        <f t="array" aca="1" ref="AD34" ca="1">IF(W34="","",INDIRECT(ADDRESS(ROW(),MATCH(W34,$1:$1,0))))</f>
        <v/>
      </c>
    </row>
    <row r="35" spans="1:30" ht="9.75" customHeight="1">
      <c r="A35" s="33"/>
      <c r="B35" s="33"/>
      <c r="C35" s="152"/>
      <c r="D35" s="155"/>
      <c r="E35" s="162" t="str">
        <f t="shared" ca="1" si="0"/>
        <v/>
      </c>
      <c r="F35" s="191" t="str">
        <f t="shared" ca="1" si="1"/>
        <v/>
      </c>
      <c r="G35" s="165"/>
      <c r="H35" s="155" t="str">
        <f>IF(G35="","",VLOOKUP(G35,競技csv!$F:$O,MATCH(H$2,競技csv!$1:$1,0)-MATCH("競技名",競技csv!$1:$1,0)+1,0))</f>
        <v/>
      </c>
      <c r="I35" s="155" t="str">
        <f>IF(G35="","",VLOOKUP(G35,競技csv!$F:$O,MATCH(I$2,競技csv!$1:$1,0)-MATCH("競技名",競技csv!$1:$1,0)+1,0))</f>
        <v/>
      </c>
      <c r="J35" s="162"/>
      <c r="K35" s="163"/>
      <c r="L35" s="164"/>
      <c r="M35" s="165"/>
      <c r="N35" s="155" t="str">
        <f>IF(M35="","",VLOOKUP(M35,競技csv!$F:$O,MATCH(N$2,競技csv!$1:$1,0)-MATCH("競技名",競技csv!$1:$1,0)+1,0))</f>
        <v/>
      </c>
      <c r="O35" s="155" t="str">
        <f>IF(M35="","",VLOOKUP(M35,競技csv!$F:$O,MATCH(O$2,競技csv!$1:$1,0)-MATCH("競技名",競技csv!$1:$1,0)+1,0))</f>
        <v/>
      </c>
      <c r="P35" s="162"/>
      <c r="Q35" s="163"/>
      <c r="R35" s="164"/>
      <c r="S35" s="166"/>
      <c r="T35" s="33" t="str">
        <f t="shared" si="2"/>
        <v/>
      </c>
      <c r="U35" s="34" t="str">
        <f t="shared" ref="U35:V35" si="68">IF($S35="","",VLOOKUP($C35&amp;$S35,$P$65:$S$70,MATCH(U$2,$P$64:$S$64,0),0))</f>
        <v/>
      </c>
      <c r="V35" s="34" t="str">
        <f t="shared" si="68"/>
        <v/>
      </c>
      <c r="W35" s="33" t="str">
        <f t="shared" si="4"/>
        <v/>
      </c>
      <c r="X35" s="33">
        <f t="shared" ref="X35:AC35" si="69">IF($W35=X$1,X34+1,X34)</f>
        <v>0</v>
      </c>
      <c r="Y35" s="33">
        <f t="shared" si="69"/>
        <v>0</v>
      </c>
      <c r="Z35" s="33">
        <f t="shared" si="69"/>
        <v>0</v>
      </c>
      <c r="AA35" s="33">
        <f t="shared" si="69"/>
        <v>0</v>
      </c>
      <c r="AB35" s="33">
        <f t="shared" si="69"/>
        <v>0</v>
      </c>
      <c r="AC35" s="33">
        <f t="shared" si="69"/>
        <v>0</v>
      </c>
      <c r="AD35" s="33" t="str">
        <f t="array" aca="1" ref="AD35" ca="1">IF(W35="","",INDIRECT(ADDRESS(ROW(),MATCH(W35,$1:$1,0))))</f>
        <v/>
      </c>
    </row>
    <row r="36" spans="1:30" ht="9.75" customHeight="1">
      <c r="A36" s="33"/>
      <c r="B36" s="33"/>
      <c r="C36" s="152"/>
      <c r="D36" s="155"/>
      <c r="E36" s="162" t="str">
        <f t="shared" ca="1" si="0"/>
        <v/>
      </c>
      <c r="F36" s="191" t="str">
        <f t="shared" ca="1" si="1"/>
        <v/>
      </c>
      <c r="G36" s="165"/>
      <c r="H36" s="155" t="str">
        <f>IF(G36="","",VLOOKUP(G36,競技csv!$F:$O,MATCH(H$2,競技csv!$1:$1,0)-MATCH("競技名",競技csv!$1:$1,0)+1,0))</f>
        <v/>
      </c>
      <c r="I36" s="155" t="str">
        <f>IF(G36="","",VLOOKUP(G36,競技csv!$F:$O,MATCH(I$2,競技csv!$1:$1,0)-MATCH("競技名",競技csv!$1:$1,0)+1,0))</f>
        <v/>
      </c>
      <c r="J36" s="162"/>
      <c r="K36" s="163"/>
      <c r="L36" s="164"/>
      <c r="M36" s="165"/>
      <c r="N36" s="155" t="str">
        <f>IF(M36="","",VLOOKUP(M36,競技csv!$F:$O,MATCH(N$2,競技csv!$1:$1,0)-MATCH("競技名",競技csv!$1:$1,0)+1,0))</f>
        <v/>
      </c>
      <c r="O36" s="155" t="str">
        <f>IF(M36="","",VLOOKUP(M36,競技csv!$F:$O,MATCH(O$2,競技csv!$1:$1,0)-MATCH("競技名",競技csv!$1:$1,0)+1,0))</f>
        <v/>
      </c>
      <c r="P36" s="162"/>
      <c r="Q36" s="163"/>
      <c r="R36" s="164"/>
      <c r="S36" s="166"/>
      <c r="T36" s="33" t="str">
        <f t="shared" si="2"/>
        <v/>
      </c>
      <c r="U36" s="34" t="str">
        <f t="shared" ref="U36:V36" si="70">IF($S36="","",VLOOKUP($C36&amp;$S36,$P$65:$S$70,MATCH(U$2,$P$64:$S$64,0),0))</f>
        <v/>
      </c>
      <c r="V36" s="34" t="str">
        <f t="shared" si="70"/>
        <v/>
      </c>
      <c r="W36" s="33" t="str">
        <f t="shared" si="4"/>
        <v/>
      </c>
      <c r="X36" s="33">
        <f t="shared" ref="X36:AC36" si="71">IF($W36=X$1,X35+1,X35)</f>
        <v>0</v>
      </c>
      <c r="Y36" s="33">
        <f t="shared" si="71"/>
        <v>0</v>
      </c>
      <c r="Z36" s="33">
        <f t="shared" si="71"/>
        <v>0</v>
      </c>
      <c r="AA36" s="33">
        <f t="shared" si="71"/>
        <v>0</v>
      </c>
      <c r="AB36" s="33">
        <f t="shared" si="71"/>
        <v>0</v>
      </c>
      <c r="AC36" s="33">
        <f t="shared" si="71"/>
        <v>0</v>
      </c>
      <c r="AD36" s="33" t="str">
        <f t="array" aca="1" ref="AD36" ca="1">IF(W36="","",INDIRECT(ADDRESS(ROW(),MATCH(W36,$1:$1,0))))</f>
        <v/>
      </c>
    </row>
    <row r="37" spans="1:30" ht="9.75" customHeight="1">
      <c r="A37" s="33"/>
      <c r="B37" s="33"/>
      <c r="C37" s="152"/>
      <c r="D37" s="155"/>
      <c r="E37" s="162" t="str">
        <f t="shared" ca="1" si="0"/>
        <v/>
      </c>
      <c r="F37" s="191" t="str">
        <f t="shared" ca="1" si="1"/>
        <v/>
      </c>
      <c r="G37" s="165"/>
      <c r="H37" s="155" t="str">
        <f>IF(G37="","",VLOOKUP(G37,競技csv!$F:$O,MATCH(H$2,競技csv!$1:$1,0)-MATCH("競技名",競技csv!$1:$1,0)+1,0))</f>
        <v/>
      </c>
      <c r="I37" s="155" t="str">
        <f>IF(G37="","",VLOOKUP(G37,競技csv!$F:$O,MATCH(I$2,競技csv!$1:$1,0)-MATCH("競技名",競技csv!$1:$1,0)+1,0))</f>
        <v/>
      </c>
      <c r="J37" s="162"/>
      <c r="K37" s="163"/>
      <c r="L37" s="164"/>
      <c r="M37" s="165"/>
      <c r="N37" s="155" t="str">
        <f>IF(M37="","",VLOOKUP(M37,競技csv!$F:$O,MATCH(N$2,競技csv!$1:$1,0)-MATCH("競技名",競技csv!$1:$1,0)+1,0))</f>
        <v/>
      </c>
      <c r="O37" s="155" t="str">
        <f>IF(M37="","",VLOOKUP(M37,競技csv!$F:$O,MATCH(O$2,競技csv!$1:$1,0)-MATCH("競技名",競技csv!$1:$1,0)+1,0))</f>
        <v/>
      </c>
      <c r="P37" s="162"/>
      <c r="Q37" s="163"/>
      <c r="R37" s="164"/>
      <c r="S37" s="166"/>
      <c r="T37" s="33" t="str">
        <f t="shared" si="2"/>
        <v/>
      </c>
      <c r="U37" s="34" t="str">
        <f t="shared" ref="U37:V37" si="72">IF($S37="","",VLOOKUP($C37&amp;$S37,$P$65:$S$70,MATCH(U$2,$P$64:$S$64,0),0))</f>
        <v/>
      </c>
      <c r="V37" s="34" t="str">
        <f t="shared" si="72"/>
        <v/>
      </c>
      <c r="W37" s="33" t="str">
        <f t="shared" si="4"/>
        <v/>
      </c>
      <c r="X37" s="33">
        <f t="shared" ref="X37:AC37" si="73">IF($W37=X$1,X36+1,X36)</f>
        <v>0</v>
      </c>
      <c r="Y37" s="33">
        <f t="shared" si="73"/>
        <v>0</v>
      </c>
      <c r="Z37" s="33">
        <f t="shared" si="73"/>
        <v>0</v>
      </c>
      <c r="AA37" s="33">
        <f t="shared" si="73"/>
        <v>0</v>
      </c>
      <c r="AB37" s="33">
        <f t="shared" si="73"/>
        <v>0</v>
      </c>
      <c r="AC37" s="33">
        <f t="shared" si="73"/>
        <v>0</v>
      </c>
      <c r="AD37" s="33" t="str">
        <f t="array" aca="1" ref="AD37" ca="1">IF(W37="","",INDIRECT(ADDRESS(ROW(),MATCH(W37,$1:$1,0))))</f>
        <v/>
      </c>
    </row>
    <row r="38" spans="1:30" ht="9.75" customHeight="1">
      <c r="A38" s="33"/>
      <c r="B38" s="33"/>
      <c r="C38" s="152"/>
      <c r="D38" s="155"/>
      <c r="E38" s="162" t="str">
        <f t="shared" ca="1" si="0"/>
        <v/>
      </c>
      <c r="F38" s="191" t="str">
        <f t="shared" ca="1" si="1"/>
        <v/>
      </c>
      <c r="G38" s="165"/>
      <c r="H38" s="155" t="str">
        <f>IF(G38="","",VLOOKUP(G38,競技csv!$F:$O,MATCH(H$2,競技csv!$1:$1,0)-MATCH("競技名",競技csv!$1:$1,0)+1,0))</f>
        <v/>
      </c>
      <c r="I38" s="155" t="str">
        <f>IF(G38="","",VLOOKUP(G38,競技csv!$F:$O,MATCH(I$2,競技csv!$1:$1,0)-MATCH("競技名",競技csv!$1:$1,0)+1,0))</f>
        <v/>
      </c>
      <c r="J38" s="162"/>
      <c r="K38" s="163"/>
      <c r="L38" s="164"/>
      <c r="M38" s="165"/>
      <c r="N38" s="155" t="str">
        <f>IF(M38="","",VLOOKUP(M38,競技csv!$F:$O,MATCH(N$2,競技csv!$1:$1,0)-MATCH("競技名",競技csv!$1:$1,0)+1,0))</f>
        <v/>
      </c>
      <c r="O38" s="155" t="str">
        <f>IF(M38="","",VLOOKUP(M38,競技csv!$F:$O,MATCH(O$2,競技csv!$1:$1,0)-MATCH("競技名",競技csv!$1:$1,0)+1,0))</f>
        <v/>
      </c>
      <c r="P38" s="162"/>
      <c r="Q38" s="163"/>
      <c r="R38" s="164"/>
      <c r="S38" s="166"/>
      <c r="T38" s="33" t="str">
        <f t="shared" si="2"/>
        <v/>
      </c>
      <c r="U38" s="34" t="str">
        <f t="shared" ref="U38:V38" si="74">IF($S38="","",VLOOKUP($C38&amp;$S38,$P$65:$S$70,MATCH(U$2,$P$64:$S$64,0),0))</f>
        <v/>
      </c>
      <c r="V38" s="34" t="str">
        <f t="shared" si="74"/>
        <v/>
      </c>
      <c r="W38" s="33" t="str">
        <f t="shared" si="4"/>
        <v/>
      </c>
      <c r="X38" s="33">
        <f t="shared" ref="X38:AC38" si="75">IF($W38=X$1,X37+1,X37)</f>
        <v>0</v>
      </c>
      <c r="Y38" s="33">
        <f t="shared" si="75"/>
        <v>0</v>
      </c>
      <c r="Z38" s="33">
        <f t="shared" si="75"/>
        <v>0</v>
      </c>
      <c r="AA38" s="33">
        <f t="shared" si="75"/>
        <v>0</v>
      </c>
      <c r="AB38" s="33">
        <f t="shared" si="75"/>
        <v>0</v>
      </c>
      <c r="AC38" s="33">
        <f t="shared" si="75"/>
        <v>0</v>
      </c>
      <c r="AD38" s="33" t="str">
        <f t="array" aca="1" ref="AD38" ca="1">IF(W38="","",INDIRECT(ADDRESS(ROW(),MATCH(W38,$1:$1,0))))</f>
        <v/>
      </c>
    </row>
    <row r="39" spans="1:30" ht="9.75" customHeight="1">
      <c r="A39" s="33"/>
      <c r="B39" s="33"/>
      <c r="C39" s="152"/>
      <c r="D39" s="155"/>
      <c r="E39" s="162" t="str">
        <f t="shared" ca="1" si="0"/>
        <v/>
      </c>
      <c r="F39" s="191" t="str">
        <f t="shared" ca="1" si="1"/>
        <v/>
      </c>
      <c r="G39" s="165"/>
      <c r="H39" s="155" t="str">
        <f>IF(G39="","",VLOOKUP(G39,競技csv!$F:$O,MATCH(H$2,競技csv!$1:$1,0)-MATCH("競技名",競技csv!$1:$1,0)+1,0))</f>
        <v/>
      </c>
      <c r="I39" s="155" t="str">
        <f>IF(G39="","",VLOOKUP(G39,競技csv!$F:$O,MATCH(I$2,競技csv!$1:$1,0)-MATCH("競技名",競技csv!$1:$1,0)+1,0))</f>
        <v/>
      </c>
      <c r="J39" s="162"/>
      <c r="K39" s="163"/>
      <c r="L39" s="164"/>
      <c r="M39" s="165"/>
      <c r="N39" s="155" t="str">
        <f>IF(M39="","",VLOOKUP(M39,競技csv!$F:$O,MATCH(N$2,競技csv!$1:$1,0)-MATCH("競技名",競技csv!$1:$1,0)+1,0))</f>
        <v/>
      </c>
      <c r="O39" s="155" t="str">
        <f>IF(M39="","",VLOOKUP(M39,競技csv!$F:$O,MATCH(O$2,競技csv!$1:$1,0)-MATCH("競技名",競技csv!$1:$1,0)+1,0))</f>
        <v/>
      </c>
      <c r="P39" s="162"/>
      <c r="Q39" s="163"/>
      <c r="R39" s="164"/>
      <c r="S39" s="166"/>
      <c r="T39" s="33" t="str">
        <f t="shared" si="2"/>
        <v/>
      </c>
      <c r="U39" s="34" t="str">
        <f t="shared" ref="U39:V39" si="76">IF($S39="","",VLOOKUP($C39&amp;$S39,$P$65:$S$70,MATCH(U$2,$P$64:$S$64,0),0))</f>
        <v/>
      </c>
      <c r="V39" s="34" t="str">
        <f t="shared" si="76"/>
        <v/>
      </c>
      <c r="W39" s="33" t="str">
        <f t="shared" si="4"/>
        <v/>
      </c>
      <c r="X39" s="33">
        <f t="shared" ref="X39:AC39" si="77">IF($W39=X$1,X38+1,X38)</f>
        <v>0</v>
      </c>
      <c r="Y39" s="33">
        <f t="shared" si="77"/>
        <v>0</v>
      </c>
      <c r="Z39" s="33">
        <f t="shared" si="77"/>
        <v>0</v>
      </c>
      <c r="AA39" s="33">
        <f t="shared" si="77"/>
        <v>0</v>
      </c>
      <c r="AB39" s="33">
        <f t="shared" si="77"/>
        <v>0</v>
      </c>
      <c r="AC39" s="33">
        <f t="shared" si="77"/>
        <v>0</v>
      </c>
      <c r="AD39" s="33" t="str">
        <f t="array" aca="1" ref="AD39" ca="1">IF(W39="","",INDIRECT(ADDRESS(ROW(),MATCH(W39,$1:$1,0))))</f>
        <v/>
      </c>
    </row>
    <row r="40" spans="1:30" ht="9.75" customHeight="1">
      <c r="A40" s="33"/>
      <c r="B40" s="33"/>
      <c r="C40" s="152"/>
      <c r="D40" s="155"/>
      <c r="E40" s="162" t="str">
        <f t="shared" ca="1" si="0"/>
        <v/>
      </c>
      <c r="F40" s="191" t="str">
        <f t="shared" ca="1" si="1"/>
        <v/>
      </c>
      <c r="G40" s="165"/>
      <c r="H40" s="155" t="str">
        <f>IF(G40="","",VLOOKUP(G40,競技csv!$F:$O,MATCH(H$2,競技csv!$1:$1,0)-MATCH("競技名",競技csv!$1:$1,0)+1,0))</f>
        <v/>
      </c>
      <c r="I40" s="155" t="str">
        <f>IF(G40="","",VLOOKUP(G40,競技csv!$F:$O,MATCH(I$2,競技csv!$1:$1,0)-MATCH("競技名",競技csv!$1:$1,0)+1,0))</f>
        <v/>
      </c>
      <c r="J40" s="162"/>
      <c r="K40" s="163"/>
      <c r="L40" s="164"/>
      <c r="M40" s="165"/>
      <c r="N40" s="155" t="str">
        <f>IF(M40="","",VLOOKUP(M40,競技csv!$F:$O,MATCH(N$2,競技csv!$1:$1,0)-MATCH("競技名",競技csv!$1:$1,0)+1,0))</f>
        <v/>
      </c>
      <c r="O40" s="155" t="str">
        <f>IF(M40="","",VLOOKUP(M40,競技csv!$F:$O,MATCH(O$2,競技csv!$1:$1,0)-MATCH("競技名",競技csv!$1:$1,0)+1,0))</f>
        <v/>
      </c>
      <c r="P40" s="162"/>
      <c r="Q40" s="163"/>
      <c r="R40" s="164"/>
      <c r="S40" s="166"/>
      <c r="T40" s="33" t="str">
        <f t="shared" si="2"/>
        <v/>
      </c>
      <c r="U40" s="34" t="str">
        <f t="shared" ref="U40:V40" si="78">IF($S40="","",VLOOKUP($C40&amp;$S40,$P$65:$S$70,MATCH(U$2,$P$64:$S$64,0),0))</f>
        <v/>
      </c>
      <c r="V40" s="34" t="str">
        <f t="shared" si="78"/>
        <v/>
      </c>
      <c r="W40" s="33" t="str">
        <f t="shared" si="4"/>
        <v/>
      </c>
      <c r="X40" s="33">
        <f t="shared" ref="X40:AC40" si="79">IF($W40=X$1,X39+1,X39)</f>
        <v>0</v>
      </c>
      <c r="Y40" s="33">
        <f t="shared" si="79"/>
        <v>0</v>
      </c>
      <c r="Z40" s="33">
        <f t="shared" si="79"/>
        <v>0</v>
      </c>
      <c r="AA40" s="33">
        <f t="shared" si="79"/>
        <v>0</v>
      </c>
      <c r="AB40" s="33">
        <f t="shared" si="79"/>
        <v>0</v>
      </c>
      <c r="AC40" s="33">
        <f t="shared" si="79"/>
        <v>0</v>
      </c>
      <c r="AD40" s="33" t="str">
        <f t="array" aca="1" ref="AD40" ca="1">IF(W40="","",INDIRECT(ADDRESS(ROW(),MATCH(W40,$1:$1,0))))</f>
        <v/>
      </c>
    </row>
    <row r="41" spans="1:30" ht="9.75" customHeight="1">
      <c r="A41" s="33"/>
      <c r="B41" s="33"/>
      <c r="C41" s="152"/>
      <c r="D41" s="155"/>
      <c r="E41" s="162" t="str">
        <f t="shared" ca="1" si="0"/>
        <v/>
      </c>
      <c r="F41" s="191" t="str">
        <f t="shared" ca="1" si="1"/>
        <v/>
      </c>
      <c r="G41" s="165"/>
      <c r="H41" s="155" t="str">
        <f>IF(G41="","",VLOOKUP(G41,競技csv!$F:$O,MATCH(H$2,競技csv!$1:$1,0)-MATCH("競技名",競技csv!$1:$1,0)+1,0))</f>
        <v/>
      </c>
      <c r="I41" s="155" t="str">
        <f>IF(G41="","",VLOOKUP(G41,競技csv!$F:$O,MATCH(I$2,競技csv!$1:$1,0)-MATCH("競技名",競技csv!$1:$1,0)+1,0))</f>
        <v/>
      </c>
      <c r="J41" s="162"/>
      <c r="K41" s="163"/>
      <c r="L41" s="164"/>
      <c r="M41" s="165"/>
      <c r="N41" s="155" t="str">
        <f>IF(M41="","",VLOOKUP(M41,競技csv!$F:$O,MATCH(N$2,競技csv!$1:$1,0)-MATCH("競技名",競技csv!$1:$1,0)+1,0))</f>
        <v/>
      </c>
      <c r="O41" s="155" t="str">
        <f>IF(M41="","",VLOOKUP(M41,競技csv!$F:$O,MATCH(O$2,競技csv!$1:$1,0)-MATCH("競技名",競技csv!$1:$1,0)+1,0))</f>
        <v/>
      </c>
      <c r="P41" s="162"/>
      <c r="Q41" s="163"/>
      <c r="R41" s="164"/>
      <c r="S41" s="166"/>
      <c r="T41" s="33" t="str">
        <f t="shared" si="2"/>
        <v/>
      </c>
      <c r="U41" s="34" t="str">
        <f t="shared" ref="U41:V41" si="80">IF($S41="","",VLOOKUP($C41&amp;$S41,$P$65:$S$70,MATCH(U$2,$P$64:$S$64,0),0))</f>
        <v/>
      </c>
      <c r="V41" s="34" t="str">
        <f t="shared" si="80"/>
        <v/>
      </c>
      <c r="W41" s="33" t="str">
        <f t="shared" si="4"/>
        <v/>
      </c>
      <c r="X41" s="33">
        <f t="shared" ref="X41:AC41" si="81">IF($W41=X$1,X40+1,X40)</f>
        <v>0</v>
      </c>
      <c r="Y41" s="33">
        <f t="shared" si="81"/>
        <v>0</v>
      </c>
      <c r="Z41" s="33">
        <f t="shared" si="81"/>
        <v>0</v>
      </c>
      <c r="AA41" s="33">
        <f t="shared" si="81"/>
        <v>0</v>
      </c>
      <c r="AB41" s="33">
        <f t="shared" si="81"/>
        <v>0</v>
      </c>
      <c r="AC41" s="33">
        <f t="shared" si="81"/>
        <v>0</v>
      </c>
      <c r="AD41" s="33" t="str">
        <f t="array" aca="1" ref="AD41" ca="1">IF(W41="","",INDIRECT(ADDRESS(ROW(),MATCH(W41,$1:$1,0))))</f>
        <v/>
      </c>
    </row>
    <row r="42" spans="1:30" ht="9.75" customHeight="1">
      <c r="A42" s="33"/>
      <c r="B42" s="33"/>
      <c r="C42" s="152"/>
      <c r="D42" s="155"/>
      <c r="E42" s="162" t="str">
        <f t="shared" ca="1" si="0"/>
        <v/>
      </c>
      <c r="F42" s="191" t="str">
        <f t="shared" ca="1" si="1"/>
        <v/>
      </c>
      <c r="G42" s="165"/>
      <c r="H42" s="155" t="str">
        <f>IF(G42="","",VLOOKUP(G42,競技csv!$F:$O,MATCH(H$2,競技csv!$1:$1,0)-MATCH("競技名",競技csv!$1:$1,0)+1,0))</f>
        <v/>
      </c>
      <c r="I42" s="155" t="str">
        <f>IF(G42="","",VLOOKUP(G42,競技csv!$F:$O,MATCH(I$2,競技csv!$1:$1,0)-MATCH("競技名",競技csv!$1:$1,0)+1,0))</f>
        <v/>
      </c>
      <c r="J42" s="162"/>
      <c r="K42" s="163"/>
      <c r="L42" s="164"/>
      <c r="M42" s="165"/>
      <c r="N42" s="155" t="str">
        <f>IF(M42="","",VLOOKUP(M42,競技csv!$F:$O,MATCH(N$2,競技csv!$1:$1,0)-MATCH("競技名",競技csv!$1:$1,0)+1,0))</f>
        <v/>
      </c>
      <c r="O42" s="155" t="str">
        <f>IF(M42="","",VLOOKUP(M42,競技csv!$F:$O,MATCH(O$2,競技csv!$1:$1,0)-MATCH("競技名",競技csv!$1:$1,0)+1,0))</f>
        <v/>
      </c>
      <c r="P42" s="162"/>
      <c r="Q42" s="163"/>
      <c r="R42" s="164"/>
      <c r="S42" s="166"/>
      <c r="T42" s="33" t="str">
        <f t="shared" si="2"/>
        <v/>
      </c>
      <c r="U42" s="34" t="str">
        <f t="shared" ref="U42:V42" si="82">IF($S42="","",VLOOKUP($C42&amp;$S42,$P$65:$S$70,MATCH(U$2,$P$64:$S$64,0),0))</f>
        <v/>
      </c>
      <c r="V42" s="34" t="str">
        <f t="shared" si="82"/>
        <v/>
      </c>
      <c r="W42" s="33" t="str">
        <f t="shared" si="4"/>
        <v/>
      </c>
      <c r="X42" s="33">
        <f t="shared" ref="X42:AC42" si="83">IF($W42=X$1,X41+1,X41)</f>
        <v>0</v>
      </c>
      <c r="Y42" s="33">
        <f t="shared" si="83"/>
        <v>0</v>
      </c>
      <c r="Z42" s="33">
        <f t="shared" si="83"/>
        <v>0</v>
      </c>
      <c r="AA42" s="33">
        <f t="shared" si="83"/>
        <v>0</v>
      </c>
      <c r="AB42" s="33">
        <f t="shared" si="83"/>
        <v>0</v>
      </c>
      <c r="AC42" s="33">
        <f t="shared" si="83"/>
        <v>0</v>
      </c>
      <c r="AD42" s="33" t="str">
        <f t="array" aca="1" ref="AD42" ca="1">IF(W42="","",INDIRECT(ADDRESS(ROW(),MATCH(W42,$1:$1,0))))</f>
        <v/>
      </c>
    </row>
    <row r="43" spans="1:30" ht="9.75" customHeight="1">
      <c r="A43" s="33"/>
      <c r="B43" s="33"/>
      <c r="C43" s="152"/>
      <c r="D43" s="155"/>
      <c r="E43" s="162" t="str">
        <f t="shared" ca="1" si="0"/>
        <v/>
      </c>
      <c r="F43" s="191" t="str">
        <f t="shared" ca="1" si="1"/>
        <v/>
      </c>
      <c r="G43" s="165"/>
      <c r="H43" s="155" t="str">
        <f>IF(G43="","",VLOOKUP(G43,競技csv!$F:$O,MATCH(H$2,競技csv!$1:$1,0)-MATCH("競技名",競技csv!$1:$1,0)+1,0))</f>
        <v/>
      </c>
      <c r="I43" s="155" t="str">
        <f>IF(G43="","",VLOOKUP(G43,競技csv!$F:$O,MATCH(I$2,競技csv!$1:$1,0)-MATCH("競技名",競技csv!$1:$1,0)+1,0))</f>
        <v/>
      </c>
      <c r="J43" s="162"/>
      <c r="K43" s="163"/>
      <c r="L43" s="164"/>
      <c r="M43" s="165"/>
      <c r="N43" s="155" t="str">
        <f>IF(M43="","",VLOOKUP(M43,競技csv!$F:$O,MATCH(N$2,競技csv!$1:$1,0)-MATCH("競技名",競技csv!$1:$1,0)+1,0))</f>
        <v/>
      </c>
      <c r="O43" s="155" t="str">
        <f>IF(M43="","",VLOOKUP(M43,競技csv!$F:$O,MATCH(O$2,競技csv!$1:$1,0)-MATCH("競技名",競技csv!$1:$1,0)+1,0))</f>
        <v/>
      </c>
      <c r="P43" s="162"/>
      <c r="Q43" s="163"/>
      <c r="R43" s="164"/>
      <c r="S43" s="166"/>
      <c r="T43" s="33" t="str">
        <f t="shared" si="2"/>
        <v/>
      </c>
      <c r="U43" s="34" t="str">
        <f t="shared" ref="U43:V43" si="84">IF($S43="","",VLOOKUP($C43&amp;$S43,$P$65:$S$70,MATCH(U$2,$P$64:$S$64,0),0))</f>
        <v/>
      </c>
      <c r="V43" s="34" t="str">
        <f t="shared" si="84"/>
        <v/>
      </c>
      <c r="W43" s="33" t="str">
        <f t="shared" si="4"/>
        <v/>
      </c>
      <c r="X43" s="33">
        <f t="shared" ref="X43:AC43" si="85">IF($W43=X$1,X42+1,X42)</f>
        <v>0</v>
      </c>
      <c r="Y43" s="33">
        <f t="shared" si="85"/>
        <v>0</v>
      </c>
      <c r="Z43" s="33">
        <f t="shared" si="85"/>
        <v>0</v>
      </c>
      <c r="AA43" s="33">
        <f t="shared" si="85"/>
        <v>0</v>
      </c>
      <c r="AB43" s="33">
        <f t="shared" si="85"/>
        <v>0</v>
      </c>
      <c r="AC43" s="33">
        <f t="shared" si="85"/>
        <v>0</v>
      </c>
      <c r="AD43" s="33" t="str">
        <f t="array" aca="1" ref="AD43" ca="1">IF(W43="","",INDIRECT(ADDRESS(ROW(),MATCH(W43,$1:$1,0))))</f>
        <v/>
      </c>
    </row>
    <row r="44" spans="1:30" ht="9.75" customHeight="1">
      <c r="A44" s="33"/>
      <c r="B44" s="33"/>
      <c r="C44" s="152"/>
      <c r="D44" s="155"/>
      <c r="E44" s="162" t="str">
        <f t="shared" ca="1" si="0"/>
        <v/>
      </c>
      <c r="F44" s="191" t="str">
        <f t="shared" ca="1" si="1"/>
        <v/>
      </c>
      <c r="G44" s="165"/>
      <c r="H44" s="155" t="str">
        <f>IF(G44="","",VLOOKUP(G44,競技csv!$F:$O,MATCH(H$2,競技csv!$1:$1,0)-MATCH("競技名",競技csv!$1:$1,0)+1,0))</f>
        <v/>
      </c>
      <c r="I44" s="155" t="str">
        <f>IF(G44="","",VLOOKUP(G44,競技csv!$F:$O,MATCH(I$2,競技csv!$1:$1,0)-MATCH("競技名",競技csv!$1:$1,0)+1,0))</f>
        <v/>
      </c>
      <c r="J44" s="162"/>
      <c r="K44" s="163"/>
      <c r="L44" s="164"/>
      <c r="M44" s="165"/>
      <c r="N44" s="155" t="str">
        <f>IF(M44="","",VLOOKUP(M44,競技csv!$F:$O,MATCH(N$2,競技csv!$1:$1,0)-MATCH("競技名",競技csv!$1:$1,0)+1,0))</f>
        <v/>
      </c>
      <c r="O44" s="155" t="str">
        <f>IF(M44="","",VLOOKUP(M44,競技csv!$F:$O,MATCH(O$2,競技csv!$1:$1,0)-MATCH("競技名",競技csv!$1:$1,0)+1,0))</f>
        <v/>
      </c>
      <c r="P44" s="162"/>
      <c r="Q44" s="163"/>
      <c r="R44" s="164"/>
      <c r="S44" s="166"/>
      <c r="T44" s="33" t="str">
        <f t="shared" si="2"/>
        <v/>
      </c>
      <c r="U44" s="34" t="str">
        <f t="shared" ref="U44:V44" si="86">IF($S44="","",VLOOKUP($C44&amp;$S44,$P$65:$S$70,MATCH(U$2,$P$64:$S$64,0),0))</f>
        <v/>
      </c>
      <c r="V44" s="34" t="str">
        <f t="shared" si="86"/>
        <v/>
      </c>
      <c r="W44" s="33" t="str">
        <f t="shared" si="4"/>
        <v/>
      </c>
      <c r="X44" s="33">
        <f t="shared" ref="X44:AC44" si="87">IF($W44=X$1,X43+1,X43)</f>
        <v>0</v>
      </c>
      <c r="Y44" s="33">
        <f t="shared" si="87"/>
        <v>0</v>
      </c>
      <c r="Z44" s="33">
        <f t="shared" si="87"/>
        <v>0</v>
      </c>
      <c r="AA44" s="33">
        <f t="shared" si="87"/>
        <v>0</v>
      </c>
      <c r="AB44" s="33">
        <f t="shared" si="87"/>
        <v>0</v>
      </c>
      <c r="AC44" s="33">
        <f t="shared" si="87"/>
        <v>0</v>
      </c>
      <c r="AD44" s="33" t="str">
        <f t="array" aca="1" ref="AD44" ca="1">IF(W44="","",INDIRECT(ADDRESS(ROW(),MATCH(W44,$1:$1,0))))</f>
        <v/>
      </c>
    </row>
    <row r="45" spans="1:30" ht="9.75" customHeight="1">
      <c r="A45" s="33"/>
      <c r="B45" s="33"/>
      <c r="C45" s="152"/>
      <c r="D45" s="155"/>
      <c r="E45" s="162" t="str">
        <f t="shared" ca="1" si="0"/>
        <v/>
      </c>
      <c r="F45" s="191" t="str">
        <f t="shared" ca="1" si="1"/>
        <v/>
      </c>
      <c r="G45" s="165"/>
      <c r="H45" s="155" t="str">
        <f>IF(G45="","",VLOOKUP(G45,競技csv!$F:$O,MATCH(H$2,競技csv!$1:$1,0)-MATCH("競技名",競技csv!$1:$1,0)+1,0))</f>
        <v/>
      </c>
      <c r="I45" s="155" t="str">
        <f>IF(G45="","",VLOOKUP(G45,競技csv!$F:$O,MATCH(I$2,競技csv!$1:$1,0)-MATCH("競技名",競技csv!$1:$1,0)+1,0))</f>
        <v/>
      </c>
      <c r="J45" s="162"/>
      <c r="K45" s="163"/>
      <c r="L45" s="164"/>
      <c r="M45" s="165"/>
      <c r="N45" s="155" t="str">
        <f>IF(M45="","",VLOOKUP(M45,競技csv!$F:$O,MATCH(N$2,競技csv!$1:$1,0)-MATCH("競技名",競技csv!$1:$1,0)+1,0))</f>
        <v/>
      </c>
      <c r="O45" s="155" t="str">
        <f>IF(M45="","",VLOOKUP(M45,競技csv!$F:$O,MATCH(O$2,競技csv!$1:$1,0)-MATCH("競技名",競技csv!$1:$1,0)+1,0))</f>
        <v/>
      </c>
      <c r="P45" s="162"/>
      <c r="Q45" s="163"/>
      <c r="R45" s="164"/>
      <c r="S45" s="166"/>
      <c r="T45" s="33" t="str">
        <f t="shared" si="2"/>
        <v/>
      </c>
      <c r="U45" s="34" t="str">
        <f t="shared" ref="U45:V45" si="88">IF($S45="","",VLOOKUP($C45&amp;$S45,$P$65:$S$70,MATCH(U$2,$P$64:$S$64,0),0))</f>
        <v/>
      </c>
      <c r="V45" s="34" t="str">
        <f t="shared" si="88"/>
        <v/>
      </c>
      <c r="W45" s="33" t="str">
        <f t="shared" si="4"/>
        <v/>
      </c>
      <c r="X45" s="33">
        <f t="shared" ref="X45:AC45" si="89">IF($W45=X$1,X44+1,X44)</f>
        <v>0</v>
      </c>
      <c r="Y45" s="33">
        <f t="shared" si="89"/>
        <v>0</v>
      </c>
      <c r="Z45" s="33">
        <f t="shared" si="89"/>
        <v>0</v>
      </c>
      <c r="AA45" s="33">
        <f t="shared" si="89"/>
        <v>0</v>
      </c>
      <c r="AB45" s="33">
        <f t="shared" si="89"/>
        <v>0</v>
      </c>
      <c r="AC45" s="33">
        <f t="shared" si="89"/>
        <v>0</v>
      </c>
      <c r="AD45" s="33" t="str">
        <f t="array" aca="1" ref="AD45" ca="1">IF(W45="","",INDIRECT(ADDRESS(ROW(),MATCH(W45,$1:$1,0))))</f>
        <v/>
      </c>
    </row>
    <row r="46" spans="1:30" ht="9.75" customHeight="1">
      <c r="A46" s="33"/>
      <c r="B46" s="33"/>
      <c r="C46" s="152"/>
      <c r="D46" s="155"/>
      <c r="E46" s="162" t="str">
        <f t="shared" ca="1" si="0"/>
        <v/>
      </c>
      <c r="F46" s="191" t="str">
        <f t="shared" ca="1" si="1"/>
        <v/>
      </c>
      <c r="G46" s="165"/>
      <c r="H46" s="155" t="str">
        <f>IF(G46="","",VLOOKUP(G46,競技csv!$F:$O,MATCH(H$2,競技csv!$1:$1,0)-MATCH("競技名",競技csv!$1:$1,0)+1,0))</f>
        <v/>
      </c>
      <c r="I46" s="155" t="str">
        <f>IF(G46="","",VLOOKUP(G46,競技csv!$F:$O,MATCH(I$2,競技csv!$1:$1,0)-MATCH("競技名",競技csv!$1:$1,0)+1,0))</f>
        <v/>
      </c>
      <c r="J46" s="162"/>
      <c r="K46" s="163"/>
      <c r="L46" s="164"/>
      <c r="M46" s="165"/>
      <c r="N46" s="155" t="str">
        <f>IF(M46="","",VLOOKUP(M46,競技csv!$F:$O,MATCH(N$2,競技csv!$1:$1,0)-MATCH("競技名",競技csv!$1:$1,0)+1,0))</f>
        <v/>
      </c>
      <c r="O46" s="155" t="str">
        <f>IF(M46="","",VLOOKUP(M46,競技csv!$F:$O,MATCH(O$2,競技csv!$1:$1,0)-MATCH("競技名",競技csv!$1:$1,0)+1,0))</f>
        <v/>
      </c>
      <c r="P46" s="162"/>
      <c r="Q46" s="163"/>
      <c r="R46" s="164"/>
      <c r="S46" s="166"/>
      <c r="T46" s="33" t="str">
        <f t="shared" si="2"/>
        <v/>
      </c>
      <c r="U46" s="34" t="str">
        <f t="shared" ref="U46:V46" si="90">IF($S46="","",VLOOKUP($C46&amp;$S46,$P$65:$S$70,MATCH(U$2,$P$64:$S$64,0),0))</f>
        <v/>
      </c>
      <c r="V46" s="34" t="str">
        <f t="shared" si="90"/>
        <v/>
      </c>
      <c r="W46" s="33" t="str">
        <f t="shared" si="4"/>
        <v/>
      </c>
      <c r="X46" s="33">
        <f t="shared" ref="X46:AC46" si="91">IF($W46=X$1,X45+1,X45)</f>
        <v>0</v>
      </c>
      <c r="Y46" s="33">
        <f t="shared" si="91"/>
        <v>0</v>
      </c>
      <c r="Z46" s="33">
        <f t="shared" si="91"/>
        <v>0</v>
      </c>
      <c r="AA46" s="33">
        <f t="shared" si="91"/>
        <v>0</v>
      </c>
      <c r="AB46" s="33">
        <f t="shared" si="91"/>
        <v>0</v>
      </c>
      <c r="AC46" s="33">
        <f t="shared" si="91"/>
        <v>0</v>
      </c>
      <c r="AD46" s="33" t="str">
        <f t="array" aca="1" ref="AD46" ca="1">IF(W46="","",INDIRECT(ADDRESS(ROW(),MATCH(W46,$1:$1,0))))</f>
        <v/>
      </c>
    </row>
    <row r="47" spans="1:30" ht="9.75" customHeight="1">
      <c r="A47" s="33"/>
      <c r="B47" s="33"/>
      <c r="C47" s="152"/>
      <c r="D47" s="155"/>
      <c r="E47" s="162" t="str">
        <f t="shared" ca="1" si="0"/>
        <v/>
      </c>
      <c r="F47" s="191" t="str">
        <f t="shared" ca="1" si="1"/>
        <v/>
      </c>
      <c r="G47" s="165"/>
      <c r="H47" s="155" t="str">
        <f>IF(G47="","",VLOOKUP(G47,競技csv!$F:$O,MATCH(H$2,競技csv!$1:$1,0)-MATCH("競技名",競技csv!$1:$1,0)+1,0))</f>
        <v/>
      </c>
      <c r="I47" s="155" t="str">
        <f>IF(G47="","",VLOOKUP(G47,競技csv!$F:$O,MATCH(I$2,競技csv!$1:$1,0)-MATCH("競技名",競技csv!$1:$1,0)+1,0))</f>
        <v/>
      </c>
      <c r="J47" s="162"/>
      <c r="K47" s="163"/>
      <c r="L47" s="164"/>
      <c r="M47" s="165"/>
      <c r="N47" s="155" t="str">
        <f>IF(M47="","",VLOOKUP(M47,競技csv!$F:$O,MATCH(N$2,競技csv!$1:$1,0)-MATCH("競技名",競技csv!$1:$1,0)+1,0))</f>
        <v/>
      </c>
      <c r="O47" s="155" t="str">
        <f>IF(M47="","",VLOOKUP(M47,競技csv!$F:$O,MATCH(O$2,競技csv!$1:$1,0)-MATCH("競技名",競技csv!$1:$1,0)+1,0))</f>
        <v/>
      </c>
      <c r="P47" s="162"/>
      <c r="Q47" s="163"/>
      <c r="R47" s="164"/>
      <c r="S47" s="166"/>
      <c r="T47" s="33" t="str">
        <f t="shared" si="2"/>
        <v/>
      </c>
      <c r="U47" s="34" t="str">
        <f t="shared" ref="U47:V47" si="92">IF($S47="","",VLOOKUP($C47&amp;$S47,$P$65:$S$70,MATCH(U$2,$P$64:$S$64,0),0))</f>
        <v/>
      </c>
      <c r="V47" s="34" t="str">
        <f t="shared" si="92"/>
        <v/>
      </c>
      <c r="W47" s="33" t="str">
        <f t="shared" si="4"/>
        <v/>
      </c>
      <c r="X47" s="33">
        <f t="shared" ref="X47:AC47" si="93">IF($W47=X$1,X46+1,X46)</f>
        <v>0</v>
      </c>
      <c r="Y47" s="33">
        <f t="shared" si="93"/>
        <v>0</v>
      </c>
      <c r="Z47" s="33">
        <f t="shared" si="93"/>
        <v>0</v>
      </c>
      <c r="AA47" s="33">
        <f t="shared" si="93"/>
        <v>0</v>
      </c>
      <c r="AB47" s="33">
        <f t="shared" si="93"/>
        <v>0</v>
      </c>
      <c r="AC47" s="33">
        <f t="shared" si="93"/>
        <v>0</v>
      </c>
      <c r="AD47" s="33" t="str">
        <f t="array" aca="1" ref="AD47" ca="1">IF(W47="","",INDIRECT(ADDRESS(ROW(),MATCH(W47,$1:$1,0))))</f>
        <v/>
      </c>
    </row>
    <row r="48" spans="1:30" ht="9.75" customHeight="1">
      <c r="A48" s="33"/>
      <c r="B48" s="33"/>
      <c r="C48" s="152"/>
      <c r="D48" s="155"/>
      <c r="E48" s="162" t="str">
        <f t="shared" ca="1" si="0"/>
        <v/>
      </c>
      <c r="F48" s="191" t="str">
        <f t="shared" ca="1" si="1"/>
        <v/>
      </c>
      <c r="G48" s="165"/>
      <c r="H48" s="155" t="str">
        <f>IF(G48="","",VLOOKUP(G48,競技csv!$F:$O,MATCH(H$2,競技csv!$1:$1,0)-MATCH("競技名",競技csv!$1:$1,0)+1,0))</f>
        <v/>
      </c>
      <c r="I48" s="155" t="str">
        <f>IF(G48="","",VLOOKUP(G48,競技csv!$F:$O,MATCH(I$2,競技csv!$1:$1,0)-MATCH("競技名",競技csv!$1:$1,0)+1,0))</f>
        <v/>
      </c>
      <c r="J48" s="162"/>
      <c r="K48" s="163"/>
      <c r="L48" s="164"/>
      <c r="M48" s="165"/>
      <c r="N48" s="155" t="str">
        <f>IF(M48="","",VLOOKUP(M48,競技csv!$F:$O,MATCH(N$2,競技csv!$1:$1,0)-MATCH("競技名",競技csv!$1:$1,0)+1,0))</f>
        <v/>
      </c>
      <c r="O48" s="155" t="str">
        <f>IF(M48="","",VLOOKUP(M48,競技csv!$F:$O,MATCH(O$2,競技csv!$1:$1,0)-MATCH("競技名",競技csv!$1:$1,0)+1,0))</f>
        <v/>
      </c>
      <c r="P48" s="162"/>
      <c r="Q48" s="163"/>
      <c r="R48" s="164"/>
      <c r="S48" s="166"/>
      <c r="T48" s="33" t="str">
        <f t="shared" si="2"/>
        <v/>
      </c>
      <c r="U48" s="34" t="str">
        <f t="shared" ref="U48:V48" si="94">IF($S48="","",VLOOKUP($C48&amp;$S48,$P$65:$S$70,MATCH(U$2,$P$64:$S$64,0),0))</f>
        <v/>
      </c>
      <c r="V48" s="34" t="str">
        <f t="shared" si="94"/>
        <v/>
      </c>
      <c r="W48" s="33" t="str">
        <f t="shared" si="4"/>
        <v/>
      </c>
      <c r="X48" s="33">
        <f t="shared" ref="X48:AC48" si="95">IF($W48=X$1,X47+1,X47)</f>
        <v>0</v>
      </c>
      <c r="Y48" s="33">
        <f t="shared" si="95"/>
        <v>0</v>
      </c>
      <c r="Z48" s="33">
        <f t="shared" si="95"/>
        <v>0</v>
      </c>
      <c r="AA48" s="33">
        <f t="shared" si="95"/>
        <v>0</v>
      </c>
      <c r="AB48" s="33">
        <f t="shared" si="95"/>
        <v>0</v>
      </c>
      <c r="AC48" s="33">
        <f t="shared" si="95"/>
        <v>0</v>
      </c>
      <c r="AD48" s="33" t="str">
        <f t="array" aca="1" ref="AD48" ca="1">IF(W48="","",INDIRECT(ADDRESS(ROW(),MATCH(W48,$1:$1,0))))</f>
        <v/>
      </c>
    </row>
    <row r="49" spans="1:30" ht="9.75" customHeight="1">
      <c r="A49" s="33"/>
      <c r="B49" s="33"/>
      <c r="C49" s="152"/>
      <c r="D49" s="155"/>
      <c r="E49" s="162" t="str">
        <f t="shared" ca="1" si="0"/>
        <v/>
      </c>
      <c r="F49" s="191" t="str">
        <f t="shared" ca="1" si="1"/>
        <v/>
      </c>
      <c r="G49" s="165"/>
      <c r="H49" s="155" t="str">
        <f>IF(G49="","",VLOOKUP(G49,競技csv!$F:$O,MATCH(H$2,競技csv!$1:$1,0)-MATCH("競技名",競技csv!$1:$1,0)+1,0))</f>
        <v/>
      </c>
      <c r="I49" s="155" t="str">
        <f>IF(G49="","",VLOOKUP(G49,競技csv!$F:$O,MATCH(I$2,競技csv!$1:$1,0)-MATCH("競技名",競技csv!$1:$1,0)+1,0))</f>
        <v/>
      </c>
      <c r="J49" s="162"/>
      <c r="K49" s="163"/>
      <c r="L49" s="164"/>
      <c r="M49" s="165"/>
      <c r="N49" s="155" t="str">
        <f>IF(M49="","",VLOOKUP(M49,競技csv!$F:$O,MATCH(N$2,競技csv!$1:$1,0)-MATCH("競技名",競技csv!$1:$1,0)+1,0))</f>
        <v/>
      </c>
      <c r="O49" s="155" t="str">
        <f>IF(M49="","",VLOOKUP(M49,競技csv!$F:$O,MATCH(O$2,競技csv!$1:$1,0)-MATCH("競技名",競技csv!$1:$1,0)+1,0))</f>
        <v/>
      </c>
      <c r="P49" s="162"/>
      <c r="Q49" s="163"/>
      <c r="R49" s="164"/>
      <c r="S49" s="166"/>
      <c r="T49" s="33" t="str">
        <f t="shared" si="2"/>
        <v/>
      </c>
      <c r="U49" s="34" t="str">
        <f t="shared" ref="U49:V49" si="96">IF($S49="","",VLOOKUP($C49&amp;$S49,$P$65:$S$70,MATCH(U$2,$P$64:$S$64,0),0))</f>
        <v/>
      </c>
      <c r="V49" s="34" t="str">
        <f t="shared" si="96"/>
        <v/>
      </c>
      <c r="W49" s="33" t="str">
        <f t="shared" si="4"/>
        <v/>
      </c>
      <c r="X49" s="33">
        <f t="shared" ref="X49:AC49" si="97">IF($W49=X$1,X48+1,X48)</f>
        <v>0</v>
      </c>
      <c r="Y49" s="33">
        <f t="shared" si="97"/>
        <v>0</v>
      </c>
      <c r="Z49" s="33">
        <f t="shared" si="97"/>
        <v>0</v>
      </c>
      <c r="AA49" s="33">
        <f t="shared" si="97"/>
        <v>0</v>
      </c>
      <c r="AB49" s="33">
        <f t="shared" si="97"/>
        <v>0</v>
      </c>
      <c r="AC49" s="33">
        <f t="shared" si="97"/>
        <v>0</v>
      </c>
      <c r="AD49" s="33" t="str">
        <f t="array" aca="1" ref="AD49" ca="1">IF(W49="","",INDIRECT(ADDRESS(ROW(),MATCH(W49,$1:$1,0))))</f>
        <v/>
      </c>
    </row>
    <row r="50" spans="1:30" ht="9.75" customHeight="1">
      <c r="A50" s="33"/>
      <c r="B50" s="33"/>
      <c r="C50" s="152"/>
      <c r="D50" s="155"/>
      <c r="E50" s="162" t="str">
        <f t="shared" ca="1" si="0"/>
        <v/>
      </c>
      <c r="F50" s="191" t="str">
        <f t="shared" ca="1" si="1"/>
        <v/>
      </c>
      <c r="G50" s="165"/>
      <c r="H50" s="155" t="str">
        <f>IF(G50="","",VLOOKUP(G50,競技csv!$F:$O,MATCH(H$2,競技csv!$1:$1,0)-MATCH("競技名",競技csv!$1:$1,0)+1,0))</f>
        <v/>
      </c>
      <c r="I50" s="155" t="str">
        <f>IF(G50="","",VLOOKUP(G50,競技csv!$F:$O,MATCH(I$2,競技csv!$1:$1,0)-MATCH("競技名",競技csv!$1:$1,0)+1,0))</f>
        <v/>
      </c>
      <c r="J50" s="162"/>
      <c r="K50" s="163"/>
      <c r="L50" s="164"/>
      <c r="M50" s="165"/>
      <c r="N50" s="155" t="str">
        <f>IF(M50="","",VLOOKUP(M50,競技csv!$F:$O,MATCH(N$2,競技csv!$1:$1,0)-MATCH("競技名",競技csv!$1:$1,0)+1,0))</f>
        <v/>
      </c>
      <c r="O50" s="155" t="str">
        <f>IF(M50="","",VLOOKUP(M50,競技csv!$F:$O,MATCH(O$2,競技csv!$1:$1,0)-MATCH("競技名",競技csv!$1:$1,0)+1,0))</f>
        <v/>
      </c>
      <c r="P50" s="162"/>
      <c r="Q50" s="163"/>
      <c r="R50" s="164"/>
      <c r="S50" s="166"/>
      <c r="T50" s="33" t="str">
        <f t="shared" si="2"/>
        <v/>
      </c>
      <c r="U50" s="34" t="str">
        <f t="shared" ref="U50:V50" si="98">IF($S50="","",VLOOKUP($C50&amp;$S50,$P$65:$S$70,MATCH(U$2,$P$64:$S$64,0),0))</f>
        <v/>
      </c>
      <c r="V50" s="34" t="str">
        <f t="shared" si="98"/>
        <v/>
      </c>
      <c r="W50" s="33" t="str">
        <f t="shared" si="4"/>
        <v/>
      </c>
      <c r="X50" s="33">
        <f t="shared" ref="X50:AC50" si="99">IF($W50=X$1,X49+1,X49)</f>
        <v>0</v>
      </c>
      <c r="Y50" s="33">
        <f t="shared" si="99"/>
        <v>0</v>
      </c>
      <c r="Z50" s="33">
        <f t="shared" si="99"/>
        <v>0</v>
      </c>
      <c r="AA50" s="33">
        <f t="shared" si="99"/>
        <v>0</v>
      </c>
      <c r="AB50" s="33">
        <f t="shared" si="99"/>
        <v>0</v>
      </c>
      <c r="AC50" s="33">
        <f t="shared" si="99"/>
        <v>0</v>
      </c>
      <c r="AD50" s="33" t="str">
        <f t="array" aca="1" ref="AD50" ca="1">IF(W50="","",INDIRECT(ADDRESS(ROW(),MATCH(W50,$1:$1,0))))</f>
        <v/>
      </c>
    </row>
    <row r="51" spans="1:30" ht="9.75" customHeight="1">
      <c r="A51" s="33"/>
      <c r="B51" s="33"/>
      <c r="C51" s="152"/>
      <c r="D51" s="155"/>
      <c r="E51" s="162" t="str">
        <f t="shared" ca="1" si="0"/>
        <v/>
      </c>
      <c r="F51" s="191" t="str">
        <f t="shared" ca="1" si="1"/>
        <v/>
      </c>
      <c r="G51" s="165"/>
      <c r="H51" s="155" t="str">
        <f>IF(G51="","",VLOOKUP(G51,競技csv!$F:$O,MATCH(H$2,競技csv!$1:$1,0)-MATCH("競技名",競技csv!$1:$1,0)+1,0))</f>
        <v/>
      </c>
      <c r="I51" s="155" t="str">
        <f>IF(G51="","",VLOOKUP(G51,競技csv!$F:$O,MATCH(I$2,競技csv!$1:$1,0)-MATCH("競技名",競技csv!$1:$1,0)+1,0))</f>
        <v/>
      </c>
      <c r="J51" s="162"/>
      <c r="K51" s="163"/>
      <c r="L51" s="164"/>
      <c r="M51" s="165"/>
      <c r="N51" s="155" t="str">
        <f>IF(M51="","",VLOOKUP(M51,競技csv!$F:$O,MATCH(N$2,競技csv!$1:$1,0)-MATCH("競技名",競技csv!$1:$1,0)+1,0))</f>
        <v/>
      </c>
      <c r="O51" s="155" t="str">
        <f>IF(M51="","",VLOOKUP(M51,競技csv!$F:$O,MATCH(O$2,競技csv!$1:$1,0)-MATCH("競技名",競技csv!$1:$1,0)+1,0))</f>
        <v/>
      </c>
      <c r="P51" s="162"/>
      <c r="Q51" s="163"/>
      <c r="R51" s="164"/>
      <c r="S51" s="166"/>
      <c r="T51" s="33" t="str">
        <f t="shared" si="2"/>
        <v/>
      </c>
      <c r="U51" s="34" t="str">
        <f t="shared" ref="U51:V51" si="100">IF($S51="","",VLOOKUP($C51&amp;$S51,$P$65:$S$70,MATCH(U$2,$P$64:$S$64,0),0))</f>
        <v/>
      </c>
      <c r="V51" s="34" t="str">
        <f t="shared" si="100"/>
        <v/>
      </c>
      <c r="W51" s="33" t="str">
        <f t="shared" si="4"/>
        <v/>
      </c>
      <c r="X51" s="33">
        <f t="shared" ref="X51:AC51" si="101">IF($W51=X$1,X50+1,X50)</f>
        <v>0</v>
      </c>
      <c r="Y51" s="33">
        <f t="shared" si="101"/>
        <v>0</v>
      </c>
      <c r="Z51" s="33">
        <f t="shared" si="101"/>
        <v>0</v>
      </c>
      <c r="AA51" s="33">
        <f t="shared" si="101"/>
        <v>0</v>
      </c>
      <c r="AB51" s="33">
        <f t="shared" si="101"/>
        <v>0</v>
      </c>
      <c r="AC51" s="33">
        <f t="shared" si="101"/>
        <v>0</v>
      </c>
      <c r="AD51" s="33" t="str">
        <f t="array" aca="1" ref="AD51" ca="1">IF(W51="","",INDIRECT(ADDRESS(ROW(),MATCH(W51,$1:$1,0))))</f>
        <v/>
      </c>
    </row>
    <row r="52" spans="1:30" ht="9.75" customHeight="1">
      <c r="A52" s="33"/>
      <c r="B52" s="33"/>
      <c r="C52" s="152"/>
      <c r="D52" s="155"/>
      <c r="E52" s="162" t="str">
        <f t="shared" ca="1" si="0"/>
        <v/>
      </c>
      <c r="F52" s="191" t="str">
        <f t="shared" ca="1" si="1"/>
        <v/>
      </c>
      <c r="G52" s="165"/>
      <c r="H52" s="155" t="str">
        <f>IF(G52="","",VLOOKUP(G52,競技csv!$F:$O,MATCH(H$2,競技csv!$1:$1,0)-MATCH("競技名",競技csv!$1:$1,0)+1,0))</f>
        <v/>
      </c>
      <c r="I52" s="155" t="str">
        <f>IF(G52="","",VLOOKUP(G52,競技csv!$F:$O,MATCH(I$2,競技csv!$1:$1,0)-MATCH("競技名",競技csv!$1:$1,0)+1,0))</f>
        <v/>
      </c>
      <c r="J52" s="162"/>
      <c r="K52" s="163"/>
      <c r="L52" s="164"/>
      <c r="M52" s="165"/>
      <c r="N52" s="155" t="str">
        <f>IF(M52="","",VLOOKUP(M52,競技csv!$F:$O,MATCH(N$2,競技csv!$1:$1,0)-MATCH("競技名",競技csv!$1:$1,0)+1,0))</f>
        <v/>
      </c>
      <c r="O52" s="155" t="str">
        <f>IF(M52="","",VLOOKUP(M52,競技csv!$F:$O,MATCH(O$2,競技csv!$1:$1,0)-MATCH("競技名",競技csv!$1:$1,0)+1,0))</f>
        <v/>
      </c>
      <c r="P52" s="162"/>
      <c r="Q52" s="163"/>
      <c r="R52" s="164"/>
      <c r="S52" s="166"/>
      <c r="T52" s="33" t="str">
        <f t="shared" si="2"/>
        <v/>
      </c>
      <c r="U52" s="34" t="str">
        <f t="shared" ref="U52:V52" si="102">IF($S52="","",VLOOKUP($C52&amp;$S52,$P$65:$S$70,MATCH(U$2,$P$64:$S$64,0),0))</f>
        <v/>
      </c>
      <c r="V52" s="34" t="str">
        <f t="shared" si="102"/>
        <v/>
      </c>
      <c r="W52" s="33" t="str">
        <f t="shared" si="4"/>
        <v/>
      </c>
      <c r="X52" s="33">
        <f t="shared" ref="X52:AC52" si="103">IF($W52=X$1,X51+1,X51)</f>
        <v>0</v>
      </c>
      <c r="Y52" s="33">
        <f t="shared" si="103"/>
        <v>0</v>
      </c>
      <c r="Z52" s="33">
        <f t="shared" si="103"/>
        <v>0</v>
      </c>
      <c r="AA52" s="33">
        <f t="shared" si="103"/>
        <v>0</v>
      </c>
      <c r="AB52" s="33">
        <f t="shared" si="103"/>
        <v>0</v>
      </c>
      <c r="AC52" s="33">
        <f t="shared" si="103"/>
        <v>0</v>
      </c>
      <c r="AD52" s="33" t="str">
        <f t="array" aca="1" ref="AD52" ca="1">IF(W52="","",INDIRECT(ADDRESS(ROW(),MATCH(W52,$1:$1,0))))</f>
        <v/>
      </c>
    </row>
    <row r="53" spans="1:30" ht="9.75" customHeight="1">
      <c r="A53" s="33"/>
      <c r="B53" s="33"/>
      <c r="C53" s="152"/>
      <c r="D53" s="155"/>
      <c r="E53" s="162" t="str">
        <f t="shared" ca="1" si="0"/>
        <v/>
      </c>
      <c r="F53" s="191" t="str">
        <f t="shared" ca="1" si="1"/>
        <v/>
      </c>
      <c r="G53" s="165"/>
      <c r="H53" s="155" t="str">
        <f>IF(G53="","",VLOOKUP(G53,競技csv!$F:$O,MATCH(H$2,競技csv!$1:$1,0)-MATCH("競技名",競技csv!$1:$1,0)+1,0))</f>
        <v/>
      </c>
      <c r="I53" s="155" t="str">
        <f>IF(G53="","",VLOOKUP(G53,競技csv!$F:$O,MATCH(I$2,競技csv!$1:$1,0)-MATCH("競技名",競技csv!$1:$1,0)+1,0))</f>
        <v/>
      </c>
      <c r="J53" s="162"/>
      <c r="K53" s="163"/>
      <c r="L53" s="164"/>
      <c r="M53" s="165"/>
      <c r="N53" s="155" t="str">
        <f>IF(M53="","",VLOOKUP(M53,競技csv!$F:$O,MATCH(N$2,競技csv!$1:$1,0)-MATCH("競技名",競技csv!$1:$1,0)+1,0))</f>
        <v/>
      </c>
      <c r="O53" s="155" t="str">
        <f>IF(M53="","",VLOOKUP(M53,競技csv!$F:$O,MATCH(O$2,競技csv!$1:$1,0)-MATCH("競技名",競技csv!$1:$1,0)+1,0))</f>
        <v/>
      </c>
      <c r="P53" s="162"/>
      <c r="Q53" s="163"/>
      <c r="R53" s="164"/>
      <c r="S53" s="166"/>
      <c r="T53" s="33" t="str">
        <f t="shared" si="2"/>
        <v/>
      </c>
      <c r="U53" s="34" t="str">
        <f t="shared" ref="U53:V53" si="104">IF($S53="","",VLOOKUP($C53&amp;$S53,$P$65:$S$70,MATCH(U$2,$P$64:$S$64,0),0))</f>
        <v/>
      </c>
      <c r="V53" s="34" t="str">
        <f t="shared" si="104"/>
        <v/>
      </c>
      <c r="W53" s="33" t="str">
        <f t="shared" si="4"/>
        <v/>
      </c>
      <c r="X53" s="33">
        <f t="shared" ref="X53:AC53" si="105">IF($W53=X$1,X52+1,X52)</f>
        <v>0</v>
      </c>
      <c r="Y53" s="33">
        <f t="shared" si="105"/>
        <v>0</v>
      </c>
      <c r="Z53" s="33">
        <f t="shared" si="105"/>
        <v>0</v>
      </c>
      <c r="AA53" s="33">
        <f t="shared" si="105"/>
        <v>0</v>
      </c>
      <c r="AB53" s="33">
        <f t="shared" si="105"/>
        <v>0</v>
      </c>
      <c r="AC53" s="33">
        <f t="shared" si="105"/>
        <v>0</v>
      </c>
      <c r="AD53" s="33" t="str">
        <f t="array" aca="1" ref="AD53" ca="1">IF(W53="","",INDIRECT(ADDRESS(ROW(),MATCH(W53,$1:$1,0))))</f>
        <v/>
      </c>
    </row>
    <row r="54" spans="1:30" ht="9.75" customHeight="1">
      <c r="A54" s="33"/>
      <c r="B54" s="33"/>
      <c r="C54" s="152"/>
      <c r="D54" s="155"/>
      <c r="E54" s="162" t="str">
        <f t="shared" ca="1" si="0"/>
        <v/>
      </c>
      <c r="F54" s="191" t="str">
        <f t="shared" ca="1" si="1"/>
        <v/>
      </c>
      <c r="G54" s="165"/>
      <c r="H54" s="155" t="str">
        <f>IF(G54="","",VLOOKUP(G54,競技csv!$F:$O,MATCH(H$2,競技csv!$1:$1,0)-MATCH("競技名",競技csv!$1:$1,0)+1,0))</f>
        <v/>
      </c>
      <c r="I54" s="155" t="str">
        <f>IF(G54="","",VLOOKUP(G54,競技csv!$F:$O,MATCH(I$2,競技csv!$1:$1,0)-MATCH("競技名",競技csv!$1:$1,0)+1,0))</f>
        <v/>
      </c>
      <c r="J54" s="162"/>
      <c r="K54" s="163"/>
      <c r="L54" s="164"/>
      <c r="M54" s="165"/>
      <c r="N54" s="155" t="str">
        <f>IF(M54="","",VLOOKUP(M54,競技csv!$F:$O,MATCH(N$2,競技csv!$1:$1,0)-MATCH("競技名",競技csv!$1:$1,0)+1,0))</f>
        <v/>
      </c>
      <c r="O54" s="155" t="str">
        <f>IF(M54="","",VLOOKUP(M54,競技csv!$F:$O,MATCH(O$2,競技csv!$1:$1,0)-MATCH("競技名",競技csv!$1:$1,0)+1,0))</f>
        <v/>
      </c>
      <c r="P54" s="162"/>
      <c r="Q54" s="163"/>
      <c r="R54" s="164"/>
      <c r="S54" s="166"/>
      <c r="T54" s="33" t="str">
        <f t="shared" si="2"/>
        <v/>
      </c>
      <c r="U54" s="34" t="str">
        <f t="shared" ref="U54:V54" si="106">IF($S54="","",VLOOKUP($C54&amp;$S54,$P$65:$S$70,MATCH(U$2,$P$64:$S$64,0),0))</f>
        <v/>
      </c>
      <c r="V54" s="34" t="str">
        <f t="shared" si="106"/>
        <v/>
      </c>
      <c r="W54" s="33" t="str">
        <f t="shared" si="4"/>
        <v/>
      </c>
      <c r="X54" s="33">
        <f t="shared" ref="X54:AC54" si="107">IF($W54=X$1,X53+1,X53)</f>
        <v>0</v>
      </c>
      <c r="Y54" s="33">
        <f t="shared" si="107"/>
        <v>0</v>
      </c>
      <c r="Z54" s="33">
        <f t="shared" si="107"/>
        <v>0</v>
      </c>
      <c r="AA54" s="33">
        <f t="shared" si="107"/>
        <v>0</v>
      </c>
      <c r="AB54" s="33">
        <f t="shared" si="107"/>
        <v>0</v>
      </c>
      <c r="AC54" s="33">
        <f t="shared" si="107"/>
        <v>0</v>
      </c>
      <c r="AD54" s="33" t="str">
        <f t="array" aca="1" ref="AD54" ca="1">IF(W54="","",INDIRECT(ADDRESS(ROW(),MATCH(W54,$1:$1,0))))</f>
        <v/>
      </c>
    </row>
    <row r="55" spans="1:30" ht="9.75" customHeight="1">
      <c r="A55" s="33"/>
      <c r="B55" s="33"/>
      <c r="C55" s="152"/>
      <c r="D55" s="155"/>
      <c r="E55" s="162" t="str">
        <f t="shared" ca="1" si="0"/>
        <v/>
      </c>
      <c r="F55" s="191" t="str">
        <f t="shared" ca="1" si="1"/>
        <v/>
      </c>
      <c r="G55" s="165"/>
      <c r="H55" s="155" t="str">
        <f>IF(G55="","",VLOOKUP(G55,競技csv!$F:$O,MATCH(H$2,競技csv!$1:$1,0)-MATCH("競技名",競技csv!$1:$1,0)+1,0))</f>
        <v/>
      </c>
      <c r="I55" s="155" t="str">
        <f>IF(G55="","",VLOOKUP(G55,競技csv!$F:$O,MATCH(I$2,競技csv!$1:$1,0)-MATCH("競技名",競技csv!$1:$1,0)+1,0))</f>
        <v/>
      </c>
      <c r="J55" s="162"/>
      <c r="K55" s="163"/>
      <c r="L55" s="164"/>
      <c r="M55" s="165"/>
      <c r="N55" s="155" t="str">
        <f>IF(M55="","",VLOOKUP(M55,競技csv!$F:$O,MATCH(N$2,競技csv!$1:$1,0)-MATCH("競技名",競技csv!$1:$1,0)+1,0))</f>
        <v/>
      </c>
      <c r="O55" s="155" t="str">
        <f>IF(M55="","",VLOOKUP(M55,競技csv!$F:$O,MATCH(O$2,競技csv!$1:$1,0)-MATCH("競技名",競技csv!$1:$1,0)+1,0))</f>
        <v/>
      </c>
      <c r="P55" s="162"/>
      <c r="Q55" s="163"/>
      <c r="R55" s="164"/>
      <c r="S55" s="166"/>
      <c r="T55" s="33" t="str">
        <f t="shared" si="2"/>
        <v/>
      </c>
      <c r="U55" s="34" t="str">
        <f t="shared" ref="U55:V55" si="108">IF($S55="","",VLOOKUP($C55&amp;$S55,$P$65:$S$70,MATCH(U$2,$P$64:$S$64,0),0))</f>
        <v/>
      </c>
      <c r="V55" s="34" t="str">
        <f t="shared" si="108"/>
        <v/>
      </c>
      <c r="W55" s="33" t="str">
        <f t="shared" si="4"/>
        <v/>
      </c>
      <c r="X55" s="33">
        <f t="shared" ref="X55:AC55" si="109">IF($W55=X$1,X54+1,X54)</f>
        <v>0</v>
      </c>
      <c r="Y55" s="33">
        <f t="shared" si="109"/>
        <v>0</v>
      </c>
      <c r="Z55" s="33">
        <f t="shared" si="109"/>
        <v>0</v>
      </c>
      <c r="AA55" s="33">
        <f t="shared" si="109"/>
        <v>0</v>
      </c>
      <c r="AB55" s="33">
        <f t="shared" si="109"/>
        <v>0</v>
      </c>
      <c r="AC55" s="33">
        <f t="shared" si="109"/>
        <v>0</v>
      </c>
      <c r="AD55" s="33" t="str">
        <f t="array" aca="1" ref="AD55" ca="1">IF(W55="","",INDIRECT(ADDRESS(ROW(),MATCH(W55,$1:$1,0))))</f>
        <v/>
      </c>
    </row>
    <row r="56" spans="1:30" ht="9.75" customHeight="1">
      <c r="A56" s="33"/>
      <c r="B56" s="33"/>
      <c r="C56" s="152"/>
      <c r="D56" s="155"/>
      <c r="E56" s="162" t="str">
        <f t="shared" ca="1" si="0"/>
        <v/>
      </c>
      <c r="F56" s="191" t="str">
        <f t="shared" ca="1" si="1"/>
        <v/>
      </c>
      <c r="G56" s="165"/>
      <c r="H56" s="155" t="str">
        <f>IF(G56="","",VLOOKUP(G56,競技csv!$F:$O,MATCH(H$2,競技csv!$1:$1,0)-MATCH("競技名",競技csv!$1:$1,0)+1,0))</f>
        <v/>
      </c>
      <c r="I56" s="155" t="str">
        <f>IF(G56="","",VLOOKUP(G56,競技csv!$F:$O,MATCH(I$2,競技csv!$1:$1,0)-MATCH("競技名",競技csv!$1:$1,0)+1,0))</f>
        <v/>
      </c>
      <c r="J56" s="162"/>
      <c r="K56" s="163"/>
      <c r="L56" s="164"/>
      <c r="M56" s="165"/>
      <c r="N56" s="155" t="str">
        <f>IF(M56="","",VLOOKUP(M56,競技csv!$F:$O,MATCH(N$2,競技csv!$1:$1,0)-MATCH("競技名",競技csv!$1:$1,0)+1,0))</f>
        <v/>
      </c>
      <c r="O56" s="155" t="str">
        <f>IF(M56="","",VLOOKUP(M56,競技csv!$F:$O,MATCH(O$2,競技csv!$1:$1,0)-MATCH("競技名",競技csv!$1:$1,0)+1,0))</f>
        <v/>
      </c>
      <c r="P56" s="162"/>
      <c r="Q56" s="163"/>
      <c r="R56" s="164"/>
      <c r="S56" s="166"/>
      <c r="T56" s="33" t="str">
        <f t="shared" si="2"/>
        <v/>
      </c>
      <c r="U56" s="34" t="str">
        <f t="shared" ref="U56:V56" si="110">IF($S56="","",VLOOKUP($C56&amp;$S56,$P$65:$S$70,MATCH(U$2,$P$64:$S$64,0),0))</f>
        <v/>
      </c>
      <c r="V56" s="34" t="str">
        <f t="shared" si="110"/>
        <v/>
      </c>
      <c r="W56" s="33" t="str">
        <f t="shared" si="4"/>
        <v/>
      </c>
      <c r="X56" s="33">
        <f t="shared" ref="X56:AC56" si="111">IF($W56=X$1,X55+1,X55)</f>
        <v>0</v>
      </c>
      <c r="Y56" s="33">
        <f t="shared" si="111"/>
        <v>0</v>
      </c>
      <c r="Z56" s="33">
        <f t="shared" si="111"/>
        <v>0</v>
      </c>
      <c r="AA56" s="33">
        <f t="shared" si="111"/>
        <v>0</v>
      </c>
      <c r="AB56" s="33">
        <f t="shared" si="111"/>
        <v>0</v>
      </c>
      <c r="AC56" s="33">
        <f t="shared" si="111"/>
        <v>0</v>
      </c>
      <c r="AD56" s="33" t="str">
        <f t="array" aca="1" ref="AD56" ca="1">IF(W56="","",INDIRECT(ADDRESS(ROW(),MATCH(W56,$1:$1,0))))</f>
        <v/>
      </c>
    </row>
    <row r="57" spans="1:30" ht="9.75" customHeight="1">
      <c r="A57" s="33"/>
      <c r="B57" s="33"/>
      <c r="C57" s="152"/>
      <c r="D57" s="155"/>
      <c r="E57" s="162" t="str">
        <f t="shared" ca="1" si="0"/>
        <v/>
      </c>
      <c r="F57" s="191" t="str">
        <f t="shared" ca="1" si="1"/>
        <v/>
      </c>
      <c r="G57" s="165"/>
      <c r="H57" s="155" t="str">
        <f>IF(G57="","",VLOOKUP(G57,競技csv!$F:$O,MATCH(H$2,競技csv!$1:$1,0)-MATCH("競技名",競技csv!$1:$1,0)+1,0))</f>
        <v/>
      </c>
      <c r="I57" s="155" t="str">
        <f>IF(G57="","",VLOOKUP(G57,競技csv!$F:$O,MATCH(I$2,競技csv!$1:$1,0)-MATCH("競技名",競技csv!$1:$1,0)+1,0))</f>
        <v/>
      </c>
      <c r="J57" s="162"/>
      <c r="K57" s="163"/>
      <c r="L57" s="164"/>
      <c r="M57" s="165"/>
      <c r="N57" s="155" t="str">
        <f>IF(M57="","",VLOOKUP(M57,競技csv!$F:$O,MATCH(N$2,競技csv!$1:$1,0)-MATCH("競技名",競技csv!$1:$1,0)+1,0))</f>
        <v/>
      </c>
      <c r="O57" s="155" t="str">
        <f>IF(M57="","",VLOOKUP(M57,競技csv!$F:$O,MATCH(O$2,競技csv!$1:$1,0)-MATCH("競技名",競技csv!$1:$1,0)+1,0))</f>
        <v/>
      </c>
      <c r="P57" s="162"/>
      <c r="Q57" s="163"/>
      <c r="R57" s="164"/>
      <c r="S57" s="166"/>
      <c r="T57" s="33" t="str">
        <f t="shared" si="2"/>
        <v/>
      </c>
      <c r="U57" s="34" t="str">
        <f t="shared" ref="U57:V57" si="112">IF($S57="","",VLOOKUP($C57&amp;$S57,$P$65:$S$70,MATCH(U$2,$P$64:$S$64,0),0))</f>
        <v/>
      </c>
      <c r="V57" s="34" t="str">
        <f t="shared" si="112"/>
        <v/>
      </c>
      <c r="W57" s="33" t="str">
        <f t="shared" si="4"/>
        <v/>
      </c>
      <c r="X57" s="33">
        <f t="shared" ref="X57:AC57" si="113">IF($W57=X$1,X56+1,X56)</f>
        <v>0</v>
      </c>
      <c r="Y57" s="33">
        <f t="shared" si="113"/>
        <v>0</v>
      </c>
      <c r="Z57" s="33">
        <f t="shared" si="113"/>
        <v>0</v>
      </c>
      <c r="AA57" s="33">
        <f t="shared" si="113"/>
        <v>0</v>
      </c>
      <c r="AB57" s="33">
        <f t="shared" si="113"/>
        <v>0</v>
      </c>
      <c r="AC57" s="33">
        <f t="shared" si="113"/>
        <v>0</v>
      </c>
      <c r="AD57" s="33" t="str">
        <f t="array" aca="1" ref="AD57" ca="1">IF(W57="","",INDIRECT(ADDRESS(ROW(),MATCH(W57,$1:$1,0))))</f>
        <v/>
      </c>
    </row>
    <row r="58" spans="1:30" ht="9.75" customHeight="1">
      <c r="A58" s="33"/>
      <c r="B58" s="33"/>
      <c r="C58" s="152"/>
      <c r="D58" s="155"/>
      <c r="E58" s="162" t="str">
        <f t="shared" ca="1" si="0"/>
        <v/>
      </c>
      <c r="F58" s="191" t="str">
        <f t="shared" ca="1" si="1"/>
        <v/>
      </c>
      <c r="G58" s="165"/>
      <c r="H58" s="155" t="str">
        <f>IF(G58="","",VLOOKUP(G58,競技csv!$F:$O,MATCH(H$2,競技csv!$1:$1,0)-MATCH("競技名",競技csv!$1:$1,0)+1,0))</f>
        <v/>
      </c>
      <c r="I58" s="155" t="str">
        <f>IF(G58="","",VLOOKUP(G58,競技csv!$F:$O,MATCH(I$2,競技csv!$1:$1,0)-MATCH("競技名",競技csv!$1:$1,0)+1,0))</f>
        <v/>
      </c>
      <c r="J58" s="162"/>
      <c r="K58" s="163"/>
      <c r="L58" s="164"/>
      <c r="M58" s="165"/>
      <c r="N58" s="155" t="str">
        <f>IF(M58="","",VLOOKUP(M58,競技csv!$F:$O,MATCH(N$2,競技csv!$1:$1,0)-MATCH("競技名",競技csv!$1:$1,0)+1,0))</f>
        <v/>
      </c>
      <c r="O58" s="155" t="str">
        <f>IF(M58="","",VLOOKUP(M58,競技csv!$F:$O,MATCH(O$2,競技csv!$1:$1,0)-MATCH("競技名",競技csv!$1:$1,0)+1,0))</f>
        <v/>
      </c>
      <c r="P58" s="162"/>
      <c r="Q58" s="163"/>
      <c r="R58" s="164"/>
      <c r="S58" s="166"/>
      <c r="T58" s="33" t="str">
        <f t="shared" si="2"/>
        <v/>
      </c>
      <c r="U58" s="34" t="str">
        <f t="shared" ref="U58:V58" si="114">IF($S58="","",VLOOKUP($C58&amp;$S58,$P$65:$S$70,MATCH(U$2,$P$64:$S$64,0),0))</f>
        <v/>
      </c>
      <c r="V58" s="34" t="str">
        <f t="shared" si="114"/>
        <v/>
      </c>
      <c r="W58" s="33" t="str">
        <f t="shared" si="4"/>
        <v/>
      </c>
      <c r="X58" s="33">
        <f t="shared" ref="X58:AC58" si="115">IF($W58=X$1,X57+1,X57)</f>
        <v>0</v>
      </c>
      <c r="Y58" s="33">
        <f t="shared" si="115"/>
        <v>0</v>
      </c>
      <c r="Z58" s="33">
        <f t="shared" si="115"/>
        <v>0</v>
      </c>
      <c r="AA58" s="33">
        <f t="shared" si="115"/>
        <v>0</v>
      </c>
      <c r="AB58" s="33">
        <f t="shared" si="115"/>
        <v>0</v>
      </c>
      <c r="AC58" s="33">
        <f t="shared" si="115"/>
        <v>0</v>
      </c>
      <c r="AD58" s="33" t="str">
        <f t="array" aca="1" ref="AD58" ca="1">IF(W58="","",INDIRECT(ADDRESS(ROW(),MATCH(W58,$1:$1,0))))</f>
        <v/>
      </c>
    </row>
    <row r="59" spans="1:30" ht="9.75" customHeight="1">
      <c r="A59" s="33"/>
      <c r="B59" s="33"/>
      <c r="C59" s="152"/>
      <c r="D59" s="155"/>
      <c r="E59" s="162" t="str">
        <f t="shared" ca="1" si="0"/>
        <v/>
      </c>
      <c r="F59" s="191" t="str">
        <f t="shared" ca="1" si="1"/>
        <v/>
      </c>
      <c r="G59" s="165"/>
      <c r="H59" s="155" t="str">
        <f>IF(G59="","",VLOOKUP(G59,競技csv!$F:$O,MATCH(H$2,競技csv!$1:$1,0)-MATCH("競技名",競技csv!$1:$1,0)+1,0))</f>
        <v/>
      </c>
      <c r="I59" s="155" t="str">
        <f>IF(G59="","",VLOOKUP(G59,競技csv!$F:$O,MATCH(I$2,競技csv!$1:$1,0)-MATCH("競技名",競技csv!$1:$1,0)+1,0))</f>
        <v/>
      </c>
      <c r="J59" s="162"/>
      <c r="K59" s="163"/>
      <c r="L59" s="164"/>
      <c r="M59" s="165"/>
      <c r="N59" s="155" t="str">
        <f>IF(M59="","",VLOOKUP(M59,競技csv!$F:$O,MATCH(N$2,競技csv!$1:$1,0)-MATCH("競技名",競技csv!$1:$1,0)+1,0))</f>
        <v/>
      </c>
      <c r="O59" s="155" t="str">
        <f>IF(M59="","",VLOOKUP(M59,競技csv!$F:$O,MATCH(O$2,競技csv!$1:$1,0)-MATCH("競技名",競技csv!$1:$1,0)+1,0))</f>
        <v/>
      </c>
      <c r="P59" s="162"/>
      <c r="Q59" s="163"/>
      <c r="R59" s="164"/>
      <c r="S59" s="166"/>
      <c r="T59" s="33" t="str">
        <f t="shared" si="2"/>
        <v/>
      </c>
      <c r="U59" s="34" t="str">
        <f t="shared" ref="U59:V59" si="116">IF($S59="","",VLOOKUP($C59&amp;$S59,$P$65:$S$70,MATCH(U$2,$P$64:$S$64,0),0))</f>
        <v/>
      </c>
      <c r="V59" s="34" t="str">
        <f t="shared" si="116"/>
        <v/>
      </c>
      <c r="W59" s="33" t="str">
        <f t="shared" si="4"/>
        <v/>
      </c>
      <c r="X59" s="33">
        <f t="shared" ref="X59:AC59" si="117">IF($W59=X$1,X58+1,X58)</f>
        <v>0</v>
      </c>
      <c r="Y59" s="33">
        <f t="shared" si="117"/>
        <v>0</v>
      </c>
      <c r="Z59" s="33">
        <f t="shared" si="117"/>
        <v>0</v>
      </c>
      <c r="AA59" s="33">
        <f t="shared" si="117"/>
        <v>0</v>
      </c>
      <c r="AB59" s="33">
        <f t="shared" si="117"/>
        <v>0</v>
      </c>
      <c r="AC59" s="33">
        <f t="shared" si="117"/>
        <v>0</v>
      </c>
      <c r="AD59" s="33" t="str">
        <f t="array" aca="1" ref="AD59" ca="1">IF(W59="","",INDIRECT(ADDRESS(ROW(),MATCH(W59,$1:$1,0))))</f>
        <v/>
      </c>
    </row>
    <row r="60" spans="1:30" ht="9.75" customHeight="1">
      <c r="A60" s="33"/>
      <c r="B60" s="33"/>
      <c r="C60" s="152"/>
      <c r="D60" s="155"/>
      <c r="E60" s="162" t="str">
        <f t="shared" ca="1" si="0"/>
        <v/>
      </c>
      <c r="F60" s="191" t="str">
        <f t="shared" ca="1" si="1"/>
        <v/>
      </c>
      <c r="G60" s="165"/>
      <c r="H60" s="155" t="str">
        <f>IF(G60="","",VLOOKUP(G60,競技csv!$F:$O,MATCH(H$2,競技csv!$1:$1,0)-MATCH("競技名",競技csv!$1:$1,0)+1,0))</f>
        <v/>
      </c>
      <c r="I60" s="155" t="str">
        <f>IF(G60="","",VLOOKUP(G60,競技csv!$F:$O,MATCH(I$2,競技csv!$1:$1,0)-MATCH("競技名",競技csv!$1:$1,0)+1,0))</f>
        <v/>
      </c>
      <c r="J60" s="162"/>
      <c r="K60" s="163"/>
      <c r="L60" s="164"/>
      <c r="M60" s="165"/>
      <c r="N60" s="155" t="str">
        <f>IF(M60="","",VLOOKUP(M60,競技csv!$F:$O,MATCH(N$2,競技csv!$1:$1,0)-MATCH("競技名",競技csv!$1:$1,0)+1,0))</f>
        <v/>
      </c>
      <c r="O60" s="155" t="str">
        <f>IF(M60="","",VLOOKUP(M60,競技csv!$F:$O,MATCH(O$2,競技csv!$1:$1,0)-MATCH("競技名",競技csv!$1:$1,0)+1,0))</f>
        <v/>
      </c>
      <c r="P60" s="162"/>
      <c r="Q60" s="163"/>
      <c r="R60" s="164"/>
      <c r="S60" s="166"/>
      <c r="T60" s="33" t="str">
        <f t="shared" si="2"/>
        <v/>
      </c>
      <c r="U60" s="34" t="str">
        <f t="shared" ref="U60:V60" si="118">IF($S60="","",VLOOKUP($C60&amp;$S60,$P$65:$S$70,MATCH(U$2,$P$64:$S$64,0),0))</f>
        <v/>
      </c>
      <c r="V60" s="34" t="str">
        <f t="shared" si="118"/>
        <v/>
      </c>
      <c r="W60" s="33" t="str">
        <f t="shared" si="4"/>
        <v/>
      </c>
      <c r="X60" s="33">
        <f t="shared" ref="X60:AC60" si="119">IF($W60=X$1,X59+1,X59)</f>
        <v>0</v>
      </c>
      <c r="Y60" s="33">
        <f t="shared" si="119"/>
        <v>0</v>
      </c>
      <c r="Z60" s="33">
        <f t="shared" si="119"/>
        <v>0</v>
      </c>
      <c r="AA60" s="33">
        <f t="shared" si="119"/>
        <v>0</v>
      </c>
      <c r="AB60" s="33">
        <f t="shared" si="119"/>
        <v>0</v>
      </c>
      <c r="AC60" s="33">
        <f t="shared" si="119"/>
        <v>0</v>
      </c>
      <c r="AD60" s="33" t="str">
        <f t="array" aca="1" ref="AD60" ca="1">IF(W60="","",INDIRECT(ADDRESS(ROW(),MATCH(W60,$1:$1,0))))</f>
        <v/>
      </c>
    </row>
    <row r="61" spans="1:30" ht="9.75" customHeight="1">
      <c r="A61" s="33"/>
      <c r="B61" s="33"/>
      <c r="C61" s="152"/>
      <c r="D61" s="155"/>
      <c r="E61" s="162" t="str">
        <f t="shared" ca="1" si="0"/>
        <v/>
      </c>
      <c r="F61" s="191" t="str">
        <f t="shared" ca="1" si="1"/>
        <v/>
      </c>
      <c r="G61" s="165"/>
      <c r="H61" s="155" t="str">
        <f>IF(G61="","",VLOOKUP(G61,競技csv!$F:$O,MATCH(H$2,競技csv!$1:$1,0)-MATCH("競技名",競技csv!$1:$1,0)+1,0))</f>
        <v/>
      </c>
      <c r="I61" s="155" t="str">
        <f>IF(G61="","",VLOOKUP(G61,競技csv!$F:$O,MATCH(I$2,競技csv!$1:$1,0)-MATCH("競技名",競技csv!$1:$1,0)+1,0))</f>
        <v/>
      </c>
      <c r="J61" s="162"/>
      <c r="K61" s="163"/>
      <c r="L61" s="164"/>
      <c r="M61" s="165"/>
      <c r="N61" s="155" t="str">
        <f>IF(M61="","",VLOOKUP(M61,競技csv!$F:$O,MATCH(N$2,競技csv!$1:$1,0)-MATCH("競技名",競技csv!$1:$1,0)+1,0))</f>
        <v/>
      </c>
      <c r="O61" s="155" t="str">
        <f>IF(M61="","",VLOOKUP(M61,競技csv!$F:$O,MATCH(O$2,競技csv!$1:$1,0)-MATCH("競技名",競技csv!$1:$1,0)+1,0))</f>
        <v/>
      </c>
      <c r="P61" s="162"/>
      <c r="Q61" s="163"/>
      <c r="R61" s="164"/>
      <c r="S61" s="166"/>
      <c r="T61" s="33" t="str">
        <f t="shared" si="2"/>
        <v/>
      </c>
      <c r="U61" s="34" t="str">
        <f t="shared" ref="U61:V61" si="120">IF($S61="","",VLOOKUP($C61&amp;$S61,$P$65:$S$70,MATCH(U$2,$P$64:$S$64,0),0))</f>
        <v/>
      </c>
      <c r="V61" s="34" t="str">
        <f t="shared" si="120"/>
        <v/>
      </c>
      <c r="W61" s="33" t="str">
        <f t="shared" si="4"/>
        <v/>
      </c>
      <c r="X61" s="33">
        <f t="shared" ref="X61:AC61" si="121">IF($W61=X$1,X49+1,X49)</f>
        <v>0</v>
      </c>
      <c r="Y61" s="33">
        <f t="shared" si="121"/>
        <v>0</v>
      </c>
      <c r="Z61" s="33">
        <f t="shared" si="121"/>
        <v>0</v>
      </c>
      <c r="AA61" s="33">
        <f t="shared" si="121"/>
        <v>0</v>
      </c>
      <c r="AB61" s="33">
        <f t="shared" si="121"/>
        <v>0</v>
      </c>
      <c r="AC61" s="33">
        <f t="shared" si="121"/>
        <v>0</v>
      </c>
      <c r="AD61" s="33" t="str">
        <f t="array" aca="1" ref="AD61" ca="1">IF(W61="","",INDIRECT(ADDRESS(ROW(),MATCH(W61,$1:$1,0))))</f>
        <v/>
      </c>
    </row>
    <row r="62" spans="1:30" ht="9.75" customHeight="1">
      <c r="A62" s="33"/>
      <c r="B62" s="33"/>
      <c r="C62" s="153"/>
      <c r="D62" s="156"/>
      <c r="E62" s="168" t="str">
        <f t="shared" ca="1" si="0"/>
        <v/>
      </c>
      <c r="F62" s="192" t="str">
        <f t="shared" ca="1" si="1"/>
        <v/>
      </c>
      <c r="G62" s="167"/>
      <c r="H62" s="156" t="str">
        <f>IF(G62="","",VLOOKUP(G62,競技csv!$F:$O,MATCH(H$2,競技csv!$1:$1,0)-MATCH("競技名",競技csv!$1:$1,0)+1,0))</f>
        <v/>
      </c>
      <c r="I62" s="156" t="str">
        <f>IF(G62="","",VLOOKUP(G62,競技csv!$F:$O,MATCH(I$2,競技csv!$1:$1,0)-MATCH("競技名",競技csv!$1:$1,0)+1,0))</f>
        <v/>
      </c>
      <c r="J62" s="168"/>
      <c r="K62" s="169"/>
      <c r="L62" s="170"/>
      <c r="M62" s="167"/>
      <c r="N62" s="156" t="str">
        <f>IF(M62="","",VLOOKUP(M62,競技csv!$F:$O,MATCH(N$2,競技csv!$1:$1,0)-MATCH("競技名",競技csv!$1:$1,0)+1,0))</f>
        <v/>
      </c>
      <c r="O62" s="156" t="str">
        <f>IF(M62="","",VLOOKUP(M62,競技csv!$F:$O,MATCH(O$2,競技csv!$1:$1,0)-MATCH("競技名",競技csv!$1:$1,0)+1,0))</f>
        <v/>
      </c>
      <c r="P62" s="168"/>
      <c r="Q62" s="169"/>
      <c r="R62" s="170"/>
      <c r="S62" s="171"/>
      <c r="T62" s="33" t="str">
        <f t="shared" si="2"/>
        <v/>
      </c>
      <c r="U62" s="34" t="str">
        <f t="shared" ref="U62:V62" si="122">IF($S62="","",VLOOKUP($C62&amp;$S62,$P$65:$S$70,MATCH(U$2,$P$64:$S$64,0),0))</f>
        <v/>
      </c>
      <c r="V62" s="34" t="str">
        <f t="shared" si="122"/>
        <v/>
      </c>
      <c r="W62" s="33" t="str">
        <f t="shared" si="4"/>
        <v/>
      </c>
      <c r="X62" s="33">
        <f t="shared" ref="X62:AC62" si="123">IF($W62=X$1,X61+1,X61)</f>
        <v>0</v>
      </c>
      <c r="Y62" s="33">
        <f t="shared" si="123"/>
        <v>0</v>
      </c>
      <c r="Z62" s="33">
        <f t="shared" si="123"/>
        <v>0</v>
      </c>
      <c r="AA62" s="33">
        <f t="shared" si="123"/>
        <v>0</v>
      </c>
      <c r="AB62" s="33">
        <f t="shared" si="123"/>
        <v>0</v>
      </c>
      <c r="AC62" s="33">
        <f t="shared" si="123"/>
        <v>0</v>
      </c>
      <c r="AD62" s="33" t="str">
        <f t="array" aca="1" ref="AD62" ca="1">IF(W62="","",INDIRECT(ADDRESS(ROW(),MATCH(W62,$1:$1,0))))</f>
        <v/>
      </c>
    </row>
    <row r="63" spans="1:30" ht="20.25" customHeight="1" thickBot="1">
      <c r="A63" s="33"/>
      <c r="B63" s="33"/>
      <c r="C63" s="87" t="s">
        <v>125</v>
      </c>
      <c r="D63" s="88"/>
      <c r="E63" s="88"/>
      <c r="F63" s="88"/>
      <c r="G63" s="88"/>
      <c r="H63" s="88"/>
      <c r="I63" s="88"/>
      <c r="J63" s="88"/>
      <c r="K63" s="88"/>
      <c r="L63" s="88"/>
      <c r="M63" s="89" t="s">
        <v>126</v>
      </c>
      <c r="N63" s="88"/>
      <c r="O63" s="88"/>
      <c r="P63" s="262" t="s">
        <v>230</v>
      </c>
      <c r="Q63" s="263"/>
      <c r="R63" s="263"/>
      <c r="S63" s="263"/>
      <c r="T63" s="33"/>
      <c r="U63" s="34" t="str">
        <f t="shared" ref="U63:V63" si="124">IF($S63="","",VLOOKUP($C63&amp;$S63,$N$65:$S$70,MATCH(U$2,$N$64:$S$64,0),0))</f>
        <v/>
      </c>
      <c r="V63" s="34" t="str">
        <f t="shared" si="124"/>
        <v/>
      </c>
      <c r="W63" s="33"/>
      <c r="X63" s="33">
        <f t="shared" ref="X63:AC63" si="125">IF(MAX(X3:X62)&gt;0,1,0)</f>
        <v>0</v>
      </c>
      <c r="Y63" s="33">
        <f t="shared" si="125"/>
        <v>0</v>
      </c>
      <c r="Z63" s="33">
        <f t="shared" si="125"/>
        <v>0</v>
      </c>
      <c r="AA63" s="33">
        <f t="shared" si="125"/>
        <v>0</v>
      </c>
      <c r="AB63" s="33">
        <f t="shared" si="125"/>
        <v>0</v>
      </c>
      <c r="AC63" s="33">
        <f t="shared" si="125"/>
        <v>0</v>
      </c>
      <c r="AD63" s="33"/>
    </row>
    <row r="64" spans="1:30" ht="13.5" customHeight="1" thickBot="1">
      <c r="A64" s="33"/>
      <c r="B64" s="33"/>
      <c r="C64" s="264">
        <f ca="1">TODAY()</f>
        <v>46293</v>
      </c>
      <c r="D64" s="263"/>
      <c r="E64" s="90"/>
      <c r="F64" s="91"/>
      <c r="G64" s="195" t="s">
        <v>301</v>
      </c>
      <c r="H64" s="90"/>
      <c r="I64" s="90"/>
      <c r="J64" s="90"/>
      <c r="K64" s="90"/>
      <c r="L64" s="90"/>
      <c r="M64" s="92" t="s">
        <v>127</v>
      </c>
      <c r="N64" s="93"/>
      <c r="O64" s="94"/>
      <c r="P64" s="79" t="s">
        <v>121</v>
      </c>
      <c r="Q64" s="95" t="s">
        <v>114</v>
      </c>
      <c r="R64" s="96" t="s">
        <v>119</v>
      </c>
      <c r="S64" s="97" t="s">
        <v>120</v>
      </c>
      <c r="T64" s="33"/>
      <c r="U64" s="35"/>
      <c r="V64" s="35"/>
      <c r="W64" s="35"/>
      <c r="X64" s="35"/>
      <c r="Y64" s="36"/>
      <c r="Z64" s="33"/>
      <c r="AA64" s="33"/>
      <c r="AB64" s="33"/>
      <c r="AC64" s="33"/>
      <c r="AD64" s="33"/>
    </row>
    <row r="65" spans="1:30" ht="13.5" customHeight="1" thickTop="1" thickBot="1">
      <c r="A65" s="33"/>
      <c r="B65" s="33"/>
      <c r="C65" s="265" t="s">
        <v>128</v>
      </c>
      <c r="D65" s="266"/>
      <c r="E65" s="172" t="str">
        <f ca="1">IF(ISERROR(VLOOKUP($D3,INDIRECT($C3&amp;"選手データ!A:Z"),MATCH("所属",INDIRECT($C3&amp;"選手データ!1:1"),0),0)),"",VLOOKUP($D3,INDIRECT($C3&amp;"選手データ!A:Z"),MATCH("所属",INDIRECT($C3&amp;"選手データ!1:1"),0),0)&amp;"学校")</f>
        <v/>
      </c>
      <c r="F65" s="173"/>
      <c r="G65" s="173"/>
      <c r="H65" s="173"/>
      <c r="I65" s="173"/>
      <c r="J65" s="173"/>
      <c r="K65" s="174"/>
      <c r="L65" s="90"/>
      <c r="M65" s="98">
        <f>COUNTA(G3:G62,M3:M62)</f>
        <v>0</v>
      </c>
      <c r="N65" s="99"/>
      <c r="O65" s="100"/>
      <c r="P65" s="101" t="s">
        <v>106</v>
      </c>
      <c r="Q65" s="179"/>
      <c r="R65" s="180"/>
      <c r="S65" s="181"/>
      <c r="T65" s="33"/>
      <c r="U65" s="35"/>
      <c r="V65" s="35"/>
      <c r="W65" s="35"/>
      <c r="X65" s="35"/>
      <c r="Y65" s="35"/>
      <c r="Z65" s="33"/>
      <c r="AA65" s="33"/>
      <c r="AB65" s="33"/>
      <c r="AC65" s="33"/>
      <c r="AD65" s="33"/>
    </row>
    <row r="66" spans="1:30" ht="13.5" customHeight="1" thickBot="1">
      <c r="A66" s="33"/>
      <c r="B66" s="33"/>
      <c r="C66" s="267" t="s">
        <v>129</v>
      </c>
      <c r="D66" s="268"/>
      <c r="E66" s="175"/>
      <c r="F66" s="102"/>
      <c r="G66" s="102"/>
      <c r="H66" s="102"/>
      <c r="I66" s="102"/>
      <c r="J66" s="102"/>
      <c r="K66" s="103" t="s">
        <v>130</v>
      </c>
      <c r="L66" s="90"/>
      <c r="M66" s="104" t="s">
        <v>118</v>
      </c>
      <c r="N66" s="105"/>
      <c r="O66" s="106"/>
      <c r="P66" s="107" t="s">
        <v>107</v>
      </c>
      <c r="Q66" s="182"/>
      <c r="R66" s="183"/>
      <c r="S66" s="184"/>
      <c r="T66" s="33"/>
      <c r="U66" s="35"/>
      <c r="V66" s="35"/>
      <c r="W66" s="35"/>
      <c r="X66" s="35"/>
      <c r="Y66" s="36"/>
      <c r="Z66" s="33"/>
      <c r="AA66" s="33"/>
      <c r="AB66" s="33"/>
      <c r="AC66" s="33"/>
      <c r="AD66" s="33"/>
    </row>
    <row r="67" spans="1:30" ht="13.5" customHeight="1" thickTop="1" thickBot="1">
      <c r="A67" s="33"/>
      <c r="B67" s="33"/>
      <c r="C67" s="269" t="s">
        <v>131</v>
      </c>
      <c r="D67" s="270"/>
      <c r="E67" s="176"/>
      <c r="F67" s="108"/>
      <c r="G67" s="108"/>
      <c r="H67" s="108"/>
      <c r="I67" s="108"/>
      <c r="J67" s="108"/>
      <c r="K67" s="109"/>
      <c r="L67" s="90"/>
      <c r="M67" s="110">
        <f>SUM(X63:AC63)</f>
        <v>0</v>
      </c>
      <c r="N67" s="105"/>
      <c r="O67" s="106"/>
      <c r="P67" s="107" t="s">
        <v>108</v>
      </c>
      <c r="Q67" s="182"/>
      <c r="R67" s="183"/>
      <c r="S67" s="184"/>
      <c r="T67" s="33"/>
      <c r="U67" s="35"/>
      <c r="V67" s="35"/>
      <c r="W67" s="35"/>
      <c r="X67" s="35"/>
      <c r="Y67" s="35"/>
      <c r="Z67" s="33"/>
      <c r="AA67" s="33"/>
      <c r="AB67" s="33"/>
      <c r="AC67" s="33"/>
      <c r="AD67" s="33"/>
    </row>
    <row r="68" spans="1:30" ht="13.5" customHeight="1" thickBot="1">
      <c r="A68" s="33"/>
      <c r="B68" s="33"/>
      <c r="C68" s="271" t="s">
        <v>132</v>
      </c>
      <c r="D68" s="272"/>
      <c r="E68" s="273" t="s">
        <v>112</v>
      </c>
      <c r="F68" s="274"/>
      <c r="G68" s="274"/>
      <c r="H68" s="274"/>
      <c r="I68" s="274"/>
      <c r="J68" s="274"/>
      <c r="K68" s="275"/>
      <c r="L68" s="90"/>
      <c r="M68" s="193" t="s">
        <v>300</v>
      </c>
      <c r="N68" s="105"/>
      <c r="O68" s="106"/>
      <c r="P68" s="107" t="s">
        <v>109</v>
      </c>
      <c r="Q68" s="182"/>
      <c r="R68" s="183"/>
      <c r="S68" s="184"/>
      <c r="T68" s="33"/>
      <c r="U68" s="35"/>
      <c r="V68" s="35"/>
      <c r="W68" s="35"/>
      <c r="X68" s="35"/>
      <c r="Y68" s="35"/>
      <c r="Z68" s="33"/>
      <c r="AA68" s="33"/>
      <c r="AB68" s="33"/>
      <c r="AC68" s="33"/>
      <c r="AD68" s="33"/>
    </row>
    <row r="69" spans="1:30" ht="13.5" customHeight="1" thickTop="1" thickBot="1">
      <c r="A69" s="33"/>
      <c r="B69" s="33"/>
      <c r="C69" s="276"/>
      <c r="D69" s="277"/>
      <c r="E69" s="177"/>
      <c r="F69" s="111"/>
      <c r="G69" s="111"/>
      <c r="H69" s="111"/>
      <c r="I69" s="111"/>
      <c r="J69" s="111"/>
      <c r="K69" s="112"/>
      <c r="L69" s="90"/>
      <c r="M69" s="194">
        <f ca="1">COUNTBLANK(D3:D62)-COUNTBLANK(E3:E62)</f>
        <v>0</v>
      </c>
      <c r="N69" s="105"/>
      <c r="O69" s="106"/>
      <c r="P69" s="107" t="s">
        <v>110</v>
      </c>
      <c r="Q69" s="182"/>
      <c r="R69" s="183"/>
      <c r="S69" s="184"/>
      <c r="T69" s="33"/>
      <c r="U69" s="35"/>
      <c r="V69" s="35"/>
      <c r="W69" s="35"/>
      <c r="X69" s="35"/>
      <c r="Y69" s="35"/>
      <c r="Z69" s="33"/>
      <c r="AA69" s="33"/>
      <c r="AB69" s="33"/>
      <c r="AC69" s="33"/>
      <c r="AD69" s="33"/>
    </row>
    <row r="70" spans="1:30" ht="13.5" customHeight="1" thickBot="1">
      <c r="A70" s="33"/>
      <c r="B70" s="33"/>
      <c r="C70" s="278"/>
      <c r="D70" s="279"/>
      <c r="E70" s="175"/>
      <c r="F70" s="102"/>
      <c r="G70" s="102"/>
      <c r="H70" s="102"/>
      <c r="I70" s="102"/>
      <c r="J70" s="102"/>
      <c r="K70" s="103"/>
      <c r="L70" s="90"/>
      <c r="M70" s="104" t="s">
        <v>133</v>
      </c>
      <c r="N70" s="115"/>
      <c r="O70" s="116"/>
      <c r="P70" s="117" t="s">
        <v>111</v>
      </c>
      <c r="Q70" s="185"/>
      <c r="R70" s="186"/>
      <c r="S70" s="187"/>
      <c r="T70" s="33"/>
      <c r="U70" s="34"/>
      <c r="V70" s="34"/>
      <c r="W70" s="33"/>
      <c r="X70" s="33"/>
      <c r="Y70" s="33"/>
      <c r="Z70" s="33"/>
      <c r="AA70" s="33"/>
      <c r="AB70" s="33"/>
      <c r="AC70" s="33"/>
      <c r="AD70" s="33"/>
    </row>
    <row r="71" spans="1:30" ht="12.75" customHeight="1" thickTop="1">
      <c r="C71" s="280"/>
      <c r="D71" s="281"/>
      <c r="E71" s="177"/>
      <c r="F71" s="111"/>
      <c r="G71" s="111"/>
      <c r="H71" s="111"/>
      <c r="I71" s="111"/>
      <c r="J71" s="111"/>
      <c r="K71" s="112"/>
      <c r="L71" s="76"/>
      <c r="M71" s="113" t="str">
        <f ca="1">"300円×"&amp;M65&amp;"種目+600円×"&amp;M67&amp;"チーム+200円×"&amp;M69&amp;"名"</f>
        <v>300円×0種目+600円×0チーム+200円×0名</v>
      </c>
      <c r="N71" s="76"/>
      <c r="O71" s="76"/>
      <c r="P71" s="76"/>
      <c r="Q71" s="76"/>
      <c r="R71" s="76"/>
      <c r="S71" s="76"/>
    </row>
    <row r="72" spans="1:30" ht="12.75" customHeight="1" thickBot="1">
      <c r="C72" s="258"/>
      <c r="D72" s="259"/>
      <c r="E72" s="178"/>
      <c r="F72" s="118"/>
      <c r="G72" s="118"/>
      <c r="H72" s="118"/>
      <c r="I72" s="118"/>
      <c r="J72" s="118"/>
      <c r="K72" s="119"/>
      <c r="L72" s="76"/>
      <c r="M72" s="114">
        <f ca="1">300*M65+600*M67+200*M69</f>
        <v>0</v>
      </c>
      <c r="N72" s="76"/>
      <c r="O72" s="76"/>
      <c r="P72" s="76"/>
      <c r="Q72" s="76"/>
      <c r="R72" s="76"/>
      <c r="S72" s="76"/>
    </row>
    <row r="73" spans="1:30" ht="18" customHeight="1"/>
    <row r="74" spans="1:30" ht="18" customHeight="1"/>
    <row r="75" spans="1:30" ht="18" customHeight="1"/>
    <row r="76" spans="1:30" ht="18" customHeight="1"/>
    <row r="77" spans="1:30" ht="18" customHeight="1"/>
    <row r="78" spans="1:30" ht="18" customHeight="1"/>
    <row r="79" spans="1:30" ht="18" customHeight="1"/>
    <row r="80" spans="1:3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sheetProtection sheet="1" objects="1" scenarios="1"/>
  <mergeCells count="12">
    <mergeCell ref="C72:D72"/>
    <mergeCell ref="C1:S1"/>
    <mergeCell ref="P63:S63"/>
    <mergeCell ref="C64:D64"/>
    <mergeCell ref="C65:D65"/>
    <mergeCell ref="C66:D66"/>
    <mergeCell ref="C67:D67"/>
    <mergeCell ref="C68:D68"/>
    <mergeCell ref="E68:K68"/>
    <mergeCell ref="C69:D69"/>
    <mergeCell ref="C70:D70"/>
    <mergeCell ref="C71:D71"/>
  </mergeCells>
  <phoneticPr fontId="9"/>
  <conditionalFormatting sqref="C3:C62">
    <cfRule type="expression" dxfId="14" priority="1">
      <formula>AND(C3="",MOD(ROW(),2)=0)</formula>
    </cfRule>
    <cfRule type="expression" dxfId="13" priority="2">
      <formula>AND(C3="",MOD(ROW(),2)=1)</formula>
    </cfRule>
  </conditionalFormatting>
  <conditionalFormatting sqref="D3:D62 G3:G62 J3:M62 P3:S62">
    <cfRule type="expression" dxfId="12" priority="5">
      <formula>AND(D3="",$C3="女",MOD(ROW(),2)=0)</formula>
    </cfRule>
    <cfRule type="expression" dxfId="11" priority="6">
      <formula>AND(D3="",$C3="男",MOD(ROW(),2)=1)</formula>
    </cfRule>
    <cfRule type="expression" dxfId="10" priority="7">
      <formula>AND(D3="",$C3="男",MOD(ROW(),2)=0)</formula>
    </cfRule>
    <cfRule type="expression" dxfId="9" priority="8">
      <formula>D3=""</formula>
    </cfRule>
  </conditionalFormatting>
  <conditionalFormatting sqref="G3:G62 M3:M62">
    <cfRule type="expression" dxfId="8" priority="9">
      <formula>OR(COUNTIF(I3,"*"&amp;$F3&amp;"*")=0,COUNTIF(G3,"*"&amp;$C3&amp;"*")=0)</formula>
    </cfRule>
  </conditionalFormatting>
  <conditionalFormatting sqref="J3:J62 P3:P62">
    <cfRule type="expression" dxfId="7" priority="3">
      <formula>H3&lt;2</formula>
    </cfRule>
  </conditionalFormatting>
  <conditionalFormatting sqref="J3:M62 P3:S62 D3:D62 G3:G62">
    <cfRule type="expression" dxfId="6" priority="4">
      <formula>AND(D3="",$C3="女",MOD(ROW(),2)=1)</formula>
    </cfRule>
  </conditionalFormatting>
  <conditionalFormatting sqref="Q65:S67">
    <cfRule type="expression" dxfId="5" priority="11">
      <formula>AND(Q65="",MOD(ROW(),2)=1)</formula>
    </cfRule>
    <cfRule type="expression" dxfId="4" priority="12">
      <formula>AND(Q65="",MOD(ROW(),2)=0)</formula>
    </cfRule>
  </conditionalFormatting>
  <conditionalFormatting sqref="Q65:S70">
    <cfRule type="expression" dxfId="3" priority="10">
      <formula>COUNTIF($W$3:$W$62,$P65)=0</formula>
    </cfRule>
  </conditionalFormatting>
  <conditionalFormatting sqref="Q68:S70">
    <cfRule type="expression" dxfId="2" priority="13">
      <formula>AND(Q68="",MOD(ROW(),2)=1)</formula>
    </cfRule>
    <cfRule type="expression" dxfId="1" priority="14">
      <formula>AND(Q68="",MOD(ROW(),2)=0)</formula>
    </cfRule>
  </conditionalFormatting>
  <conditionalFormatting sqref="S3:S62">
    <cfRule type="expression" dxfId="0" priority="15">
      <formula>OR(COUNTIF(W:W,W3)&gt;6,COUNTIF(W:W,W3)&lt;4)</formula>
    </cfRule>
  </conditionalFormatting>
  <dataValidations count="2">
    <dataValidation type="list" allowBlank="1" showErrorMessage="1" sqref="C3:C62" xr:uid="{00000000-0002-0000-0900-000000000000}">
      <formula1>$A$2:$A$4</formula1>
    </dataValidation>
    <dataValidation type="list" allowBlank="1" showErrorMessage="1" sqref="S3:S62" xr:uid="{00000000-0002-0000-0900-000001000000}">
      <formula1>$A$6:$A$9</formula1>
    </dataValidation>
  </dataValidations>
  <printOptions horizontalCentered="1"/>
  <pageMargins left="0.39370078740157483" right="0.39370078740157483" top="0.39370078740157483" bottom="0.39370078740157483" header="0" footer="0"/>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ErrorMessage="1" xr:uid="{00000000-0002-0000-0900-000002000000}">
          <x14:formula1>
            <xm:f>競技csv!$R$2:$R$22</xm:f>
          </x14:formula1>
          <xm:sqref>M4:M62 G4:G62</xm:sqref>
        </x14:dataValidation>
        <x14:dataValidation type="list" allowBlank="1" showErrorMessage="1" xr:uid="{3B50CDEE-3BB0-42D1-AAF4-CA92A1541F83}">
          <x14:formula1>
            <xm:f>競技csv!$R$2:$R$14</xm:f>
          </x14:formula1>
          <xm:sqref>G3 M3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1000"/>
  <sheetViews>
    <sheetView workbookViewId="0">
      <pane xSplit="9" topLeftCell="P1" activePane="topRight" state="frozen"/>
      <selection activeCell="B2" sqref="B2"/>
      <selection pane="topRight" activeCell="S2" sqref="S2"/>
    </sheetView>
  </sheetViews>
  <sheetFormatPr defaultColWidth="14.42578125" defaultRowHeight="15" customHeight="1"/>
  <cols>
    <col min="1" max="1" width="8.7109375" style="76" hidden="1" customWidth="1"/>
    <col min="2" max="37" width="8.7109375" style="76" customWidth="1"/>
    <col min="38" max="16384" width="14.42578125" style="76"/>
  </cols>
  <sheetData>
    <row r="1" spans="1:37" ht="18" customHeight="1">
      <c r="B1" s="76" t="s">
        <v>134</v>
      </c>
      <c r="C1" s="76" t="s">
        <v>135</v>
      </c>
      <c r="D1" s="76" t="s">
        <v>136</v>
      </c>
      <c r="E1" s="76" t="s">
        <v>88</v>
      </c>
      <c r="F1" s="76" t="s">
        <v>137</v>
      </c>
      <c r="G1" s="76" t="s">
        <v>138</v>
      </c>
      <c r="H1" s="76" t="s">
        <v>139</v>
      </c>
      <c r="I1" s="76" t="s">
        <v>140</v>
      </c>
      <c r="J1" s="76" t="s">
        <v>141</v>
      </c>
      <c r="K1" s="76" t="s">
        <v>102</v>
      </c>
      <c r="L1" s="76" t="s">
        <v>103</v>
      </c>
      <c r="M1" s="76" t="s">
        <v>93</v>
      </c>
      <c r="N1" s="76" t="s">
        <v>142</v>
      </c>
      <c r="O1" s="76" t="s">
        <v>143</v>
      </c>
      <c r="P1" s="76" t="s">
        <v>144</v>
      </c>
      <c r="Q1" s="76" t="s">
        <v>145</v>
      </c>
      <c r="R1" s="76" t="s">
        <v>146</v>
      </c>
      <c r="S1" s="76" t="s">
        <v>147</v>
      </c>
      <c r="T1" s="76" t="s">
        <v>148</v>
      </c>
      <c r="U1" s="76" t="s">
        <v>149</v>
      </c>
      <c r="V1" s="76" t="s">
        <v>150</v>
      </c>
      <c r="W1" s="76" t="s">
        <v>151</v>
      </c>
      <c r="X1" s="76" t="s">
        <v>152</v>
      </c>
      <c r="Y1" s="76" t="s">
        <v>153</v>
      </c>
      <c r="Z1" s="76" t="s">
        <v>154</v>
      </c>
      <c r="AA1" s="76" t="s">
        <v>155</v>
      </c>
      <c r="AB1" s="76" t="s">
        <v>156</v>
      </c>
      <c r="AC1" s="76" t="s">
        <v>157</v>
      </c>
      <c r="AD1" s="76" t="s">
        <v>158</v>
      </c>
      <c r="AE1" s="76" t="s">
        <v>159</v>
      </c>
      <c r="AF1" s="76" t="s">
        <v>160</v>
      </c>
      <c r="AG1" s="76" t="s">
        <v>161</v>
      </c>
      <c r="AH1" s="76" t="s">
        <v>162</v>
      </c>
      <c r="AI1" s="76" t="s">
        <v>163</v>
      </c>
      <c r="AJ1" s="76" t="s">
        <v>164</v>
      </c>
      <c r="AK1" s="76" t="s">
        <v>165</v>
      </c>
    </row>
    <row r="2" spans="1:37" ht="18" customHeight="1">
      <c r="A2" s="76">
        <f t="shared" ref="A2:A121" si="0">IF(B1="","",A1+1)</f>
        <v>1</v>
      </c>
      <c r="B2" s="189" t="str">
        <f>IF(ISERROR(VLOOKUP($A2,競技者csv変換!$A:$AK,MATCH(B$1,競技者csv変換!$1:$1,0),0)),"",IF(VLOOKUP($A2,競技者csv変換!$A:$AK,MATCH(B$1,競技者csv変換!$1:$1,0),0)="","",VLOOKUP($A2,競技者csv変換!$A:$AK,MATCH(B$1,競技者csv変換!$1:$1,0),0)))</f>
        <v/>
      </c>
      <c r="C2" s="189" t="str">
        <f>IF(ISERROR(VLOOKUP($A2,競技者csv変換!$A:$AK,MATCH(C$1,競技者csv変換!$1:$1,0),0)),"",IF(VLOOKUP($A2,競技者csv変換!$A:$AK,MATCH(C$1,競技者csv変換!$1:$1,0),0)="","",VLOOKUP($A2,競技者csv変換!$A:$AK,MATCH(C$1,競技者csv変換!$1:$1,0),0)))</f>
        <v/>
      </c>
      <c r="D2" s="189" t="str">
        <f>IF(ISERROR(VLOOKUP($A2,競技者csv変換!$A:$AK,MATCH(D$1,競技者csv変換!$1:$1,0),0)),"",IF(VLOOKUP($A2,競技者csv変換!$A:$AK,MATCH(D$1,競技者csv変換!$1:$1,0),0)="","",VLOOKUP($A2,競技者csv変換!$A:$AK,MATCH(D$1,競技者csv変換!$1:$1,0),0)))</f>
        <v/>
      </c>
      <c r="E2" s="189" t="str">
        <f>IF(ISERROR(VLOOKUP($A2,競技者csv変換!$A:$AK,MATCH(E$1,競技者csv変換!$1:$1,0),0)),"",IF(VLOOKUP($A2,競技者csv変換!$A:$AK,MATCH(E$1,競技者csv変換!$1:$1,0),0)="","",VLOOKUP($A2,競技者csv変換!$A:$AK,MATCH(E$1,競技者csv変換!$1:$1,0),0)))</f>
        <v/>
      </c>
      <c r="F2" s="189" t="str">
        <f>IF(ISERROR(VLOOKUP($A2,競技者csv変換!$A:$AK,MATCH(F$1,競技者csv変換!$1:$1,0),0)),"",IF(VLOOKUP($A2,競技者csv変換!$A:$AK,MATCH(F$1,競技者csv変換!$1:$1,0),0)="","",VLOOKUP($A2,競技者csv変換!$A:$AK,MATCH(F$1,競技者csv変換!$1:$1,0),0)))</f>
        <v/>
      </c>
      <c r="G2" s="189" t="str">
        <f>IF(ISERROR(VLOOKUP($A2,競技者csv変換!$A:$AK,MATCH(G$1,競技者csv変換!$1:$1,0),0)),"",IF(VLOOKUP($A2,競技者csv変換!$A:$AK,MATCH(G$1,競技者csv変換!$1:$1,0),0)="","",VLOOKUP($A2,競技者csv変換!$A:$AK,MATCH(G$1,競技者csv変換!$1:$1,0),0)))</f>
        <v/>
      </c>
      <c r="H2" s="189" t="str">
        <f>IF(ISERROR(VLOOKUP($A2,競技者csv変換!$A:$AK,MATCH(H$1,競技者csv変換!$1:$1,0),0)),"",IF(VLOOKUP($A2,競技者csv変換!$A:$AK,MATCH(H$1,競技者csv変換!$1:$1,0),0)="","",VLOOKUP($A2,競技者csv変換!$A:$AK,MATCH(H$1,競技者csv変換!$1:$1,0),0)))</f>
        <v/>
      </c>
      <c r="I2" s="189" t="str">
        <f>IF(ISERROR(VLOOKUP($A2,競技者csv変換!$A:$AK,MATCH(I$1,競技者csv変換!$1:$1,0),0)),"",IF(VLOOKUP($A2,競技者csv変換!$A:$AK,MATCH(I$1,競技者csv変換!$1:$1,0),0)="","",VLOOKUP($A2,競技者csv変換!$A:$AK,MATCH(I$1,競技者csv変換!$1:$1,0),0)))</f>
        <v/>
      </c>
      <c r="J2" s="189" t="str">
        <f>IF(ISERROR(VLOOKUP($A2,競技者csv変換!$A:$AK,MATCH(J$1,競技者csv変換!$1:$1,0),0)),"",IF(VLOOKUP($A2,競技者csv変換!$A:$AK,MATCH(J$1,競技者csv変換!$1:$1,0),0)="","",VLOOKUP($A2,競技者csv変換!$A:$AK,MATCH(J$1,競技者csv変換!$1:$1,0),0)))</f>
        <v/>
      </c>
      <c r="K2" s="189" t="str">
        <f>IF(ISERROR(VLOOKUP($A2,競技者csv変換!$A:$AK,MATCH(K$1,競技者csv変換!$1:$1,0),0)),"",IF(VLOOKUP($A2,競技者csv変換!$A:$AK,MATCH(K$1,競技者csv変換!$1:$1,0),0)="","",VLOOKUP($A2,競技者csv変換!$A:$AK,MATCH(K$1,競技者csv変換!$1:$1,0),0)))</f>
        <v/>
      </c>
      <c r="L2" s="189" t="str">
        <f>IF(ISERROR(VLOOKUP($A2,競技者csv変換!$A:$AK,MATCH(L$1,競技者csv変換!$1:$1,0),0)),"",IF(VLOOKUP($A2,競技者csv変換!$A:$AK,MATCH(L$1,競技者csv変換!$1:$1,0),0)="","",VLOOKUP($A2,競技者csv変換!$A:$AK,MATCH(L$1,競技者csv変換!$1:$1,0),0)))</f>
        <v/>
      </c>
      <c r="M2" s="189" t="str">
        <f>IF(ISERROR(VLOOKUP($A2,競技者csv変換!$A:$AK,MATCH(M$1,競技者csv変換!$1:$1,0),0)),"",IF(VLOOKUP($A2,競技者csv変換!$A:$AK,MATCH(M$1,競技者csv変換!$1:$1,0),0)="","",VLOOKUP($A2,競技者csv変換!$A:$AK,MATCH(M$1,競技者csv変換!$1:$1,0),0)))</f>
        <v/>
      </c>
      <c r="N2" s="189" t="str">
        <f>IF(ISERROR(VLOOKUP($A2,競技者csv変換!$A:$AK,MATCH(N$1,競技者csv変換!$1:$1,0),0)),"",IF(VLOOKUP($A2,競技者csv変換!$A:$AK,MATCH(N$1,競技者csv変換!$1:$1,0),0)="","",VLOOKUP($A2,競技者csv変換!$A:$AK,MATCH(N$1,競技者csv変換!$1:$1,0),0)))</f>
        <v/>
      </c>
      <c r="O2" s="189" t="str">
        <f>IF(ISERROR(VLOOKUP($A2,競技者csv変換!$A:$AK,MATCH(O$1,競技者csv変換!$1:$1,0),0)),"",IF(VLOOKUP($A2,競技者csv変換!$A:$AK,MATCH(O$1,競技者csv変換!$1:$1,0),0)="","",VLOOKUP($A2,競技者csv変換!$A:$AK,MATCH(O$1,競技者csv変換!$1:$1,0),0)))</f>
        <v/>
      </c>
      <c r="P2" s="189" t="str">
        <f>IF(ISERROR(VLOOKUP($A2,競技者csv変換!$A:$AK,MATCH(P$1,競技者csv変換!$1:$1,0),0)),"",IF(VLOOKUP($A2,競技者csv変換!$A:$AK,MATCH(P$1,競技者csv変換!$1:$1,0),0)="","",VLOOKUP($A2,競技者csv変換!$A:$AK,MATCH(P$1,競技者csv変換!$1:$1,0),0)))</f>
        <v/>
      </c>
      <c r="Q2" s="189" t="str">
        <f>IF(ISERROR(VLOOKUP($A2,競技者csv変換!$A:$AK,MATCH(Q$1,競技者csv変換!$1:$1,0),0)),"",IF(VLOOKUP($A2,競技者csv変換!$A:$AK,MATCH(Q$1,競技者csv変換!$1:$1,0),0)="","",VLOOKUP($A2,競技者csv変換!$A:$AK,MATCH(Q$1,競技者csv変換!$1:$1,0),0)))</f>
        <v/>
      </c>
      <c r="R2" s="189" t="str">
        <f>IF(ISERROR(VLOOKUP($A2,競技者csv変換!$A:$AK,MATCH(R$1,競技者csv変換!$1:$1,0),0)),"",IF(VLOOKUP($A2,競技者csv変換!$A:$AK,MATCH(R$1,競技者csv変換!$1:$1,0),0)="","",VLOOKUP($A2,競技者csv変換!$A:$AK,MATCH(R$1,競技者csv変換!$1:$1,0),0)))</f>
        <v/>
      </c>
      <c r="S2" s="189" t="str">
        <f>IF(ISERROR(VLOOKUP($A2,競技者csv変換!$A:$AK,MATCH(S$1,競技者csv変換!$1:$1,0),0)),"",IF(VLOOKUP($A2,競技者csv変換!$A:$AK,MATCH(S$1,競技者csv変換!$1:$1,0),0)="","",VLOOKUP($A2,競技者csv変換!$A:$AK,MATCH(S$1,競技者csv変換!$1:$1,0),0)))</f>
        <v/>
      </c>
      <c r="T2" s="189" t="str">
        <f>IF(ISERROR(VLOOKUP($A2,競技者csv変換!$A:$AK,MATCH(T$1,競技者csv変換!$1:$1,0),0)),"",IF(VLOOKUP($A2,競技者csv変換!$A:$AK,MATCH(T$1,競技者csv変換!$1:$1,0),0)="","",VLOOKUP($A2,競技者csv変換!$A:$AK,MATCH(T$1,競技者csv変換!$1:$1,0),0)))</f>
        <v/>
      </c>
      <c r="U2" s="189" t="str">
        <f>IF(ISERROR(VLOOKUP($A2,競技者csv変換!$A:$AK,MATCH(U$1,競技者csv変換!$1:$1,0),0)),"",IF(VLOOKUP($A2,競技者csv変換!$A:$AK,MATCH(U$1,競技者csv変換!$1:$1,0),0)="","",VLOOKUP($A2,競技者csv変換!$A:$AK,MATCH(U$1,競技者csv変換!$1:$1,0),0)))</f>
        <v/>
      </c>
      <c r="V2" s="189" t="str">
        <f>IF(ISERROR(VLOOKUP($A2,競技者csv変換!$A:$AK,MATCH(V$1,競技者csv変換!$1:$1,0),0)),"",IF(VLOOKUP($A2,競技者csv変換!$A:$AK,MATCH(V$1,競技者csv変換!$1:$1,0),0)="","",VLOOKUP($A2,競技者csv変換!$A:$AK,MATCH(V$1,競技者csv変換!$1:$1,0),0)))</f>
        <v/>
      </c>
      <c r="W2" s="189" t="str">
        <f>IF(ISERROR(VLOOKUP($A2,競技者csv変換!$A:$AK,MATCH(W$1,競技者csv変換!$1:$1,0),0)),"",IF(VLOOKUP($A2,競技者csv変換!$A:$AK,MATCH(W$1,競技者csv変換!$1:$1,0),0)="","",VLOOKUP($A2,競技者csv変換!$A:$AK,MATCH(W$1,競技者csv変換!$1:$1,0),0)))</f>
        <v/>
      </c>
      <c r="X2" s="189" t="str">
        <f>IF(ISERROR(VLOOKUP($A2,競技者csv変換!$A:$AK,MATCH(X$1,競技者csv変換!$1:$1,0),0)),"",IF(VLOOKUP($A2,競技者csv変換!$A:$AK,MATCH(X$1,競技者csv変換!$1:$1,0),0)="","",VLOOKUP($A2,競技者csv変換!$A:$AK,MATCH(X$1,競技者csv変換!$1:$1,0),0)))</f>
        <v/>
      </c>
      <c r="Y2" s="189" t="str">
        <f>IF(ISERROR(VLOOKUP($A2,競技者csv変換!$A:$AK,MATCH(Y$1,競技者csv変換!$1:$1,0),0)),"",IF(VLOOKUP($A2,競技者csv変換!$A:$AK,MATCH(Y$1,競技者csv変換!$1:$1,0),0)="","",VLOOKUP($A2,競技者csv変換!$A:$AK,MATCH(Y$1,競技者csv変換!$1:$1,0),0)))</f>
        <v/>
      </c>
      <c r="Z2" s="189" t="str">
        <f>IF(ISERROR(VLOOKUP($A2,競技者csv変換!$A:$AK,MATCH(Z$1,競技者csv変換!$1:$1,0),0)),"",IF(VLOOKUP($A2,競技者csv変換!$A:$AK,MATCH(Z$1,競技者csv変換!$1:$1,0),0)="","",VLOOKUP($A2,競技者csv変換!$A:$AK,MATCH(Z$1,競技者csv変換!$1:$1,0),0)))</f>
        <v/>
      </c>
      <c r="AA2" s="189" t="str">
        <f>IF(ISERROR(VLOOKUP($A2,競技者csv変換!$A:$AK,MATCH(AA$1,競技者csv変換!$1:$1,0),0)),"",IF(VLOOKUP($A2,競技者csv変換!$A:$AK,MATCH(AA$1,競技者csv変換!$1:$1,0),0)="","",VLOOKUP($A2,競技者csv変換!$A:$AK,MATCH(AA$1,競技者csv変換!$1:$1,0),0)))</f>
        <v/>
      </c>
      <c r="AB2" s="189" t="str">
        <f>IF(ISERROR(VLOOKUP($A2,競技者csv変換!$A:$AK,MATCH(AB$1,競技者csv変換!$1:$1,0),0)),"",IF(VLOOKUP($A2,競技者csv変換!$A:$AK,MATCH(AB$1,競技者csv変換!$1:$1,0),0)="","",VLOOKUP($A2,競技者csv変換!$A:$AK,MATCH(AB$1,競技者csv変換!$1:$1,0),0)))</f>
        <v/>
      </c>
      <c r="AC2" s="189" t="str">
        <f>IF(ISERROR(VLOOKUP($A2,競技者csv変換!$A:$AK,MATCH(AC$1,競技者csv変換!$1:$1,0),0)),"",IF(VLOOKUP($A2,競技者csv変換!$A:$AK,MATCH(AC$1,競技者csv変換!$1:$1,0),0)="","",VLOOKUP($A2,競技者csv変換!$A:$AK,MATCH(AC$1,競技者csv変換!$1:$1,0),0)))</f>
        <v/>
      </c>
      <c r="AD2" s="76" t="str">
        <f>IF(ISERROR(VLOOKUP($A2,競技者csv変換!$A:$AK,MATCH(AD$1,競技者csv変換!$1:$1,0),0)),"",IF(VLOOKUP($A2,競技者csv変換!$A:$AK,MATCH(AD$1,競技者csv変換!$1:$1,0),0)="","",VLOOKUP($A2,競技者csv変換!$A:$AK,MATCH(AD$1,競技者csv変換!$1:$1,0),0)))</f>
        <v/>
      </c>
      <c r="AE2" s="76" t="str">
        <f>IF(ISERROR(VLOOKUP($A2,競技者csv変換!$A:$AK,MATCH(AE$1,競技者csv変換!$1:$1,0),0)),"",IF(VLOOKUP($A2,競技者csv変換!$A:$AK,MATCH(AE$1,競技者csv変換!$1:$1,0),0)="","",VLOOKUP($A2,競技者csv変換!$A:$AK,MATCH(AE$1,競技者csv変換!$1:$1,0),0)))</f>
        <v/>
      </c>
      <c r="AF2" s="76" t="str">
        <f>IF(ISERROR(VLOOKUP($A2,競技者csv変換!$A:$AK,MATCH(AF$1,競技者csv変換!$1:$1,0),0)),"",IF(VLOOKUP($A2,競技者csv変換!$A:$AK,MATCH(AF$1,競技者csv変換!$1:$1,0),0)="","",VLOOKUP($A2,競技者csv変換!$A:$AK,MATCH(AF$1,競技者csv変換!$1:$1,0),0)))</f>
        <v/>
      </c>
      <c r="AG2" s="76" t="str">
        <f>IF(ISERROR(VLOOKUP($A2,競技者csv変換!$A:$AK,MATCH(AG$1,競技者csv変換!$1:$1,0),0)),"",IF(VLOOKUP($A2,競技者csv変換!$A:$AK,MATCH(AG$1,競技者csv変換!$1:$1,0),0)="","",VLOOKUP($A2,競技者csv変換!$A:$AK,MATCH(AG$1,競技者csv変換!$1:$1,0),0)))</f>
        <v/>
      </c>
      <c r="AH2" s="76" t="str">
        <f>IF(ISERROR(VLOOKUP($A2,競技者csv変換!$A:$AK,MATCH(AH$1,競技者csv変換!$1:$1,0),0)),"",IF(VLOOKUP($A2,競技者csv変換!$A:$AK,MATCH(AH$1,競技者csv変換!$1:$1,0),0)="","",VLOOKUP($A2,競技者csv変換!$A:$AK,MATCH(AH$1,競技者csv変換!$1:$1,0),0)))</f>
        <v/>
      </c>
      <c r="AI2" s="76" t="str">
        <f>IF(ISERROR(VLOOKUP($A2,競技者csv変換!$A:$AK,MATCH(AI$1,競技者csv変換!$1:$1,0),0)),"",IF(VLOOKUP($A2,競技者csv変換!$A:$AK,MATCH(AI$1,競技者csv変換!$1:$1,0),0)="","",VLOOKUP($A2,競技者csv変換!$A:$AK,MATCH(AI$1,競技者csv変換!$1:$1,0),0)))</f>
        <v/>
      </c>
      <c r="AJ2" s="76" t="str">
        <f>IF(ISERROR(VLOOKUP($A2,競技者csv変換!$A:$AK,MATCH(AJ$1,競技者csv変換!$1:$1,0),0)),"",IF(VLOOKUP($A2,競技者csv変換!$A:$AK,MATCH(AJ$1,競技者csv変換!$1:$1,0),0)="","",VLOOKUP($A2,競技者csv変換!$A:$AK,MATCH(AJ$1,競技者csv変換!$1:$1,0),0)))</f>
        <v/>
      </c>
      <c r="AK2" s="76" t="str">
        <f>IF(ISERROR(VLOOKUP($A2,競技者csv変換!$A:$AK,MATCH(AK$1,競技者csv変換!$1:$1,0),0)),"",IF(VLOOKUP($A2,競技者csv変換!$A:$AK,MATCH(AK$1,競技者csv変換!$1:$1,0),0)="","",VLOOKUP($A2,競技者csv変換!$A:$AK,MATCH(AK$1,競技者csv変換!$1:$1,0),0)))</f>
        <v/>
      </c>
    </row>
    <row r="3" spans="1:37" ht="18" customHeight="1">
      <c r="A3" s="76" t="str">
        <f t="shared" si="0"/>
        <v/>
      </c>
      <c r="B3" s="189" t="str">
        <f>IF(ISERROR(VLOOKUP($A3,競技者csv変換!$A:$AK,MATCH(B$1,競技者csv変換!$1:$1,0),0)),"",IF(VLOOKUP($A3,競技者csv変換!$A:$AK,MATCH(B$1,競技者csv変換!$1:$1,0),0)="","",VLOOKUP($A3,競技者csv変換!$A:$AK,MATCH(B$1,競技者csv変換!$1:$1,0),0)))</f>
        <v/>
      </c>
      <c r="C3" s="189" t="str">
        <f>IF(ISERROR(VLOOKUP($A3,競技者csv変換!$A:$AK,MATCH(C$1,競技者csv変換!$1:$1,0),0)),"",IF(VLOOKUP($A3,競技者csv変換!$A:$AK,MATCH(C$1,競技者csv変換!$1:$1,0),0)="","",VLOOKUP($A3,競技者csv変換!$A:$AK,MATCH(C$1,競技者csv変換!$1:$1,0),0)))</f>
        <v/>
      </c>
      <c r="D3" s="189" t="str">
        <f>IF(ISERROR(VLOOKUP($A3,競技者csv変換!$A:$AK,MATCH(D$1,競技者csv変換!$1:$1,0),0)),"",IF(VLOOKUP($A3,競技者csv変換!$A:$AK,MATCH(D$1,競技者csv変換!$1:$1,0),0)="","",VLOOKUP($A3,競技者csv変換!$A:$AK,MATCH(D$1,競技者csv変換!$1:$1,0),0)))</f>
        <v/>
      </c>
      <c r="E3" s="189" t="str">
        <f>IF(ISERROR(VLOOKUP($A3,競技者csv変換!$A:$AK,MATCH(E$1,競技者csv変換!$1:$1,0),0)),"",IF(VLOOKUP($A3,競技者csv変換!$A:$AK,MATCH(E$1,競技者csv変換!$1:$1,0),0)="","",VLOOKUP($A3,競技者csv変換!$A:$AK,MATCH(E$1,競技者csv変換!$1:$1,0),0)))</f>
        <v/>
      </c>
      <c r="F3" s="189" t="str">
        <f>IF(ISERROR(VLOOKUP($A3,競技者csv変換!$A:$AK,MATCH(F$1,競技者csv変換!$1:$1,0),0)),"",IF(VLOOKUP($A3,競技者csv変換!$A:$AK,MATCH(F$1,競技者csv変換!$1:$1,0),0)="","",VLOOKUP($A3,競技者csv変換!$A:$AK,MATCH(F$1,競技者csv変換!$1:$1,0),0)))</f>
        <v/>
      </c>
      <c r="G3" s="189" t="str">
        <f>IF(ISERROR(VLOOKUP($A3,競技者csv変換!$A:$AK,MATCH(G$1,競技者csv変換!$1:$1,0),0)),"",IF(VLOOKUP($A3,競技者csv変換!$A:$AK,MATCH(G$1,競技者csv変換!$1:$1,0),0)="","",VLOOKUP($A3,競技者csv変換!$A:$AK,MATCH(G$1,競技者csv変換!$1:$1,0),0)))</f>
        <v/>
      </c>
      <c r="H3" s="189" t="str">
        <f>IF(ISERROR(VLOOKUP($A3,競技者csv変換!$A:$AK,MATCH(H$1,競技者csv変換!$1:$1,0),0)),"",IF(VLOOKUP($A3,競技者csv変換!$A:$AK,MATCH(H$1,競技者csv変換!$1:$1,0),0)="","",VLOOKUP($A3,競技者csv変換!$A:$AK,MATCH(H$1,競技者csv変換!$1:$1,0),0)))</f>
        <v/>
      </c>
      <c r="I3" s="189" t="str">
        <f>IF(ISERROR(VLOOKUP($A3,競技者csv変換!$A:$AK,MATCH(I$1,競技者csv変換!$1:$1,0),0)),"",IF(VLOOKUP($A3,競技者csv変換!$A:$AK,MATCH(I$1,競技者csv変換!$1:$1,0),0)="","",VLOOKUP($A3,競技者csv変換!$A:$AK,MATCH(I$1,競技者csv変換!$1:$1,0),0)))</f>
        <v/>
      </c>
      <c r="J3" s="189" t="str">
        <f>IF(ISERROR(VLOOKUP($A3,競技者csv変換!$A:$AK,MATCH(J$1,競技者csv変換!$1:$1,0),0)),"",IF(VLOOKUP($A3,競技者csv変換!$A:$AK,MATCH(J$1,競技者csv変換!$1:$1,0),0)="","",VLOOKUP($A3,競技者csv変換!$A:$AK,MATCH(J$1,競技者csv変換!$1:$1,0),0)))</f>
        <v/>
      </c>
      <c r="K3" s="189" t="str">
        <f>IF(ISERROR(VLOOKUP($A3,競技者csv変換!$A:$AK,MATCH(K$1,競技者csv変換!$1:$1,0),0)),"",IF(VLOOKUP($A3,競技者csv変換!$A:$AK,MATCH(K$1,競技者csv変換!$1:$1,0),0)="","",VLOOKUP($A3,競技者csv変換!$A:$AK,MATCH(K$1,競技者csv変換!$1:$1,0),0)))</f>
        <v/>
      </c>
      <c r="L3" s="189" t="str">
        <f>IF(ISERROR(VLOOKUP($A3,競技者csv変換!$A:$AK,MATCH(L$1,競技者csv変換!$1:$1,0),0)),"",IF(VLOOKUP($A3,競技者csv変換!$A:$AK,MATCH(L$1,競技者csv変換!$1:$1,0),0)="","",VLOOKUP($A3,競技者csv変換!$A:$AK,MATCH(L$1,競技者csv変換!$1:$1,0),0)))</f>
        <v/>
      </c>
      <c r="M3" s="189" t="str">
        <f>IF(ISERROR(VLOOKUP($A3,競技者csv変換!$A:$AK,MATCH(M$1,競技者csv変換!$1:$1,0),0)),"",IF(VLOOKUP($A3,競技者csv変換!$A:$AK,MATCH(M$1,競技者csv変換!$1:$1,0),0)="","",VLOOKUP($A3,競技者csv変換!$A:$AK,MATCH(M$1,競技者csv変換!$1:$1,0),0)))</f>
        <v/>
      </c>
      <c r="N3" s="189" t="str">
        <f>IF(ISERROR(VLOOKUP($A3,競技者csv変換!$A:$AK,MATCH(N$1,競技者csv変換!$1:$1,0),0)),"",IF(VLOOKUP($A3,競技者csv変換!$A:$AK,MATCH(N$1,競技者csv変換!$1:$1,0),0)="","",VLOOKUP($A3,競技者csv変換!$A:$AK,MATCH(N$1,競技者csv変換!$1:$1,0),0)))</f>
        <v/>
      </c>
      <c r="O3" s="189" t="str">
        <f>IF(ISERROR(VLOOKUP($A3,競技者csv変換!$A:$AK,MATCH(O$1,競技者csv変換!$1:$1,0),0)),"",IF(VLOOKUP($A3,競技者csv変換!$A:$AK,MATCH(O$1,競技者csv変換!$1:$1,0),0)="","",VLOOKUP($A3,競技者csv変換!$A:$AK,MATCH(O$1,競技者csv変換!$1:$1,0),0)))</f>
        <v/>
      </c>
      <c r="P3" s="189" t="str">
        <f>IF(ISERROR(VLOOKUP($A3,競技者csv変換!$A:$AK,MATCH(P$1,競技者csv変換!$1:$1,0),0)),"",IF(VLOOKUP($A3,競技者csv変換!$A:$AK,MATCH(P$1,競技者csv変換!$1:$1,0),0)="","",VLOOKUP($A3,競技者csv変換!$A:$AK,MATCH(P$1,競技者csv変換!$1:$1,0),0)))</f>
        <v/>
      </c>
      <c r="Q3" s="189" t="str">
        <f>IF(ISERROR(VLOOKUP($A3,競技者csv変換!$A:$AK,MATCH(Q$1,競技者csv変換!$1:$1,0),0)),"",IF(VLOOKUP($A3,競技者csv変換!$A:$AK,MATCH(Q$1,競技者csv変換!$1:$1,0),0)="","",VLOOKUP($A3,競技者csv変換!$A:$AK,MATCH(Q$1,競技者csv変換!$1:$1,0),0)))</f>
        <v/>
      </c>
      <c r="R3" s="189" t="str">
        <f>IF(ISERROR(VLOOKUP($A3,競技者csv変換!$A:$AK,MATCH(R$1,競技者csv変換!$1:$1,0),0)),"",IF(VLOOKUP($A3,競技者csv変換!$A:$AK,MATCH(R$1,競技者csv変換!$1:$1,0),0)="","",VLOOKUP($A3,競技者csv変換!$A:$AK,MATCH(R$1,競技者csv変換!$1:$1,0),0)))</f>
        <v/>
      </c>
      <c r="S3" s="189" t="str">
        <f>IF(ISERROR(VLOOKUP($A3,競技者csv変換!$A:$AK,MATCH(S$1,競技者csv変換!$1:$1,0),0)),"",IF(VLOOKUP($A3,競技者csv変換!$A:$AK,MATCH(S$1,競技者csv変換!$1:$1,0),0)="","",VLOOKUP($A3,競技者csv変換!$A:$AK,MATCH(S$1,競技者csv変換!$1:$1,0),0)))</f>
        <v/>
      </c>
      <c r="T3" s="189" t="str">
        <f>IF(ISERROR(VLOOKUP($A3,競技者csv変換!$A:$AK,MATCH(T$1,競技者csv変換!$1:$1,0),0)),"",IF(VLOOKUP($A3,競技者csv変換!$A:$AK,MATCH(T$1,競技者csv変換!$1:$1,0),0)="","",VLOOKUP($A3,競技者csv変換!$A:$AK,MATCH(T$1,競技者csv変換!$1:$1,0),0)))</f>
        <v/>
      </c>
      <c r="U3" s="189" t="str">
        <f>IF(ISERROR(VLOOKUP($A3,競技者csv変換!$A:$AK,MATCH(U$1,競技者csv変換!$1:$1,0),0)),"",IF(VLOOKUP($A3,競技者csv変換!$A:$AK,MATCH(U$1,競技者csv変換!$1:$1,0),0)="","",VLOOKUP($A3,競技者csv変換!$A:$AK,MATCH(U$1,競技者csv変換!$1:$1,0),0)))</f>
        <v/>
      </c>
      <c r="V3" s="189" t="str">
        <f>IF(ISERROR(VLOOKUP($A3,競技者csv変換!$A:$AK,MATCH(V$1,競技者csv変換!$1:$1,0),0)),"",IF(VLOOKUP($A3,競技者csv変換!$A:$AK,MATCH(V$1,競技者csv変換!$1:$1,0),0)="","",VLOOKUP($A3,競技者csv変換!$A:$AK,MATCH(V$1,競技者csv変換!$1:$1,0),0)))</f>
        <v/>
      </c>
      <c r="W3" s="189" t="str">
        <f>IF(ISERROR(VLOOKUP($A3,競技者csv変換!$A:$AK,MATCH(W$1,競技者csv変換!$1:$1,0),0)),"",IF(VLOOKUP($A3,競技者csv変換!$A:$AK,MATCH(W$1,競技者csv変換!$1:$1,0),0)="","",VLOOKUP($A3,競技者csv変換!$A:$AK,MATCH(W$1,競技者csv変換!$1:$1,0),0)))</f>
        <v/>
      </c>
      <c r="X3" s="189" t="str">
        <f>IF(ISERROR(VLOOKUP($A3,競技者csv変換!$A:$AK,MATCH(X$1,競技者csv変換!$1:$1,0),0)),"",IF(VLOOKUP($A3,競技者csv変換!$A:$AK,MATCH(X$1,競技者csv変換!$1:$1,0),0)="","",VLOOKUP($A3,競技者csv変換!$A:$AK,MATCH(X$1,競技者csv変換!$1:$1,0),0)))</f>
        <v/>
      </c>
      <c r="Y3" s="189" t="str">
        <f>IF(ISERROR(VLOOKUP($A3,競技者csv変換!$A:$AK,MATCH(Y$1,競技者csv変換!$1:$1,0),0)),"",IF(VLOOKUP($A3,競技者csv変換!$A:$AK,MATCH(Y$1,競技者csv変換!$1:$1,0),0)="","",VLOOKUP($A3,競技者csv変換!$A:$AK,MATCH(Y$1,競技者csv変換!$1:$1,0),0)))</f>
        <v/>
      </c>
      <c r="Z3" s="189" t="str">
        <f>IF(ISERROR(VLOOKUP($A3,競技者csv変換!$A:$AK,MATCH(Z$1,競技者csv変換!$1:$1,0),0)),"",IF(VLOOKUP($A3,競技者csv変換!$A:$AK,MATCH(Z$1,競技者csv変換!$1:$1,0),0)="","",VLOOKUP($A3,競技者csv変換!$A:$AK,MATCH(Z$1,競技者csv変換!$1:$1,0),0)))</f>
        <v/>
      </c>
      <c r="AA3" s="189" t="str">
        <f>IF(ISERROR(VLOOKUP($A3,競技者csv変換!$A:$AK,MATCH(AA$1,競技者csv変換!$1:$1,0),0)),"",IF(VLOOKUP($A3,競技者csv変換!$A:$AK,MATCH(AA$1,競技者csv変換!$1:$1,0),0)="","",VLOOKUP($A3,競技者csv変換!$A:$AK,MATCH(AA$1,競技者csv変換!$1:$1,0),0)))</f>
        <v/>
      </c>
      <c r="AB3" s="189" t="str">
        <f>IF(ISERROR(VLOOKUP($A3,競技者csv変換!$A:$AK,MATCH(AB$1,競技者csv変換!$1:$1,0),0)),"",IF(VLOOKUP($A3,競技者csv変換!$A:$AK,MATCH(AB$1,競技者csv変換!$1:$1,0),0)="","",VLOOKUP($A3,競技者csv変換!$A:$AK,MATCH(AB$1,競技者csv変換!$1:$1,0),0)))</f>
        <v/>
      </c>
      <c r="AC3" s="189" t="str">
        <f>IF(ISERROR(VLOOKUP($A3,競技者csv変換!$A:$AK,MATCH(AC$1,競技者csv変換!$1:$1,0),0)),"",IF(VLOOKUP($A3,競技者csv変換!$A:$AK,MATCH(AC$1,競技者csv変換!$1:$1,0),0)="","",VLOOKUP($A3,競技者csv変換!$A:$AK,MATCH(AC$1,競技者csv変換!$1:$1,0),0)))</f>
        <v/>
      </c>
      <c r="AD3" s="76" t="str">
        <f>IF(ISERROR(VLOOKUP($A3,競技者csv変換!$A:$AK,MATCH(AD$1,競技者csv変換!$1:$1,0),0)),"",IF(VLOOKUP($A3,競技者csv変換!$A:$AK,MATCH(AD$1,競技者csv変換!$1:$1,0),0)="","",VLOOKUP($A3,競技者csv変換!$A:$AK,MATCH(AD$1,競技者csv変換!$1:$1,0),0)))</f>
        <v/>
      </c>
      <c r="AE3" s="76" t="str">
        <f>IF(ISERROR(VLOOKUP($A3,競技者csv変換!$A:$AK,MATCH(AE$1,競技者csv変換!$1:$1,0),0)),"",IF(VLOOKUP($A3,競技者csv変換!$A:$AK,MATCH(AE$1,競技者csv変換!$1:$1,0),0)="","",VLOOKUP($A3,競技者csv変換!$A:$AK,MATCH(AE$1,競技者csv変換!$1:$1,0),0)))</f>
        <v/>
      </c>
      <c r="AF3" s="76" t="str">
        <f>IF(ISERROR(VLOOKUP($A3,競技者csv変換!$A:$AK,MATCH(AF$1,競技者csv変換!$1:$1,0),0)),"",IF(VLOOKUP($A3,競技者csv変換!$A:$AK,MATCH(AF$1,競技者csv変換!$1:$1,0),0)="","",VLOOKUP($A3,競技者csv変換!$A:$AK,MATCH(AF$1,競技者csv変換!$1:$1,0),0)))</f>
        <v/>
      </c>
      <c r="AG3" s="76" t="str">
        <f>IF(ISERROR(VLOOKUP($A3,競技者csv変換!$A:$AK,MATCH(AG$1,競技者csv変換!$1:$1,0),0)),"",IF(VLOOKUP($A3,競技者csv変換!$A:$AK,MATCH(AG$1,競技者csv変換!$1:$1,0),0)="","",VLOOKUP($A3,競技者csv変換!$A:$AK,MATCH(AG$1,競技者csv変換!$1:$1,0),0)))</f>
        <v/>
      </c>
      <c r="AH3" s="76" t="str">
        <f>IF(ISERROR(VLOOKUP($A3,競技者csv変換!$A:$AK,MATCH(AH$1,競技者csv変換!$1:$1,0),0)),"",IF(VLOOKUP($A3,競技者csv変換!$A:$AK,MATCH(AH$1,競技者csv変換!$1:$1,0),0)="","",VLOOKUP($A3,競技者csv変換!$A:$AK,MATCH(AH$1,競技者csv変換!$1:$1,0),0)))</f>
        <v/>
      </c>
      <c r="AI3" s="76" t="str">
        <f>IF(ISERROR(VLOOKUP($A3,競技者csv変換!$A:$AK,MATCH(AI$1,競技者csv変換!$1:$1,0),0)),"",IF(VLOOKUP($A3,競技者csv変換!$A:$AK,MATCH(AI$1,競技者csv変換!$1:$1,0),0)="","",VLOOKUP($A3,競技者csv変換!$A:$AK,MATCH(AI$1,競技者csv変換!$1:$1,0),0)))</f>
        <v/>
      </c>
      <c r="AJ3" s="76" t="str">
        <f>IF(ISERROR(VLOOKUP($A3,競技者csv変換!$A:$AK,MATCH(AJ$1,競技者csv変換!$1:$1,0),0)),"",IF(VLOOKUP($A3,競技者csv変換!$A:$AK,MATCH(AJ$1,競技者csv変換!$1:$1,0),0)="","",VLOOKUP($A3,競技者csv変換!$A:$AK,MATCH(AJ$1,競技者csv変換!$1:$1,0),0)))</f>
        <v/>
      </c>
      <c r="AK3" s="76" t="str">
        <f>IF(ISERROR(VLOOKUP($A3,競技者csv変換!$A:$AK,MATCH(AK$1,競技者csv変換!$1:$1,0),0)),"",IF(VLOOKUP($A3,競技者csv変換!$A:$AK,MATCH(AK$1,競技者csv変換!$1:$1,0),0)="","",VLOOKUP($A3,競技者csv変換!$A:$AK,MATCH(AK$1,競技者csv変換!$1:$1,0),0)))</f>
        <v/>
      </c>
    </row>
    <row r="4" spans="1:37" ht="18" customHeight="1">
      <c r="A4" s="76" t="str">
        <f t="shared" si="0"/>
        <v/>
      </c>
      <c r="B4" s="189" t="str">
        <f>IF(ISERROR(VLOOKUP($A4,競技者csv変換!$A:$AK,MATCH(B$1,競技者csv変換!$1:$1,0),0)),"",IF(VLOOKUP($A4,競技者csv変換!$A:$AK,MATCH(B$1,競技者csv変換!$1:$1,0),0)="","",VLOOKUP($A4,競技者csv変換!$A:$AK,MATCH(B$1,競技者csv変換!$1:$1,0),0)))</f>
        <v/>
      </c>
      <c r="C4" s="189" t="str">
        <f>IF(ISERROR(VLOOKUP($A4,競技者csv変換!$A:$AK,MATCH(C$1,競技者csv変換!$1:$1,0),0)),"",IF(VLOOKUP($A4,競技者csv変換!$A:$AK,MATCH(C$1,競技者csv変換!$1:$1,0),0)="","",VLOOKUP($A4,競技者csv変換!$A:$AK,MATCH(C$1,競技者csv変換!$1:$1,0),0)))</f>
        <v/>
      </c>
      <c r="D4" s="189" t="str">
        <f>IF(ISERROR(VLOOKUP($A4,競技者csv変換!$A:$AK,MATCH(D$1,競技者csv変換!$1:$1,0),0)),"",IF(VLOOKUP($A4,競技者csv変換!$A:$AK,MATCH(D$1,競技者csv変換!$1:$1,0),0)="","",VLOOKUP($A4,競技者csv変換!$A:$AK,MATCH(D$1,競技者csv変換!$1:$1,0),0)))</f>
        <v/>
      </c>
      <c r="E4" s="189" t="str">
        <f>IF(ISERROR(VLOOKUP($A4,競技者csv変換!$A:$AK,MATCH(E$1,競技者csv変換!$1:$1,0),0)),"",IF(VLOOKUP($A4,競技者csv変換!$A:$AK,MATCH(E$1,競技者csv変換!$1:$1,0),0)="","",VLOOKUP($A4,競技者csv変換!$A:$AK,MATCH(E$1,競技者csv変換!$1:$1,0),0)))</f>
        <v/>
      </c>
      <c r="F4" s="189" t="str">
        <f>IF(ISERROR(VLOOKUP($A4,競技者csv変換!$A:$AK,MATCH(F$1,競技者csv変換!$1:$1,0),0)),"",IF(VLOOKUP($A4,競技者csv変換!$A:$AK,MATCH(F$1,競技者csv変換!$1:$1,0),0)="","",VLOOKUP($A4,競技者csv変換!$A:$AK,MATCH(F$1,競技者csv変換!$1:$1,0),0)))</f>
        <v/>
      </c>
      <c r="G4" s="189" t="str">
        <f>IF(ISERROR(VLOOKUP($A4,競技者csv変換!$A:$AK,MATCH(G$1,競技者csv変換!$1:$1,0),0)),"",IF(VLOOKUP($A4,競技者csv変換!$A:$AK,MATCH(G$1,競技者csv変換!$1:$1,0),0)="","",VLOOKUP($A4,競技者csv変換!$A:$AK,MATCH(G$1,競技者csv変換!$1:$1,0),0)))</f>
        <v/>
      </c>
      <c r="H4" s="189" t="str">
        <f>IF(ISERROR(VLOOKUP($A4,競技者csv変換!$A:$AK,MATCH(H$1,競技者csv変換!$1:$1,0),0)),"",IF(VLOOKUP($A4,競技者csv変換!$A:$AK,MATCH(H$1,競技者csv変換!$1:$1,0),0)="","",VLOOKUP($A4,競技者csv変換!$A:$AK,MATCH(H$1,競技者csv変換!$1:$1,0),0)))</f>
        <v/>
      </c>
      <c r="I4" s="189" t="str">
        <f>IF(ISERROR(VLOOKUP($A4,競技者csv変換!$A:$AK,MATCH(I$1,競技者csv変換!$1:$1,0),0)),"",IF(VLOOKUP($A4,競技者csv変換!$A:$AK,MATCH(I$1,競技者csv変換!$1:$1,0),0)="","",VLOOKUP($A4,競技者csv変換!$A:$AK,MATCH(I$1,競技者csv変換!$1:$1,0),0)))</f>
        <v/>
      </c>
      <c r="J4" s="189" t="str">
        <f>IF(ISERROR(VLOOKUP($A4,競技者csv変換!$A:$AK,MATCH(J$1,競技者csv変換!$1:$1,0),0)),"",IF(VLOOKUP($A4,競技者csv変換!$A:$AK,MATCH(J$1,競技者csv変換!$1:$1,0),0)="","",VLOOKUP($A4,競技者csv変換!$A:$AK,MATCH(J$1,競技者csv変換!$1:$1,0),0)))</f>
        <v/>
      </c>
      <c r="K4" s="189" t="str">
        <f>IF(ISERROR(VLOOKUP($A4,競技者csv変換!$A:$AK,MATCH(K$1,競技者csv変換!$1:$1,0),0)),"",IF(VLOOKUP($A4,競技者csv変換!$A:$AK,MATCH(K$1,競技者csv変換!$1:$1,0),0)="","",VLOOKUP($A4,競技者csv変換!$A:$AK,MATCH(K$1,競技者csv変換!$1:$1,0),0)))</f>
        <v/>
      </c>
      <c r="L4" s="189" t="str">
        <f>IF(ISERROR(VLOOKUP($A4,競技者csv変換!$A:$AK,MATCH(L$1,競技者csv変換!$1:$1,0),0)),"",IF(VLOOKUP($A4,競技者csv変換!$A:$AK,MATCH(L$1,競技者csv変換!$1:$1,0),0)="","",VLOOKUP($A4,競技者csv変換!$A:$AK,MATCH(L$1,競技者csv変換!$1:$1,0),0)))</f>
        <v/>
      </c>
      <c r="M4" s="189" t="str">
        <f>IF(ISERROR(VLOOKUP($A4,競技者csv変換!$A:$AK,MATCH(M$1,競技者csv変換!$1:$1,0),0)),"",IF(VLOOKUP($A4,競技者csv変換!$A:$AK,MATCH(M$1,競技者csv変換!$1:$1,0),0)="","",VLOOKUP($A4,競技者csv変換!$A:$AK,MATCH(M$1,競技者csv変換!$1:$1,0),0)))</f>
        <v/>
      </c>
      <c r="N4" s="189" t="str">
        <f>IF(ISERROR(VLOOKUP($A4,競技者csv変換!$A:$AK,MATCH(N$1,競技者csv変換!$1:$1,0),0)),"",IF(VLOOKUP($A4,競技者csv変換!$A:$AK,MATCH(N$1,競技者csv変換!$1:$1,0),0)="","",VLOOKUP($A4,競技者csv変換!$A:$AK,MATCH(N$1,競技者csv変換!$1:$1,0),0)))</f>
        <v/>
      </c>
      <c r="O4" s="189" t="str">
        <f>IF(ISERROR(VLOOKUP($A4,競技者csv変換!$A:$AK,MATCH(O$1,競技者csv変換!$1:$1,0),0)),"",IF(VLOOKUP($A4,競技者csv変換!$A:$AK,MATCH(O$1,競技者csv変換!$1:$1,0),0)="","",VLOOKUP($A4,競技者csv変換!$A:$AK,MATCH(O$1,競技者csv変換!$1:$1,0),0)))</f>
        <v/>
      </c>
      <c r="P4" s="189" t="str">
        <f>IF(ISERROR(VLOOKUP($A4,競技者csv変換!$A:$AK,MATCH(P$1,競技者csv変換!$1:$1,0),0)),"",IF(VLOOKUP($A4,競技者csv変換!$A:$AK,MATCH(P$1,競技者csv変換!$1:$1,0),0)="","",VLOOKUP($A4,競技者csv変換!$A:$AK,MATCH(P$1,競技者csv変換!$1:$1,0),0)))</f>
        <v/>
      </c>
      <c r="Q4" s="189" t="str">
        <f>IF(ISERROR(VLOOKUP($A4,競技者csv変換!$A:$AK,MATCH(Q$1,競技者csv変換!$1:$1,0),0)),"",IF(VLOOKUP($A4,競技者csv変換!$A:$AK,MATCH(Q$1,競技者csv変換!$1:$1,0),0)="","",VLOOKUP($A4,競技者csv変換!$A:$AK,MATCH(Q$1,競技者csv変換!$1:$1,0),0)))</f>
        <v/>
      </c>
      <c r="R4" s="189" t="str">
        <f>IF(ISERROR(VLOOKUP($A4,競技者csv変換!$A:$AK,MATCH(R$1,競技者csv変換!$1:$1,0),0)),"",IF(VLOOKUP($A4,競技者csv変換!$A:$AK,MATCH(R$1,競技者csv変換!$1:$1,0),0)="","",VLOOKUP($A4,競技者csv変換!$A:$AK,MATCH(R$1,競技者csv変換!$1:$1,0),0)))</f>
        <v/>
      </c>
      <c r="S4" s="189" t="str">
        <f>IF(ISERROR(VLOOKUP($A4,競技者csv変換!$A:$AK,MATCH(S$1,競技者csv変換!$1:$1,0),0)),"",IF(VLOOKUP($A4,競技者csv変換!$A:$AK,MATCH(S$1,競技者csv変換!$1:$1,0),0)="","",VLOOKUP($A4,競技者csv変換!$A:$AK,MATCH(S$1,競技者csv変換!$1:$1,0),0)))</f>
        <v/>
      </c>
      <c r="T4" s="189" t="str">
        <f>IF(ISERROR(VLOOKUP($A4,競技者csv変換!$A:$AK,MATCH(T$1,競技者csv変換!$1:$1,0),0)),"",IF(VLOOKUP($A4,競技者csv変換!$A:$AK,MATCH(T$1,競技者csv変換!$1:$1,0),0)="","",VLOOKUP($A4,競技者csv変換!$A:$AK,MATCH(T$1,競技者csv変換!$1:$1,0),0)))</f>
        <v/>
      </c>
      <c r="U4" s="189" t="str">
        <f>IF(ISERROR(VLOOKUP($A4,競技者csv変換!$A:$AK,MATCH(U$1,競技者csv変換!$1:$1,0),0)),"",IF(VLOOKUP($A4,競技者csv変換!$A:$AK,MATCH(U$1,競技者csv変換!$1:$1,0),0)="","",VLOOKUP($A4,競技者csv変換!$A:$AK,MATCH(U$1,競技者csv変換!$1:$1,0),0)))</f>
        <v/>
      </c>
      <c r="V4" s="189" t="str">
        <f>IF(ISERROR(VLOOKUP($A4,競技者csv変換!$A:$AK,MATCH(V$1,競技者csv変換!$1:$1,0),0)),"",IF(VLOOKUP($A4,競技者csv変換!$A:$AK,MATCH(V$1,競技者csv変換!$1:$1,0),0)="","",VLOOKUP($A4,競技者csv変換!$A:$AK,MATCH(V$1,競技者csv変換!$1:$1,0),0)))</f>
        <v/>
      </c>
      <c r="W4" s="189" t="str">
        <f>IF(ISERROR(VLOOKUP($A4,競技者csv変換!$A:$AK,MATCH(W$1,競技者csv変換!$1:$1,0),0)),"",IF(VLOOKUP($A4,競技者csv変換!$A:$AK,MATCH(W$1,競技者csv変換!$1:$1,0),0)="","",VLOOKUP($A4,競技者csv変換!$A:$AK,MATCH(W$1,競技者csv変換!$1:$1,0),0)))</f>
        <v/>
      </c>
      <c r="X4" s="189" t="str">
        <f>IF(ISERROR(VLOOKUP($A4,競技者csv変換!$A:$AK,MATCH(X$1,競技者csv変換!$1:$1,0),0)),"",IF(VLOOKUP($A4,競技者csv変換!$A:$AK,MATCH(X$1,競技者csv変換!$1:$1,0),0)="","",VLOOKUP($A4,競技者csv変換!$A:$AK,MATCH(X$1,競技者csv変換!$1:$1,0),0)))</f>
        <v/>
      </c>
      <c r="Y4" s="189" t="str">
        <f>IF(ISERROR(VLOOKUP($A4,競技者csv変換!$A:$AK,MATCH(Y$1,競技者csv変換!$1:$1,0),0)),"",IF(VLOOKUP($A4,競技者csv変換!$A:$AK,MATCH(Y$1,競技者csv変換!$1:$1,0),0)="","",VLOOKUP($A4,競技者csv変換!$A:$AK,MATCH(Y$1,競技者csv変換!$1:$1,0),0)))</f>
        <v/>
      </c>
      <c r="Z4" s="189" t="str">
        <f>IF(ISERROR(VLOOKUP($A4,競技者csv変換!$A:$AK,MATCH(Z$1,競技者csv変換!$1:$1,0),0)),"",IF(VLOOKUP($A4,競技者csv変換!$A:$AK,MATCH(Z$1,競技者csv変換!$1:$1,0),0)="","",VLOOKUP($A4,競技者csv変換!$A:$AK,MATCH(Z$1,競技者csv変換!$1:$1,0),0)))</f>
        <v/>
      </c>
      <c r="AA4" s="189" t="str">
        <f>IF(ISERROR(VLOOKUP($A4,競技者csv変換!$A:$AK,MATCH(AA$1,競技者csv変換!$1:$1,0),0)),"",IF(VLOOKUP($A4,競技者csv変換!$A:$AK,MATCH(AA$1,競技者csv変換!$1:$1,0),0)="","",VLOOKUP($A4,競技者csv変換!$A:$AK,MATCH(AA$1,競技者csv変換!$1:$1,0),0)))</f>
        <v/>
      </c>
      <c r="AB4" s="189" t="str">
        <f>IF(ISERROR(VLOOKUP($A4,競技者csv変換!$A:$AK,MATCH(AB$1,競技者csv変換!$1:$1,0),0)),"",IF(VLOOKUP($A4,競技者csv変換!$A:$AK,MATCH(AB$1,競技者csv変換!$1:$1,0),0)="","",VLOOKUP($A4,競技者csv変換!$A:$AK,MATCH(AB$1,競技者csv変換!$1:$1,0),0)))</f>
        <v/>
      </c>
      <c r="AC4" s="189" t="str">
        <f>IF(ISERROR(VLOOKUP($A4,競技者csv変換!$A:$AK,MATCH(AC$1,競技者csv変換!$1:$1,0),0)),"",IF(VLOOKUP($A4,競技者csv変換!$A:$AK,MATCH(AC$1,競技者csv変換!$1:$1,0),0)="","",VLOOKUP($A4,競技者csv変換!$A:$AK,MATCH(AC$1,競技者csv変換!$1:$1,0),0)))</f>
        <v/>
      </c>
      <c r="AD4" s="76" t="str">
        <f>IF(ISERROR(VLOOKUP($A4,競技者csv変換!$A:$AK,MATCH(AD$1,競技者csv変換!$1:$1,0),0)),"",IF(VLOOKUP($A4,競技者csv変換!$A:$AK,MATCH(AD$1,競技者csv変換!$1:$1,0),0)="","",VLOOKUP($A4,競技者csv変換!$A:$AK,MATCH(AD$1,競技者csv変換!$1:$1,0),0)))</f>
        <v/>
      </c>
      <c r="AE4" s="76" t="str">
        <f>IF(ISERROR(VLOOKUP($A4,競技者csv変換!$A:$AK,MATCH(AE$1,競技者csv変換!$1:$1,0),0)),"",IF(VLOOKUP($A4,競技者csv変換!$A:$AK,MATCH(AE$1,競技者csv変換!$1:$1,0),0)="","",VLOOKUP($A4,競技者csv変換!$A:$AK,MATCH(AE$1,競技者csv変換!$1:$1,0),0)))</f>
        <v/>
      </c>
      <c r="AF4" s="76" t="str">
        <f>IF(ISERROR(VLOOKUP($A4,競技者csv変換!$A:$AK,MATCH(AF$1,競技者csv変換!$1:$1,0),0)),"",IF(VLOOKUP($A4,競技者csv変換!$A:$AK,MATCH(AF$1,競技者csv変換!$1:$1,0),0)="","",VLOOKUP($A4,競技者csv変換!$A:$AK,MATCH(AF$1,競技者csv変換!$1:$1,0),0)))</f>
        <v/>
      </c>
      <c r="AG4" s="76" t="str">
        <f>IF(ISERROR(VLOOKUP($A4,競技者csv変換!$A:$AK,MATCH(AG$1,競技者csv変換!$1:$1,0),0)),"",IF(VLOOKUP($A4,競技者csv変換!$A:$AK,MATCH(AG$1,競技者csv変換!$1:$1,0),0)="","",VLOOKUP($A4,競技者csv変換!$A:$AK,MATCH(AG$1,競技者csv変換!$1:$1,0),0)))</f>
        <v/>
      </c>
      <c r="AH4" s="76" t="str">
        <f>IF(ISERROR(VLOOKUP($A4,競技者csv変換!$A:$AK,MATCH(AH$1,競技者csv変換!$1:$1,0),0)),"",IF(VLOOKUP($A4,競技者csv変換!$A:$AK,MATCH(AH$1,競技者csv変換!$1:$1,0),0)="","",VLOOKUP($A4,競技者csv変換!$A:$AK,MATCH(AH$1,競技者csv変換!$1:$1,0),0)))</f>
        <v/>
      </c>
      <c r="AI4" s="76" t="str">
        <f>IF(ISERROR(VLOOKUP($A4,競技者csv変換!$A:$AK,MATCH(AI$1,競技者csv変換!$1:$1,0),0)),"",IF(VLOOKUP($A4,競技者csv変換!$A:$AK,MATCH(AI$1,競技者csv変換!$1:$1,0),0)="","",VLOOKUP($A4,競技者csv変換!$A:$AK,MATCH(AI$1,競技者csv変換!$1:$1,0),0)))</f>
        <v/>
      </c>
      <c r="AJ4" s="76" t="str">
        <f>IF(ISERROR(VLOOKUP($A4,競技者csv変換!$A:$AK,MATCH(AJ$1,競技者csv変換!$1:$1,0),0)),"",IF(VLOOKUP($A4,競技者csv変換!$A:$AK,MATCH(AJ$1,競技者csv変換!$1:$1,0),0)="","",VLOOKUP($A4,競技者csv変換!$A:$AK,MATCH(AJ$1,競技者csv変換!$1:$1,0),0)))</f>
        <v/>
      </c>
      <c r="AK4" s="76" t="str">
        <f>IF(ISERROR(VLOOKUP($A4,競技者csv変換!$A:$AK,MATCH(AK$1,競技者csv変換!$1:$1,0),0)),"",IF(VLOOKUP($A4,競技者csv変換!$A:$AK,MATCH(AK$1,競技者csv変換!$1:$1,0),0)="","",VLOOKUP($A4,競技者csv変換!$A:$AK,MATCH(AK$1,競技者csv変換!$1:$1,0),0)))</f>
        <v/>
      </c>
    </row>
    <row r="5" spans="1:37" ht="18" customHeight="1">
      <c r="A5" s="76" t="str">
        <f t="shared" si="0"/>
        <v/>
      </c>
      <c r="B5" s="189" t="str">
        <f>IF(ISERROR(VLOOKUP($A5,競技者csv変換!$A:$AK,MATCH(B$1,競技者csv変換!$1:$1,0),0)),"",IF(VLOOKUP($A5,競技者csv変換!$A:$AK,MATCH(B$1,競技者csv変換!$1:$1,0),0)="","",VLOOKUP($A5,競技者csv変換!$A:$AK,MATCH(B$1,競技者csv変換!$1:$1,0),0)))</f>
        <v/>
      </c>
      <c r="C5" s="189" t="str">
        <f>IF(ISERROR(VLOOKUP($A5,競技者csv変換!$A:$AK,MATCH(C$1,競技者csv変換!$1:$1,0),0)),"",IF(VLOOKUP($A5,競技者csv変換!$A:$AK,MATCH(C$1,競技者csv変換!$1:$1,0),0)="","",VLOOKUP($A5,競技者csv変換!$A:$AK,MATCH(C$1,競技者csv変換!$1:$1,0),0)))</f>
        <v/>
      </c>
      <c r="D5" s="189" t="str">
        <f>IF(ISERROR(VLOOKUP($A5,競技者csv変換!$A:$AK,MATCH(D$1,競技者csv変換!$1:$1,0),0)),"",IF(VLOOKUP($A5,競技者csv変換!$A:$AK,MATCH(D$1,競技者csv変換!$1:$1,0),0)="","",VLOOKUP($A5,競技者csv変換!$A:$AK,MATCH(D$1,競技者csv変換!$1:$1,0),0)))</f>
        <v/>
      </c>
      <c r="E5" s="189" t="str">
        <f>IF(ISERROR(VLOOKUP($A5,競技者csv変換!$A:$AK,MATCH(E$1,競技者csv変換!$1:$1,0),0)),"",IF(VLOOKUP($A5,競技者csv変換!$A:$AK,MATCH(E$1,競技者csv変換!$1:$1,0),0)="","",VLOOKUP($A5,競技者csv変換!$A:$AK,MATCH(E$1,競技者csv変換!$1:$1,0),0)))</f>
        <v/>
      </c>
      <c r="F5" s="189" t="str">
        <f>IF(ISERROR(VLOOKUP($A5,競技者csv変換!$A:$AK,MATCH(F$1,競技者csv変換!$1:$1,0),0)),"",IF(VLOOKUP($A5,競技者csv変換!$A:$AK,MATCH(F$1,競技者csv変換!$1:$1,0),0)="","",VLOOKUP($A5,競技者csv変換!$A:$AK,MATCH(F$1,競技者csv変換!$1:$1,0),0)))</f>
        <v/>
      </c>
      <c r="G5" s="189" t="str">
        <f>IF(ISERROR(VLOOKUP($A5,競技者csv変換!$A:$AK,MATCH(G$1,競技者csv変換!$1:$1,0),0)),"",IF(VLOOKUP($A5,競技者csv変換!$A:$AK,MATCH(G$1,競技者csv変換!$1:$1,0),0)="","",VLOOKUP($A5,競技者csv変換!$A:$AK,MATCH(G$1,競技者csv変換!$1:$1,0),0)))</f>
        <v/>
      </c>
      <c r="H5" s="189" t="str">
        <f>IF(ISERROR(VLOOKUP($A5,競技者csv変換!$A:$AK,MATCH(H$1,競技者csv変換!$1:$1,0),0)),"",IF(VLOOKUP($A5,競技者csv変換!$A:$AK,MATCH(H$1,競技者csv変換!$1:$1,0),0)="","",VLOOKUP($A5,競技者csv変換!$A:$AK,MATCH(H$1,競技者csv変換!$1:$1,0),0)))</f>
        <v/>
      </c>
      <c r="I5" s="189" t="str">
        <f>IF(ISERROR(VLOOKUP($A5,競技者csv変換!$A:$AK,MATCH(I$1,競技者csv変換!$1:$1,0),0)),"",IF(VLOOKUP($A5,競技者csv変換!$A:$AK,MATCH(I$1,競技者csv変換!$1:$1,0),0)="","",VLOOKUP($A5,競技者csv変換!$A:$AK,MATCH(I$1,競技者csv変換!$1:$1,0),0)))</f>
        <v/>
      </c>
      <c r="J5" s="189" t="str">
        <f>IF(ISERROR(VLOOKUP($A5,競技者csv変換!$A:$AK,MATCH(J$1,競技者csv変換!$1:$1,0),0)),"",IF(VLOOKUP($A5,競技者csv変換!$A:$AK,MATCH(J$1,競技者csv変換!$1:$1,0),0)="","",VLOOKUP($A5,競技者csv変換!$A:$AK,MATCH(J$1,競技者csv変換!$1:$1,0),0)))</f>
        <v/>
      </c>
      <c r="K5" s="189" t="str">
        <f>IF(ISERROR(VLOOKUP($A5,競技者csv変換!$A:$AK,MATCH(K$1,競技者csv変換!$1:$1,0),0)),"",IF(VLOOKUP($A5,競技者csv変換!$A:$AK,MATCH(K$1,競技者csv変換!$1:$1,0),0)="","",VLOOKUP($A5,競技者csv変換!$A:$AK,MATCH(K$1,競技者csv変換!$1:$1,0),0)))</f>
        <v/>
      </c>
      <c r="L5" s="189" t="str">
        <f>IF(ISERROR(VLOOKUP($A5,競技者csv変換!$A:$AK,MATCH(L$1,競技者csv変換!$1:$1,0),0)),"",IF(VLOOKUP($A5,競技者csv変換!$A:$AK,MATCH(L$1,競技者csv変換!$1:$1,0),0)="","",VLOOKUP($A5,競技者csv変換!$A:$AK,MATCH(L$1,競技者csv変換!$1:$1,0),0)))</f>
        <v/>
      </c>
      <c r="M5" s="189" t="str">
        <f>IF(ISERROR(VLOOKUP($A5,競技者csv変換!$A:$AK,MATCH(M$1,競技者csv変換!$1:$1,0),0)),"",IF(VLOOKUP($A5,競技者csv変換!$A:$AK,MATCH(M$1,競技者csv変換!$1:$1,0),0)="","",VLOOKUP($A5,競技者csv変換!$A:$AK,MATCH(M$1,競技者csv変換!$1:$1,0),0)))</f>
        <v/>
      </c>
      <c r="N5" s="189" t="str">
        <f>IF(ISERROR(VLOOKUP($A5,競技者csv変換!$A:$AK,MATCH(N$1,競技者csv変換!$1:$1,0),0)),"",IF(VLOOKUP($A5,競技者csv変換!$A:$AK,MATCH(N$1,競技者csv変換!$1:$1,0),0)="","",VLOOKUP($A5,競技者csv変換!$A:$AK,MATCH(N$1,競技者csv変換!$1:$1,0),0)))</f>
        <v/>
      </c>
      <c r="O5" s="189" t="str">
        <f>IF(ISERROR(VLOOKUP($A5,競技者csv変換!$A:$AK,MATCH(O$1,競技者csv変換!$1:$1,0),0)),"",IF(VLOOKUP($A5,競技者csv変換!$A:$AK,MATCH(O$1,競技者csv変換!$1:$1,0),0)="","",VLOOKUP($A5,競技者csv変換!$A:$AK,MATCH(O$1,競技者csv変換!$1:$1,0),0)))</f>
        <v/>
      </c>
      <c r="P5" s="189" t="str">
        <f>IF(ISERROR(VLOOKUP($A5,競技者csv変換!$A:$AK,MATCH(P$1,競技者csv変換!$1:$1,0),0)),"",IF(VLOOKUP($A5,競技者csv変換!$A:$AK,MATCH(P$1,競技者csv変換!$1:$1,0),0)="","",VLOOKUP($A5,競技者csv変換!$A:$AK,MATCH(P$1,競技者csv変換!$1:$1,0),0)))</f>
        <v/>
      </c>
      <c r="Q5" s="189" t="str">
        <f>IF(ISERROR(VLOOKUP($A5,競技者csv変換!$A:$AK,MATCH(Q$1,競技者csv変換!$1:$1,0),0)),"",IF(VLOOKUP($A5,競技者csv変換!$A:$AK,MATCH(Q$1,競技者csv変換!$1:$1,0),0)="","",VLOOKUP($A5,競技者csv変換!$A:$AK,MATCH(Q$1,競技者csv変換!$1:$1,0),0)))</f>
        <v/>
      </c>
      <c r="R5" s="189" t="str">
        <f>IF(ISERROR(VLOOKUP($A5,競技者csv変換!$A:$AK,MATCH(R$1,競技者csv変換!$1:$1,0),0)),"",IF(VLOOKUP($A5,競技者csv変換!$A:$AK,MATCH(R$1,競技者csv変換!$1:$1,0),0)="","",VLOOKUP($A5,競技者csv変換!$A:$AK,MATCH(R$1,競技者csv変換!$1:$1,0),0)))</f>
        <v/>
      </c>
      <c r="S5" s="189" t="str">
        <f>IF(ISERROR(VLOOKUP($A5,競技者csv変換!$A:$AK,MATCH(S$1,競技者csv変換!$1:$1,0),0)),"",IF(VLOOKUP($A5,競技者csv変換!$A:$AK,MATCH(S$1,競技者csv変換!$1:$1,0),0)="","",VLOOKUP($A5,競技者csv変換!$A:$AK,MATCH(S$1,競技者csv変換!$1:$1,0),0)))</f>
        <v/>
      </c>
      <c r="T5" s="189" t="str">
        <f>IF(ISERROR(VLOOKUP($A5,競技者csv変換!$A:$AK,MATCH(T$1,競技者csv変換!$1:$1,0),0)),"",IF(VLOOKUP($A5,競技者csv変換!$A:$AK,MATCH(T$1,競技者csv変換!$1:$1,0),0)="","",VLOOKUP($A5,競技者csv変換!$A:$AK,MATCH(T$1,競技者csv変換!$1:$1,0),0)))</f>
        <v/>
      </c>
      <c r="U5" s="189" t="str">
        <f>IF(ISERROR(VLOOKUP($A5,競技者csv変換!$A:$AK,MATCH(U$1,競技者csv変換!$1:$1,0),0)),"",IF(VLOOKUP($A5,競技者csv変換!$A:$AK,MATCH(U$1,競技者csv変換!$1:$1,0),0)="","",VLOOKUP($A5,競技者csv変換!$A:$AK,MATCH(U$1,競技者csv変換!$1:$1,0),0)))</f>
        <v/>
      </c>
      <c r="V5" s="189" t="str">
        <f>IF(ISERROR(VLOOKUP($A5,競技者csv変換!$A:$AK,MATCH(V$1,競技者csv変換!$1:$1,0),0)),"",IF(VLOOKUP($A5,競技者csv変換!$A:$AK,MATCH(V$1,競技者csv変換!$1:$1,0),0)="","",VLOOKUP($A5,競技者csv変換!$A:$AK,MATCH(V$1,競技者csv変換!$1:$1,0),0)))</f>
        <v/>
      </c>
      <c r="W5" s="189" t="str">
        <f>IF(ISERROR(VLOOKUP($A5,競技者csv変換!$A:$AK,MATCH(W$1,競技者csv変換!$1:$1,0),0)),"",IF(VLOOKUP($A5,競技者csv変換!$A:$AK,MATCH(W$1,競技者csv変換!$1:$1,0),0)="","",VLOOKUP($A5,競技者csv変換!$A:$AK,MATCH(W$1,競技者csv変換!$1:$1,0),0)))</f>
        <v/>
      </c>
      <c r="X5" s="189" t="str">
        <f>IF(ISERROR(VLOOKUP($A5,競技者csv変換!$A:$AK,MATCH(X$1,競技者csv変換!$1:$1,0),0)),"",IF(VLOOKUP($A5,競技者csv変換!$A:$AK,MATCH(X$1,競技者csv変換!$1:$1,0),0)="","",VLOOKUP($A5,競技者csv変換!$A:$AK,MATCH(X$1,競技者csv変換!$1:$1,0),0)))</f>
        <v/>
      </c>
      <c r="Y5" s="189" t="str">
        <f>IF(ISERROR(VLOOKUP($A5,競技者csv変換!$A:$AK,MATCH(Y$1,競技者csv変換!$1:$1,0),0)),"",IF(VLOOKUP($A5,競技者csv変換!$A:$AK,MATCH(Y$1,競技者csv変換!$1:$1,0),0)="","",VLOOKUP($A5,競技者csv変換!$A:$AK,MATCH(Y$1,競技者csv変換!$1:$1,0),0)))</f>
        <v/>
      </c>
      <c r="Z5" s="189" t="str">
        <f>IF(ISERROR(VLOOKUP($A5,競技者csv変換!$A:$AK,MATCH(Z$1,競技者csv変換!$1:$1,0),0)),"",IF(VLOOKUP($A5,競技者csv変換!$A:$AK,MATCH(Z$1,競技者csv変換!$1:$1,0),0)="","",VLOOKUP($A5,競技者csv変換!$A:$AK,MATCH(Z$1,競技者csv変換!$1:$1,0),0)))</f>
        <v/>
      </c>
      <c r="AA5" s="189" t="str">
        <f>IF(ISERROR(VLOOKUP($A5,競技者csv変換!$A:$AK,MATCH(AA$1,競技者csv変換!$1:$1,0),0)),"",IF(VLOOKUP($A5,競技者csv変換!$A:$AK,MATCH(AA$1,競技者csv変換!$1:$1,0),0)="","",VLOOKUP($A5,競技者csv変換!$A:$AK,MATCH(AA$1,競技者csv変換!$1:$1,0),0)))</f>
        <v/>
      </c>
      <c r="AB5" s="189" t="str">
        <f>IF(ISERROR(VLOOKUP($A5,競技者csv変換!$A:$AK,MATCH(AB$1,競技者csv変換!$1:$1,0),0)),"",IF(VLOOKUP($A5,競技者csv変換!$A:$AK,MATCH(AB$1,競技者csv変換!$1:$1,0),0)="","",VLOOKUP($A5,競技者csv変換!$A:$AK,MATCH(AB$1,競技者csv変換!$1:$1,0),0)))</f>
        <v/>
      </c>
      <c r="AC5" s="189" t="str">
        <f>IF(ISERROR(VLOOKUP($A5,競技者csv変換!$A:$AK,MATCH(AC$1,競技者csv変換!$1:$1,0),0)),"",IF(VLOOKUP($A5,競技者csv変換!$A:$AK,MATCH(AC$1,競技者csv変換!$1:$1,0),0)="","",VLOOKUP($A5,競技者csv変換!$A:$AK,MATCH(AC$1,競技者csv変換!$1:$1,0),0)))</f>
        <v/>
      </c>
      <c r="AD5" s="76" t="str">
        <f>IF(ISERROR(VLOOKUP($A5,競技者csv変換!$A:$AK,MATCH(AD$1,競技者csv変換!$1:$1,0),0)),"",IF(VLOOKUP($A5,競技者csv変換!$A:$AK,MATCH(AD$1,競技者csv変換!$1:$1,0),0)="","",VLOOKUP($A5,競技者csv変換!$A:$AK,MATCH(AD$1,競技者csv変換!$1:$1,0),0)))</f>
        <v/>
      </c>
      <c r="AE5" s="76" t="str">
        <f>IF(ISERROR(VLOOKUP($A5,競技者csv変換!$A:$AK,MATCH(AE$1,競技者csv変換!$1:$1,0),0)),"",IF(VLOOKUP($A5,競技者csv変換!$A:$AK,MATCH(AE$1,競技者csv変換!$1:$1,0),0)="","",VLOOKUP($A5,競技者csv変換!$A:$AK,MATCH(AE$1,競技者csv変換!$1:$1,0),0)))</f>
        <v/>
      </c>
      <c r="AF5" s="76" t="str">
        <f>IF(ISERROR(VLOOKUP($A5,競技者csv変換!$A:$AK,MATCH(AF$1,競技者csv変換!$1:$1,0),0)),"",IF(VLOOKUP($A5,競技者csv変換!$A:$AK,MATCH(AF$1,競技者csv変換!$1:$1,0),0)="","",VLOOKUP($A5,競技者csv変換!$A:$AK,MATCH(AF$1,競技者csv変換!$1:$1,0),0)))</f>
        <v/>
      </c>
      <c r="AG5" s="76" t="str">
        <f>IF(ISERROR(VLOOKUP($A5,競技者csv変換!$A:$AK,MATCH(AG$1,競技者csv変換!$1:$1,0),0)),"",IF(VLOOKUP($A5,競技者csv変換!$A:$AK,MATCH(AG$1,競技者csv変換!$1:$1,0),0)="","",VLOOKUP($A5,競技者csv変換!$A:$AK,MATCH(AG$1,競技者csv変換!$1:$1,0),0)))</f>
        <v/>
      </c>
      <c r="AH5" s="76" t="str">
        <f>IF(ISERROR(VLOOKUP($A5,競技者csv変換!$A:$AK,MATCH(AH$1,競技者csv変換!$1:$1,0),0)),"",IF(VLOOKUP($A5,競技者csv変換!$A:$AK,MATCH(AH$1,競技者csv変換!$1:$1,0),0)="","",VLOOKUP($A5,競技者csv変換!$A:$AK,MATCH(AH$1,競技者csv変換!$1:$1,0),0)))</f>
        <v/>
      </c>
      <c r="AI5" s="76" t="str">
        <f>IF(ISERROR(VLOOKUP($A5,競技者csv変換!$A:$AK,MATCH(AI$1,競技者csv変換!$1:$1,0),0)),"",IF(VLOOKUP($A5,競技者csv変換!$A:$AK,MATCH(AI$1,競技者csv変換!$1:$1,0),0)="","",VLOOKUP($A5,競技者csv変換!$A:$AK,MATCH(AI$1,競技者csv変換!$1:$1,0),0)))</f>
        <v/>
      </c>
      <c r="AJ5" s="76" t="str">
        <f>IF(ISERROR(VLOOKUP($A5,競技者csv変換!$A:$AK,MATCH(AJ$1,競技者csv変換!$1:$1,0),0)),"",IF(VLOOKUP($A5,競技者csv変換!$A:$AK,MATCH(AJ$1,競技者csv変換!$1:$1,0),0)="","",VLOOKUP($A5,競技者csv変換!$A:$AK,MATCH(AJ$1,競技者csv変換!$1:$1,0),0)))</f>
        <v/>
      </c>
      <c r="AK5" s="76" t="str">
        <f>IF(ISERROR(VLOOKUP($A5,競技者csv変換!$A:$AK,MATCH(AK$1,競技者csv変換!$1:$1,0),0)),"",IF(VLOOKUP($A5,競技者csv変換!$A:$AK,MATCH(AK$1,競技者csv変換!$1:$1,0),0)="","",VLOOKUP($A5,競技者csv変換!$A:$AK,MATCH(AK$1,競技者csv変換!$1:$1,0),0)))</f>
        <v/>
      </c>
    </row>
    <row r="6" spans="1:37" ht="18" customHeight="1">
      <c r="A6" s="76" t="str">
        <f t="shared" si="0"/>
        <v/>
      </c>
      <c r="B6" s="189" t="str">
        <f>IF(ISERROR(VLOOKUP($A6,競技者csv変換!$A:$AK,MATCH(B$1,競技者csv変換!$1:$1,0),0)),"",IF(VLOOKUP($A6,競技者csv変換!$A:$AK,MATCH(B$1,競技者csv変換!$1:$1,0),0)="","",VLOOKUP($A6,競技者csv変換!$A:$AK,MATCH(B$1,競技者csv変換!$1:$1,0),0)))</f>
        <v/>
      </c>
      <c r="C6" s="189" t="str">
        <f>IF(ISERROR(VLOOKUP($A6,競技者csv変換!$A:$AK,MATCH(C$1,競技者csv変換!$1:$1,0),0)),"",IF(VLOOKUP($A6,競技者csv変換!$A:$AK,MATCH(C$1,競技者csv変換!$1:$1,0),0)="","",VLOOKUP($A6,競技者csv変換!$A:$AK,MATCH(C$1,競技者csv変換!$1:$1,0),0)))</f>
        <v/>
      </c>
      <c r="D6" s="189" t="str">
        <f>IF(ISERROR(VLOOKUP($A6,競技者csv変換!$A:$AK,MATCH(D$1,競技者csv変換!$1:$1,0),0)),"",IF(VLOOKUP($A6,競技者csv変換!$A:$AK,MATCH(D$1,競技者csv変換!$1:$1,0),0)="","",VLOOKUP($A6,競技者csv変換!$A:$AK,MATCH(D$1,競技者csv変換!$1:$1,0),0)))</f>
        <v/>
      </c>
      <c r="E6" s="189" t="str">
        <f>IF(ISERROR(VLOOKUP($A6,競技者csv変換!$A:$AK,MATCH(E$1,競技者csv変換!$1:$1,0),0)),"",IF(VLOOKUP($A6,競技者csv変換!$A:$AK,MATCH(E$1,競技者csv変換!$1:$1,0),0)="","",VLOOKUP($A6,競技者csv変換!$A:$AK,MATCH(E$1,競技者csv変換!$1:$1,0),0)))</f>
        <v/>
      </c>
      <c r="F6" s="189" t="str">
        <f>IF(ISERROR(VLOOKUP($A6,競技者csv変換!$A:$AK,MATCH(F$1,競技者csv変換!$1:$1,0),0)),"",IF(VLOOKUP($A6,競技者csv変換!$A:$AK,MATCH(F$1,競技者csv変換!$1:$1,0),0)="","",VLOOKUP($A6,競技者csv変換!$A:$AK,MATCH(F$1,競技者csv変換!$1:$1,0),0)))</f>
        <v/>
      </c>
      <c r="G6" s="189" t="str">
        <f>IF(ISERROR(VLOOKUP($A6,競技者csv変換!$A:$AK,MATCH(G$1,競技者csv変換!$1:$1,0),0)),"",IF(VLOOKUP($A6,競技者csv変換!$A:$AK,MATCH(G$1,競技者csv変換!$1:$1,0),0)="","",VLOOKUP($A6,競技者csv変換!$A:$AK,MATCH(G$1,競技者csv変換!$1:$1,0),0)))</f>
        <v/>
      </c>
      <c r="H6" s="189" t="str">
        <f>IF(ISERROR(VLOOKUP($A6,競技者csv変換!$A:$AK,MATCH(H$1,競技者csv変換!$1:$1,0),0)),"",IF(VLOOKUP($A6,競技者csv変換!$A:$AK,MATCH(H$1,競技者csv変換!$1:$1,0),0)="","",VLOOKUP($A6,競技者csv変換!$A:$AK,MATCH(H$1,競技者csv変換!$1:$1,0),0)))</f>
        <v/>
      </c>
      <c r="I6" s="189" t="str">
        <f>IF(ISERROR(VLOOKUP($A6,競技者csv変換!$A:$AK,MATCH(I$1,競技者csv変換!$1:$1,0),0)),"",IF(VLOOKUP($A6,競技者csv変換!$A:$AK,MATCH(I$1,競技者csv変換!$1:$1,0),0)="","",VLOOKUP($A6,競技者csv変換!$A:$AK,MATCH(I$1,競技者csv変換!$1:$1,0),0)))</f>
        <v/>
      </c>
      <c r="J6" s="189" t="str">
        <f>IF(ISERROR(VLOOKUP($A6,競技者csv変換!$A:$AK,MATCH(J$1,競技者csv変換!$1:$1,0),0)),"",IF(VLOOKUP($A6,競技者csv変換!$A:$AK,MATCH(J$1,競技者csv変換!$1:$1,0),0)="","",VLOOKUP($A6,競技者csv変換!$A:$AK,MATCH(J$1,競技者csv変換!$1:$1,0),0)))</f>
        <v/>
      </c>
      <c r="K6" s="189" t="str">
        <f>IF(ISERROR(VLOOKUP($A6,競技者csv変換!$A:$AK,MATCH(K$1,競技者csv変換!$1:$1,0),0)),"",IF(VLOOKUP($A6,競技者csv変換!$A:$AK,MATCH(K$1,競技者csv変換!$1:$1,0),0)="","",VLOOKUP($A6,競技者csv変換!$A:$AK,MATCH(K$1,競技者csv変換!$1:$1,0),0)))</f>
        <v/>
      </c>
      <c r="L6" s="189" t="str">
        <f>IF(ISERROR(VLOOKUP($A6,競技者csv変換!$A:$AK,MATCH(L$1,競技者csv変換!$1:$1,0),0)),"",IF(VLOOKUP($A6,競技者csv変換!$A:$AK,MATCH(L$1,競技者csv変換!$1:$1,0),0)="","",VLOOKUP($A6,競技者csv変換!$A:$AK,MATCH(L$1,競技者csv変換!$1:$1,0),0)))</f>
        <v/>
      </c>
      <c r="M6" s="189" t="str">
        <f>IF(ISERROR(VLOOKUP($A6,競技者csv変換!$A:$AK,MATCH(M$1,競技者csv変換!$1:$1,0),0)),"",IF(VLOOKUP($A6,競技者csv変換!$A:$AK,MATCH(M$1,競技者csv変換!$1:$1,0),0)="","",VLOOKUP($A6,競技者csv変換!$A:$AK,MATCH(M$1,競技者csv変換!$1:$1,0),0)))</f>
        <v/>
      </c>
      <c r="N6" s="189" t="str">
        <f>IF(ISERROR(VLOOKUP($A6,競技者csv変換!$A:$AK,MATCH(N$1,競技者csv変換!$1:$1,0),0)),"",IF(VLOOKUP($A6,競技者csv変換!$A:$AK,MATCH(N$1,競技者csv変換!$1:$1,0),0)="","",VLOOKUP($A6,競技者csv変換!$A:$AK,MATCH(N$1,競技者csv変換!$1:$1,0),0)))</f>
        <v/>
      </c>
      <c r="O6" s="189" t="str">
        <f>IF(ISERROR(VLOOKUP($A6,競技者csv変換!$A:$AK,MATCH(O$1,競技者csv変換!$1:$1,0),0)),"",IF(VLOOKUP($A6,競技者csv変換!$A:$AK,MATCH(O$1,競技者csv変換!$1:$1,0),0)="","",VLOOKUP($A6,競技者csv変換!$A:$AK,MATCH(O$1,競技者csv変換!$1:$1,0),0)))</f>
        <v/>
      </c>
      <c r="P6" s="189" t="str">
        <f>IF(ISERROR(VLOOKUP($A6,競技者csv変換!$A:$AK,MATCH(P$1,競技者csv変換!$1:$1,0),0)),"",IF(VLOOKUP($A6,競技者csv変換!$A:$AK,MATCH(P$1,競技者csv変換!$1:$1,0),0)="","",VLOOKUP($A6,競技者csv変換!$A:$AK,MATCH(P$1,競技者csv変換!$1:$1,0),0)))</f>
        <v/>
      </c>
      <c r="Q6" s="189" t="str">
        <f>IF(ISERROR(VLOOKUP($A6,競技者csv変換!$A:$AK,MATCH(Q$1,競技者csv変換!$1:$1,0),0)),"",IF(VLOOKUP($A6,競技者csv変換!$A:$AK,MATCH(Q$1,競技者csv変換!$1:$1,0),0)="","",VLOOKUP($A6,競技者csv変換!$A:$AK,MATCH(Q$1,競技者csv変換!$1:$1,0),0)))</f>
        <v/>
      </c>
      <c r="R6" s="189" t="str">
        <f>IF(ISERROR(VLOOKUP($A6,競技者csv変換!$A:$AK,MATCH(R$1,競技者csv変換!$1:$1,0),0)),"",IF(VLOOKUP($A6,競技者csv変換!$A:$AK,MATCH(R$1,競技者csv変換!$1:$1,0),0)="","",VLOOKUP($A6,競技者csv変換!$A:$AK,MATCH(R$1,競技者csv変換!$1:$1,0),0)))</f>
        <v/>
      </c>
      <c r="S6" s="189" t="str">
        <f>IF(ISERROR(VLOOKUP($A6,競技者csv変換!$A:$AK,MATCH(S$1,競技者csv変換!$1:$1,0),0)),"",IF(VLOOKUP($A6,競技者csv変換!$A:$AK,MATCH(S$1,競技者csv変換!$1:$1,0),0)="","",VLOOKUP($A6,競技者csv変換!$A:$AK,MATCH(S$1,競技者csv変換!$1:$1,0),0)))</f>
        <v/>
      </c>
      <c r="T6" s="189" t="str">
        <f>IF(ISERROR(VLOOKUP($A6,競技者csv変換!$A:$AK,MATCH(T$1,競技者csv変換!$1:$1,0),0)),"",IF(VLOOKUP($A6,競技者csv変換!$A:$AK,MATCH(T$1,競技者csv変換!$1:$1,0),0)="","",VLOOKUP($A6,競技者csv変換!$A:$AK,MATCH(T$1,競技者csv変換!$1:$1,0),0)))</f>
        <v/>
      </c>
      <c r="U6" s="189" t="str">
        <f>IF(ISERROR(VLOOKUP($A6,競技者csv変換!$A:$AK,MATCH(U$1,競技者csv変換!$1:$1,0),0)),"",IF(VLOOKUP($A6,競技者csv変換!$A:$AK,MATCH(U$1,競技者csv変換!$1:$1,0),0)="","",VLOOKUP($A6,競技者csv変換!$A:$AK,MATCH(U$1,競技者csv変換!$1:$1,0),0)))</f>
        <v/>
      </c>
      <c r="V6" s="189" t="str">
        <f>IF(ISERROR(VLOOKUP($A6,競技者csv変換!$A:$AK,MATCH(V$1,競技者csv変換!$1:$1,0),0)),"",IF(VLOOKUP($A6,競技者csv変換!$A:$AK,MATCH(V$1,競技者csv変換!$1:$1,0),0)="","",VLOOKUP($A6,競技者csv変換!$A:$AK,MATCH(V$1,競技者csv変換!$1:$1,0),0)))</f>
        <v/>
      </c>
      <c r="W6" s="189" t="str">
        <f>IF(ISERROR(VLOOKUP($A6,競技者csv変換!$A:$AK,MATCH(W$1,競技者csv変換!$1:$1,0),0)),"",IF(VLOOKUP($A6,競技者csv変換!$A:$AK,MATCH(W$1,競技者csv変換!$1:$1,0),0)="","",VLOOKUP($A6,競技者csv変換!$A:$AK,MATCH(W$1,競技者csv変換!$1:$1,0),0)))</f>
        <v/>
      </c>
      <c r="X6" s="189" t="str">
        <f>IF(ISERROR(VLOOKUP($A6,競技者csv変換!$A:$AK,MATCH(X$1,競技者csv変換!$1:$1,0),0)),"",IF(VLOOKUP($A6,競技者csv変換!$A:$AK,MATCH(X$1,競技者csv変換!$1:$1,0),0)="","",VLOOKUP($A6,競技者csv変換!$A:$AK,MATCH(X$1,競技者csv変換!$1:$1,0),0)))</f>
        <v/>
      </c>
      <c r="Y6" s="189" t="str">
        <f>IF(ISERROR(VLOOKUP($A6,競技者csv変換!$A:$AK,MATCH(Y$1,競技者csv変換!$1:$1,0),0)),"",IF(VLOOKUP($A6,競技者csv変換!$A:$AK,MATCH(Y$1,競技者csv変換!$1:$1,0),0)="","",VLOOKUP($A6,競技者csv変換!$A:$AK,MATCH(Y$1,競技者csv変換!$1:$1,0),0)))</f>
        <v/>
      </c>
      <c r="Z6" s="189" t="str">
        <f>IF(ISERROR(VLOOKUP($A6,競技者csv変換!$A:$AK,MATCH(Z$1,競技者csv変換!$1:$1,0),0)),"",IF(VLOOKUP($A6,競技者csv変換!$A:$AK,MATCH(Z$1,競技者csv変換!$1:$1,0),0)="","",VLOOKUP($A6,競技者csv変換!$A:$AK,MATCH(Z$1,競技者csv変換!$1:$1,0),0)))</f>
        <v/>
      </c>
      <c r="AA6" s="189" t="str">
        <f>IF(ISERROR(VLOOKUP($A6,競技者csv変換!$A:$AK,MATCH(AA$1,競技者csv変換!$1:$1,0),0)),"",IF(VLOOKUP($A6,競技者csv変換!$A:$AK,MATCH(AA$1,競技者csv変換!$1:$1,0),0)="","",VLOOKUP($A6,競技者csv変換!$A:$AK,MATCH(AA$1,競技者csv変換!$1:$1,0),0)))</f>
        <v/>
      </c>
      <c r="AB6" s="189" t="str">
        <f>IF(ISERROR(VLOOKUP($A6,競技者csv変換!$A:$AK,MATCH(AB$1,競技者csv変換!$1:$1,0),0)),"",IF(VLOOKUP($A6,競技者csv変換!$A:$AK,MATCH(AB$1,競技者csv変換!$1:$1,0),0)="","",VLOOKUP($A6,競技者csv変換!$A:$AK,MATCH(AB$1,競技者csv変換!$1:$1,0),0)))</f>
        <v/>
      </c>
      <c r="AC6" s="189" t="str">
        <f>IF(ISERROR(VLOOKUP($A6,競技者csv変換!$A:$AK,MATCH(AC$1,競技者csv変換!$1:$1,0),0)),"",IF(VLOOKUP($A6,競技者csv変換!$A:$AK,MATCH(AC$1,競技者csv変換!$1:$1,0),0)="","",VLOOKUP($A6,競技者csv変換!$A:$AK,MATCH(AC$1,競技者csv変換!$1:$1,0),0)))</f>
        <v/>
      </c>
      <c r="AD6" s="76" t="str">
        <f>IF(ISERROR(VLOOKUP($A6,競技者csv変換!$A:$AK,MATCH(AD$1,競技者csv変換!$1:$1,0),0)),"",IF(VLOOKUP($A6,競技者csv変換!$A:$AK,MATCH(AD$1,競技者csv変換!$1:$1,0),0)="","",VLOOKUP($A6,競技者csv変換!$A:$AK,MATCH(AD$1,競技者csv変換!$1:$1,0),0)))</f>
        <v/>
      </c>
      <c r="AE6" s="76" t="str">
        <f>IF(ISERROR(VLOOKUP($A6,競技者csv変換!$A:$AK,MATCH(AE$1,競技者csv変換!$1:$1,0),0)),"",IF(VLOOKUP($A6,競技者csv変換!$A:$AK,MATCH(AE$1,競技者csv変換!$1:$1,0),0)="","",VLOOKUP($A6,競技者csv変換!$A:$AK,MATCH(AE$1,競技者csv変換!$1:$1,0),0)))</f>
        <v/>
      </c>
      <c r="AF6" s="76" t="str">
        <f>IF(ISERROR(VLOOKUP($A6,競技者csv変換!$A:$AK,MATCH(AF$1,競技者csv変換!$1:$1,0),0)),"",IF(VLOOKUP($A6,競技者csv変換!$A:$AK,MATCH(AF$1,競技者csv変換!$1:$1,0),0)="","",VLOOKUP($A6,競技者csv変換!$A:$AK,MATCH(AF$1,競技者csv変換!$1:$1,0),0)))</f>
        <v/>
      </c>
      <c r="AG6" s="76" t="str">
        <f>IF(ISERROR(VLOOKUP($A6,競技者csv変換!$A:$AK,MATCH(AG$1,競技者csv変換!$1:$1,0),0)),"",IF(VLOOKUP($A6,競技者csv変換!$A:$AK,MATCH(AG$1,競技者csv変換!$1:$1,0),0)="","",VLOOKUP($A6,競技者csv変換!$A:$AK,MATCH(AG$1,競技者csv変換!$1:$1,0),0)))</f>
        <v/>
      </c>
      <c r="AH6" s="76" t="str">
        <f>IF(ISERROR(VLOOKUP($A6,競技者csv変換!$A:$AK,MATCH(AH$1,競技者csv変換!$1:$1,0),0)),"",IF(VLOOKUP($A6,競技者csv変換!$A:$AK,MATCH(AH$1,競技者csv変換!$1:$1,0),0)="","",VLOOKUP($A6,競技者csv変換!$A:$AK,MATCH(AH$1,競技者csv変換!$1:$1,0),0)))</f>
        <v/>
      </c>
      <c r="AI6" s="76" t="str">
        <f>IF(ISERROR(VLOOKUP($A6,競技者csv変換!$A:$AK,MATCH(AI$1,競技者csv変換!$1:$1,0),0)),"",IF(VLOOKUP($A6,競技者csv変換!$A:$AK,MATCH(AI$1,競技者csv変換!$1:$1,0),0)="","",VLOOKUP($A6,競技者csv変換!$A:$AK,MATCH(AI$1,競技者csv変換!$1:$1,0),0)))</f>
        <v/>
      </c>
      <c r="AJ6" s="76" t="str">
        <f>IF(ISERROR(VLOOKUP($A6,競技者csv変換!$A:$AK,MATCH(AJ$1,競技者csv変換!$1:$1,0),0)),"",IF(VLOOKUP($A6,競技者csv変換!$A:$AK,MATCH(AJ$1,競技者csv変換!$1:$1,0),0)="","",VLOOKUP($A6,競技者csv変換!$A:$AK,MATCH(AJ$1,競技者csv変換!$1:$1,0),0)))</f>
        <v/>
      </c>
      <c r="AK6" s="76" t="str">
        <f>IF(ISERROR(VLOOKUP($A6,競技者csv変換!$A:$AK,MATCH(AK$1,競技者csv変換!$1:$1,0),0)),"",IF(VLOOKUP($A6,競技者csv変換!$A:$AK,MATCH(AK$1,競技者csv変換!$1:$1,0),0)="","",VLOOKUP($A6,競技者csv変換!$A:$AK,MATCH(AK$1,競技者csv変換!$1:$1,0),0)))</f>
        <v/>
      </c>
    </row>
    <row r="7" spans="1:37" ht="18" customHeight="1">
      <c r="A7" s="76" t="str">
        <f t="shared" si="0"/>
        <v/>
      </c>
      <c r="B7" s="189" t="str">
        <f>IF(ISERROR(VLOOKUP($A7,競技者csv変換!$A:$AK,MATCH(B$1,競技者csv変換!$1:$1,0),0)),"",IF(VLOOKUP($A7,競技者csv変換!$A:$AK,MATCH(B$1,競技者csv変換!$1:$1,0),0)="","",VLOOKUP($A7,競技者csv変換!$A:$AK,MATCH(B$1,競技者csv変換!$1:$1,0),0)))</f>
        <v/>
      </c>
      <c r="C7" s="189" t="str">
        <f>IF(ISERROR(VLOOKUP($A7,競技者csv変換!$A:$AK,MATCH(C$1,競技者csv変換!$1:$1,0),0)),"",IF(VLOOKUP($A7,競技者csv変換!$A:$AK,MATCH(C$1,競技者csv変換!$1:$1,0),0)="","",VLOOKUP($A7,競技者csv変換!$A:$AK,MATCH(C$1,競技者csv変換!$1:$1,0),0)))</f>
        <v/>
      </c>
      <c r="D7" s="189" t="str">
        <f>IF(ISERROR(VLOOKUP($A7,競技者csv変換!$A:$AK,MATCH(D$1,競技者csv変換!$1:$1,0),0)),"",IF(VLOOKUP($A7,競技者csv変換!$A:$AK,MATCH(D$1,競技者csv変換!$1:$1,0),0)="","",VLOOKUP($A7,競技者csv変換!$A:$AK,MATCH(D$1,競技者csv変換!$1:$1,0),0)))</f>
        <v/>
      </c>
      <c r="E7" s="189" t="str">
        <f>IF(ISERROR(VLOOKUP($A7,競技者csv変換!$A:$AK,MATCH(E$1,競技者csv変換!$1:$1,0),0)),"",IF(VLOOKUP($A7,競技者csv変換!$A:$AK,MATCH(E$1,競技者csv変換!$1:$1,0),0)="","",VLOOKUP($A7,競技者csv変換!$A:$AK,MATCH(E$1,競技者csv変換!$1:$1,0),0)))</f>
        <v/>
      </c>
      <c r="F7" s="189" t="str">
        <f>IF(ISERROR(VLOOKUP($A7,競技者csv変換!$A:$AK,MATCH(F$1,競技者csv変換!$1:$1,0),0)),"",IF(VLOOKUP($A7,競技者csv変換!$A:$AK,MATCH(F$1,競技者csv変換!$1:$1,0),0)="","",VLOOKUP($A7,競技者csv変換!$A:$AK,MATCH(F$1,競技者csv変換!$1:$1,0),0)))</f>
        <v/>
      </c>
      <c r="G7" s="189" t="str">
        <f>IF(ISERROR(VLOOKUP($A7,競技者csv変換!$A:$AK,MATCH(G$1,競技者csv変換!$1:$1,0),0)),"",IF(VLOOKUP($A7,競技者csv変換!$A:$AK,MATCH(G$1,競技者csv変換!$1:$1,0),0)="","",VLOOKUP($A7,競技者csv変換!$A:$AK,MATCH(G$1,競技者csv変換!$1:$1,0),0)))</f>
        <v/>
      </c>
      <c r="H7" s="189" t="str">
        <f>IF(ISERROR(VLOOKUP($A7,競技者csv変換!$A:$AK,MATCH(H$1,競技者csv変換!$1:$1,0),0)),"",IF(VLOOKUP($A7,競技者csv変換!$A:$AK,MATCH(H$1,競技者csv変換!$1:$1,0),0)="","",VLOOKUP($A7,競技者csv変換!$A:$AK,MATCH(H$1,競技者csv変換!$1:$1,0),0)))</f>
        <v/>
      </c>
      <c r="I7" s="189" t="str">
        <f>IF(ISERROR(VLOOKUP($A7,競技者csv変換!$A:$AK,MATCH(I$1,競技者csv変換!$1:$1,0),0)),"",IF(VLOOKUP($A7,競技者csv変換!$A:$AK,MATCH(I$1,競技者csv変換!$1:$1,0),0)="","",VLOOKUP($A7,競技者csv変換!$A:$AK,MATCH(I$1,競技者csv変換!$1:$1,0),0)))</f>
        <v/>
      </c>
      <c r="J7" s="189" t="str">
        <f>IF(ISERROR(VLOOKUP($A7,競技者csv変換!$A:$AK,MATCH(J$1,競技者csv変換!$1:$1,0),0)),"",IF(VLOOKUP($A7,競技者csv変換!$A:$AK,MATCH(J$1,競技者csv変換!$1:$1,0),0)="","",VLOOKUP($A7,競技者csv変換!$A:$AK,MATCH(J$1,競技者csv変換!$1:$1,0),0)))</f>
        <v/>
      </c>
      <c r="K7" s="189" t="str">
        <f>IF(ISERROR(VLOOKUP($A7,競技者csv変換!$A:$AK,MATCH(K$1,競技者csv変換!$1:$1,0),0)),"",IF(VLOOKUP($A7,競技者csv変換!$A:$AK,MATCH(K$1,競技者csv変換!$1:$1,0),0)="","",VLOOKUP($A7,競技者csv変換!$A:$AK,MATCH(K$1,競技者csv変換!$1:$1,0),0)))</f>
        <v/>
      </c>
      <c r="L7" s="189" t="str">
        <f>IF(ISERROR(VLOOKUP($A7,競技者csv変換!$A:$AK,MATCH(L$1,競技者csv変換!$1:$1,0),0)),"",IF(VLOOKUP($A7,競技者csv変換!$A:$AK,MATCH(L$1,競技者csv変換!$1:$1,0),0)="","",VLOOKUP($A7,競技者csv変換!$A:$AK,MATCH(L$1,競技者csv変換!$1:$1,0),0)))</f>
        <v/>
      </c>
      <c r="M7" s="189" t="str">
        <f>IF(ISERROR(VLOOKUP($A7,競技者csv変換!$A:$AK,MATCH(M$1,競技者csv変換!$1:$1,0),0)),"",IF(VLOOKUP($A7,競技者csv変換!$A:$AK,MATCH(M$1,競技者csv変換!$1:$1,0),0)="","",VLOOKUP($A7,競技者csv変換!$A:$AK,MATCH(M$1,競技者csv変換!$1:$1,0),0)))</f>
        <v/>
      </c>
      <c r="N7" s="189" t="str">
        <f>IF(ISERROR(VLOOKUP($A7,競技者csv変換!$A:$AK,MATCH(N$1,競技者csv変換!$1:$1,0),0)),"",IF(VLOOKUP($A7,競技者csv変換!$A:$AK,MATCH(N$1,競技者csv変換!$1:$1,0),0)="","",VLOOKUP($A7,競技者csv変換!$A:$AK,MATCH(N$1,競技者csv変換!$1:$1,0),0)))</f>
        <v/>
      </c>
      <c r="O7" s="189" t="str">
        <f>IF(ISERROR(VLOOKUP($A7,競技者csv変換!$A:$AK,MATCH(O$1,競技者csv変換!$1:$1,0),0)),"",IF(VLOOKUP($A7,競技者csv変換!$A:$AK,MATCH(O$1,競技者csv変換!$1:$1,0),0)="","",VLOOKUP($A7,競技者csv変換!$A:$AK,MATCH(O$1,競技者csv変換!$1:$1,0),0)))</f>
        <v/>
      </c>
      <c r="P7" s="189" t="str">
        <f>IF(ISERROR(VLOOKUP($A7,競技者csv変換!$A:$AK,MATCH(P$1,競技者csv変換!$1:$1,0),0)),"",IF(VLOOKUP($A7,競技者csv変換!$A:$AK,MATCH(P$1,競技者csv変換!$1:$1,0),0)="","",VLOOKUP($A7,競技者csv変換!$A:$AK,MATCH(P$1,競技者csv変換!$1:$1,0),0)))</f>
        <v/>
      </c>
      <c r="Q7" s="189" t="str">
        <f>IF(ISERROR(VLOOKUP($A7,競技者csv変換!$A:$AK,MATCH(Q$1,競技者csv変換!$1:$1,0),0)),"",IF(VLOOKUP($A7,競技者csv変換!$A:$AK,MATCH(Q$1,競技者csv変換!$1:$1,0),0)="","",VLOOKUP($A7,競技者csv変換!$A:$AK,MATCH(Q$1,競技者csv変換!$1:$1,0),0)))</f>
        <v/>
      </c>
      <c r="R7" s="189" t="str">
        <f>IF(ISERROR(VLOOKUP($A7,競技者csv変換!$A:$AK,MATCH(R$1,競技者csv変換!$1:$1,0),0)),"",IF(VLOOKUP($A7,競技者csv変換!$A:$AK,MATCH(R$1,競技者csv変換!$1:$1,0),0)="","",VLOOKUP($A7,競技者csv変換!$A:$AK,MATCH(R$1,競技者csv変換!$1:$1,0),0)))</f>
        <v/>
      </c>
      <c r="S7" s="189" t="str">
        <f>IF(ISERROR(VLOOKUP($A7,競技者csv変換!$A:$AK,MATCH(S$1,競技者csv変換!$1:$1,0),0)),"",IF(VLOOKUP($A7,競技者csv変換!$A:$AK,MATCH(S$1,競技者csv変換!$1:$1,0),0)="","",VLOOKUP($A7,競技者csv変換!$A:$AK,MATCH(S$1,競技者csv変換!$1:$1,0),0)))</f>
        <v/>
      </c>
      <c r="T7" s="189" t="str">
        <f>IF(ISERROR(VLOOKUP($A7,競技者csv変換!$A:$AK,MATCH(T$1,競技者csv変換!$1:$1,0),0)),"",IF(VLOOKUP($A7,競技者csv変換!$A:$AK,MATCH(T$1,競技者csv変換!$1:$1,0),0)="","",VLOOKUP($A7,競技者csv変換!$A:$AK,MATCH(T$1,競技者csv変換!$1:$1,0),0)))</f>
        <v/>
      </c>
      <c r="U7" s="189" t="str">
        <f>IF(ISERROR(VLOOKUP($A7,競技者csv変換!$A:$AK,MATCH(U$1,競技者csv変換!$1:$1,0),0)),"",IF(VLOOKUP($A7,競技者csv変換!$A:$AK,MATCH(U$1,競技者csv変換!$1:$1,0),0)="","",VLOOKUP($A7,競技者csv変換!$A:$AK,MATCH(U$1,競技者csv変換!$1:$1,0),0)))</f>
        <v/>
      </c>
      <c r="V7" s="189" t="str">
        <f>IF(ISERROR(VLOOKUP($A7,競技者csv変換!$A:$AK,MATCH(V$1,競技者csv変換!$1:$1,0),0)),"",IF(VLOOKUP($A7,競技者csv変換!$A:$AK,MATCH(V$1,競技者csv変換!$1:$1,0),0)="","",VLOOKUP($A7,競技者csv変換!$A:$AK,MATCH(V$1,競技者csv変換!$1:$1,0),0)))</f>
        <v/>
      </c>
      <c r="W7" s="189" t="str">
        <f>IF(ISERROR(VLOOKUP($A7,競技者csv変換!$A:$AK,MATCH(W$1,競技者csv変換!$1:$1,0),0)),"",IF(VLOOKUP($A7,競技者csv変換!$A:$AK,MATCH(W$1,競技者csv変換!$1:$1,0),0)="","",VLOOKUP($A7,競技者csv変換!$A:$AK,MATCH(W$1,競技者csv変換!$1:$1,0),0)))</f>
        <v/>
      </c>
      <c r="X7" s="189" t="str">
        <f>IF(ISERROR(VLOOKUP($A7,競技者csv変換!$A:$AK,MATCH(X$1,競技者csv変換!$1:$1,0),0)),"",IF(VLOOKUP($A7,競技者csv変換!$A:$AK,MATCH(X$1,競技者csv変換!$1:$1,0),0)="","",VLOOKUP($A7,競技者csv変換!$A:$AK,MATCH(X$1,競技者csv変換!$1:$1,0),0)))</f>
        <v/>
      </c>
      <c r="Y7" s="189" t="str">
        <f>IF(ISERROR(VLOOKUP($A7,競技者csv変換!$A:$AK,MATCH(Y$1,競技者csv変換!$1:$1,0),0)),"",IF(VLOOKUP($A7,競技者csv変換!$A:$AK,MATCH(Y$1,競技者csv変換!$1:$1,0),0)="","",VLOOKUP($A7,競技者csv変換!$A:$AK,MATCH(Y$1,競技者csv変換!$1:$1,0),0)))</f>
        <v/>
      </c>
      <c r="Z7" s="189" t="str">
        <f>IF(ISERROR(VLOOKUP($A7,競技者csv変換!$A:$AK,MATCH(Z$1,競技者csv変換!$1:$1,0),0)),"",IF(VLOOKUP($A7,競技者csv変換!$A:$AK,MATCH(Z$1,競技者csv変換!$1:$1,0),0)="","",VLOOKUP($A7,競技者csv変換!$A:$AK,MATCH(Z$1,競技者csv変換!$1:$1,0),0)))</f>
        <v/>
      </c>
      <c r="AA7" s="189" t="str">
        <f>IF(ISERROR(VLOOKUP($A7,競技者csv変換!$A:$AK,MATCH(AA$1,競技者csv変換!$1:$1,0),0)),"",IF(VLOOKUP($A7,競技者csv変換!$A:$AK,MATCH(AA$1,競技者csv変換!$1:$1,0),0)="","",VLOOKUP($A7,競技者csv変換!$A:$AK,MATCH(AA$1,競技者csv変換!$1:$1,0),0)))</f>
        <v/>
      </c>
      <c r="AB7" s="189" t="str">
        <f>IF(ISERROR(VLOOKUP($A7,競技者csv変換!$A:$AK,MATCH(AB$1,競技者csv変換!$1:$1,0),0)),"",IF(VLOOKUP($A7,競技者csv変換!$A:$AK,MATCH(AB$1,競技者csv変換!$1:$1,0),0)="","",VLOOKUP($A7,競技者csv変換!$A:$AK,MATCH(AB$1,競技者csv変換!$1:$1,0),0)))</f>
        <v/>
      </c>
      <c r="AC7" s="189" t="str">
        <f>IF(ISERROR(VLOOKUP($A7,競技者csv変換!$A:$AK,MATCH(AC$1,競技者csv変換!$1:$1,0),0)),"",IF(VLOOKUP($A7,競技者csv変換!$A:$AK,MATCH(AC$1,競技者csv変換!$1:$1,0),0)="","",VLOOKUP($A7,競技者csv変換!$A:$AK,MATCH(AC$1,競技者csv変換!$1:$1,0),0)))</f>
        <v/>
      </c>
      <c r="AD7" s="76" t="str">
        <f>IF(ISERROR(VLOOKUP($A7,競技者csv変換!$A:$AK,MATCH(AD$1,競技者csv変換!$1:$1,0),0)),"",IF(VLOOKUP($A7,競技者csv変換!$A:$AK,MATCH(AD$1,競技者csv変換!$1:$1,0),0)="","",VLOOKUP($A7,競技者csv変換!$A:$AK,MATCH(AD$1,競技者csv変換!$1:$1,0),0)))</f>
        <v/>
      </c>
      <c r="AE7" s="76" t="str">
        <f>IF(ISERROR(VLOOKUP($A7,競技者csv変換!$A:$AK,MATCH(AE$1,競技者csv変換!$1:$1,0),0)),"",IF(VLOOKUP($A7,競技者csv変換!$A:$AK,MATCH(AE$1,競技者csv変換!$1:$1,0),0)="","",VLOOKUP($A7,競技者csv変換!$A:$AK,MATCH(AE$1,競技者csv変換!$1:$1,0),0)))</f>
        <v/>
      </c>
      <c r="AF7" s="76" t="str">
        <f>IF(ISERROR(VLOOKUP($A7,競技者csv変換!$A:$AK,MATCH(AF$1,競技者csv変換!$1:$1,0),0)),"",IF(VLOOKUP($A7,競技者csv変換!$A:$AK,MATCH(AF$1,競技者csv変換!$1:$1,0),0)="","",VLOOKUP($A7,競技者csv変換!$A:$AK,MATCH(AF$1,競技者csv変換!$1:$1,0),0)))</f>
        <v/>
      </c>
      <c r="AG7" s="76" t="str">
        <f>IF(ISERROR(VLOOKUP($A7,競技者csv変換!$A:$AK,MATCH(AG$1,競技者csv変換!$1:$1,0),0)),"",IF(VLOOKUP($A7,競技者csv変換!$A:$AK,MATCH(AG$1,競技者csv変換!$1:$1,0),0)="","",VLOOKUP($A7,競技者csv変換!$A:$AK,MATCH(AG$1,競技者csv変換!$1:$1,0),0)))</f>
        <v/>
      </c>
      <c r="AH7" s="76" t="str">
        <f>IF(ISERROR(VLOOKUP($A7,競技者csv変換!$A:$AK,MATCH(AH$1,競技者csv変換!$1:$1,0),0)),"",IF(VLOOKUP($A7,競技者csv変換!$A:$AK,MATCH(AH$1,競技者csv変換!$1:$1,0),0)="","",VLOOKUP($A7,競技者csv変換!$A:$AK,MATCH(AH$1,競技者csv変換!$1:$1,0),0)))</f>
        <v/>
      </c>
      <c r="AI7" s="76" t="str">
        <f>IF(ISERROR(VLOOKUP($A7,競技者csv変換!$A:$AK,MATCH(AI$1,競技者csv変換!$1:$1,0),0)),"",IF(VLOOKUP($A7,競技者csv変換!$A:$AK,MATCH(AI$1,競技者csv変換!$1:$1,0),0)="","",VLOOKUP($A7,競技者csv変換!$A:$AK,MATCH(AI$1,競技者csv変換!$1:$1,0),0)))</f>
        <v/>
      </c>
      <c r="AJ7" s="76" t="str">
        <f>IF(ISERROR(VLOOKUP($A7,競技者csv変換!$A:$AK,MATCH(AJ$1,競技者csv変換!$1:$1,0),0)),"",IF(VLOOKUP($A7,競技者csv変換!$A:$AK,MATCH(AJ$1,競技者csv変換!$1:$1,0),0)="","",VLOOKUP($A7,競技者csv変換!$A:$AK,MATCH(AJ$1,競技者csv変換!$1:$1,0),0)))</f>
        <v/>
      </c>
      <c r="AK7" s="76" t="str">
        <f>IF(ISERROR(VLOOKUP($A7,競技者csv変換!$A:$AK,MATCH(AK$1,競技者csv変換!$1:$1,0),0)),"",IF(VLOOKUP($A7,競技者csv変換!$A:$AK,MATCH(AK$1,競技者csv変換!$1:$1,0),0)="","",VLOOKUP($A7,競技者csv変換!$A:$AK,MATCH(AK$1,競技者csv変換!$1:$1,0),0)))</f>
        <v/>
      </c>
    </row>
    <row r="8" spans="1:37" ht="18" customHeight="1">
      <c r="A8" s="76" t="str">
        <f t="shared" si="0"/>
        <v/>
      </c>
      <c r="B8" s="189" t="str">
        <f>IF(ISERROR(VLOOKUP($A8,競技者csv変換!$A:$AK,MATCH(B$1,競技者csv変換!$1:$1,0),0)),"",IF(VLOOKUP($A8,競技者csv変換!$A:$AK,MATCH(B$1,競技者csv変換!$1:$1,0),0)="","",VLOOKUP($A8,競技者csv変換!$A:$AK,MATCH(B$1,競技者csv変換!$1:$1,0),0)))</f>
        <v/>
      </c>
      <c r="C8" s="189" t="str">
        <f>IF(ISERROR(VLOOKUP($A8,競技者csv変換!$A:$AK,MATCH(C$1,競技者csv変換!$1:$1,0),0)),"",IF(VLOOKUP($A8,競技者csv変換!$A:$AK,MATCH(C$1,競技者csv変換!$1:$1,0),0)="","",VLOOKUP($A8,競技者csv変換!$A:$AK,MATCH(C$1,競技者csv変換!$1:$1,0),0)))</f>
        <v/>
      </c>
      <c r="D8" s="189" t="str">
        <f>IF(ISERROR(VLOOKUP($A8,競技者csv変換!$A:$AK,MATCH(D$1,競技者csv変換!$1:$1,0),0)),"",IF(VLOOKUP($A8,競技者csv変換!$A:$AK,MATCH(D$1,競技者csv変換!$1:$1,0),0)="","",VLOOKUP($A8,競技者csv変換!$A:$AK,MATCH(D$1,競技者csv変換!$1:$1,0),0)))</f>
        <v/>
      </c>
      <c r="E8" s="189" t="str">
        <f>IF(ISERROR(VLOOKUP($A8,競技者csv変換!$A:$AK,MATCH(E$1,競技者csv変換!$1:$1,0),0)),"",IF(VLOOKUP($A8,競技者csv変換!$A:$AK,MATCH(E$1,競技者csv変換!$1:$1,0),0)="","",VLOOKUP($A8,競技者csv変換!$A:$AK,MATCH(E$1,競技者csv変換!$1:$1,0),0)))</f>
        <v/>
      </c>
      <c r="F8" s="189" t="str">
        <f>IF(ISERROR(VLOOKUP($A8,競技者csv変換!$A:$AK,MATCH(F$1,競技者csv変換!$1:$1,0),0)),"",IF(VLOOKUP($A8,競技者csv変換!$A:$AK,MATCH(F$1,競技者csv変換!$1:$1,0),0)="","",VLOOKUP($A8,競技者csv変換!$A:$AK,MATCH(F$1,競技者csv変換!$1:$1,0),0)))</f>
        <v/>
      </c>
      <c r="G8" s="189" t="str">
        <f>IF(ISERROR(VLOOKUP($A8,競技者csv変換!$A:$AK,MATCH(G$1,競技者csv変換!$1:$1,0),0)),"",IF(VLOOKUP($A8,競技者csv変換!$A:$AK,MATCH(G$1,競技者csv変換!$1:$1,0),0)="","",VLOOKUP($A8,競技者csv変換!$A:$AK,MATCH(G$1,競技者csv変換!$1:$1,0),0)))</f>
        <v/>
      </c>
      <c r="H8" s="189" t="str">
        <f>IF(ISERROR(VLOOKUP($A8,競技者csv変換!$A:$AK,MATCH(H$1,競技者csv変換!$1:$1,0),0)),"",IF(VLOOKUP($A8,競技者csv変換!$A:$AK,MATCH(H$1,競技者csv変換!$1:$1,0),0)="","",VLOOKUP($A8,競技者csv変換!$A:$AK,MATCH(H$1,競技者csv変換!$1:$1,0),0)))</f>
        <v/>
      </c>
      <c r="I8" s="189" t="str">
        <f>IF(ISERROR(VLOOKUP($A8,競技者csv変換!$A:$AK,MATCH(I$1,競技者csv変換!$1:$1,0),0)),"",IF(VLOOKUP($A8,競技者csv変換!$A:$AK,MATCH(I$1,競技者csv変換!$1:$1,0),0)="","",VLOOKUP($A8,競技者csv変換!$A:$AK,MATCH(I$1,競技者csv変換!$1:$1,0),0)))</f>
        <v/>
      </c>
      <c r="J8" s="189" t="str">
        <f>IF(ISERROR(VLOOKUP($A8,競技者csv変換!$A:$AK,MATCH(J$1,競技者csv変換!$1:$1,0),0)),"",IF(VLOOKUP($A8,競技者csv変換!$A:$AK,MATCH(J$1,競技者csv変換!$1:$1,0),0)="","",VLOOKUP($A8,競技者csv変換!$A:$AK,MATCH(J$1,競技者csv変換!$1:$1,0),0)))</f>
        <v/>
      </c>
      <c r="K8" s="189" t="str">
        <f>IF(ISERROR(VLOOKUP($A8,競技者csv変換!$A:$AK,MATCH(K$1,競技者csv変換!$1:$1,0),0)),"",IF(VLOOKUP($A8,競技者csv変換!$A:$AK,MATCH(K$1,競技者csv変換!$1:$1,0),0)="","",VLOOKUP($A8,競技者csv変換!$A:$AK,MATCH(K$1,競技者csv変換!$1:$1,0),0)))</f>
        <v/>
      </c>
      <c r="L8" s="189" t="str">
        <f>IF(ISERROR(VLOOKUP($A8,競技者csv変換!$A:$AK,MATCH(L$1,競技者csv変換!$1:$1,0),0)),"",IF(VLOOKUP($A8,競技者csv変換!$A:$AK,MATCH(L$1,競技者csv変換!$1:$1,0),0)="","",VLOOKUP($A8,競技者csv変換!$A:$AK,MATCH(L$1,競技者csv変換!$1:$1,0),0)))</f>
        <v/>
      </c>
      <c r="M8" s="189" t="str">
        <f>IF(ISERROR(VLOOKUP($A8,競技者csv変換!$A:$AK,MATCH(M$1,競技者csv変換!$1:$1,0),0)),"",IF(VLOOKUP($A8,競技者csv変換!$A:$AK,MATCH(M$1,競技者csv変換!$1:$1,0),0)="","",VLOOKUP($A8,競技者csv変換!$A:$AK,MATCH(M$1,競技者csv変換!$1:$1,0),0)))</f>
        <v/>
      </c>
      <c r="N8" s="189" t="str">
        <f>IF(ISERROR(VLOOKUP($A8,競技者csv変換!$A:$AK,MATCH(N$1,競技者csv変換!$1:$1,0),0)),"",IF(VLOOKUP($A8,競技者csv変換!$A:$AK,MATCH(N$1,競技者csv変換!$1:$1,0),0)="","",VLOOKUP($A8,競技者csv変換!$A:$AK,MATCH(N$1,競技者csv変換!$1:$1,0),0)))</f>
        <v/>
      </c>
      <c r="O8" s="189" t="str">
        <f>IF(ISERROR(VLOOKUP($A8,競技者csv変換!$A:$AK,MATCH(O$1,競技者csv変換!$1:$1,0),0)),"",IF(VLOOKUP($A8,競技者csv変換!$A:$AK,MATCH(O$1,競技者csv変換!$1:$1,0),0)="","",VLOOKUP($A8,競技者csv変換!$A:$AK,MATCH(O$1,競技者csv変換!$1:$1,0),0)))</f>
        <v/>
      </c>
      <c r="P8" s="189" t="str">
        <f>IF(ISERROR(VLOOKUP($A8,競技者csv変換!$A:$AK,MATCH(P$1,競技者csv変換!$1:$1,0),0)),"",IF(VLOOKUP($A8,競技者csv変換!$A:$AK,MATCH(P$1,競技者csv変換!$1:$1,0),0)="","",VLOOKUP($A8,競技者csv変換!$A:$AK,MATCH(P$1,競技者csv変換!$1:$1,0),0)))</f>
        <v/>
      </c>
      <c r="Q8" s="189" t="str">
        <f>IF(ISERROR(VLOOKUP($A8,競技者csv変換!$A:$AK,MATCH(Q$1,競技者csv変換!$1:$1,0),0)),"",IF(VLOOKUP($A8,競技者csv変換!$A:$AK,MATCH(Q$1,競技者csv変換!$1:$1,0),0)="","",VLOOKUP($A8,競技者csv変換!$A:$AK,MATCH(Q$1,競技者csv変換!$1:$1,0),0)))</f>
        <v/>
      </c>
      <c r="R8" s="189" t="str">
        <f>IF(ISERROR(VLOOKUP($A8,競技者csv変換!$A:$AK,MATCH(R$1,競技者csv変換!$1:$1,0),0)),"",IF(VLOOKUP($A8,競技者csv変換!$A:$AK,MATCH(R$1,競技者csv変換!$1:$1,0),0)="","",VLOOKUP($A8,競技者csv変換!$A:$AK,MATCH(R$1,競技者csv変換!$1:$1,0),0)))</f>
        <v/>
      </c>
      <c r="S8" s="189" t="str">
        <f>IF(ISERROR(VLOOKUP($A8,競技者csv変換!$A:$AK,MATCH(S$1,競技者csv変換!$1:$1,0),0)),"",IF(VLOOKUP($A8,競技者csv変換!$A:$AK,MATCH(S$1,競技者csv変換!$1:$1,0),0)="","",VLOOKUP($A8,競技者csv変換!$A:$AK,MATCH(S$1,競技者csv変換!$1:$1,0),0)))</f>
        <v/>
      </c>
      <c r="T8" s="189" t="str">
        <f>IF(ISERROR(VLOOKUP($A8,競技者csv変換!$A:$AK,MATCH(T$1,競技者csv変換!$1:$1,0),0)),"",IF(VLOOKUP($A8,競技者csv変換!$A:$AK,MATCH(T$1,競技者csv変換!$1:$1,0),0)="","",VLOOKUP($A8,競技者csv変換!$A:$AK,MATCH(T$1,競技者csv変換!$1:$1,0),0)))</f>
        <v/>
      </c>
      <c r="U8" s="189" t="str">
        <f>IF(ISERROR(VLOOKUP($A8,競技者csv変換!$A:$AK,MATCH(U$1,競技者csv変換!$1:$1,0),0)),"",IF(VLOOKUP($A8,競技者csv変換!$A:$AK,MATCH(U$1,競技者csv変換!$1:$1,0),0)="","",VLOOKUP($A8,競技者csv変換!$A:$AK,MATCH(U$1,競技者csv変換!$1:$1,0),0)))</f>
        <v/>
      </c>
      <c r="V8" s="189" t="str">
        <f>IF(ISERROR(VLOOKUP($A8,競技者csv変換!$A:$AK,MATCH(V$1,競技者csv変換!$1:$1,0),0)),"",IF(VLOOKUP($A8,競技者csv変換!$A:$AK,MATCH(V$1,競技者csv変換!$1:$1,0),0)="","",VLOOKUP($A8,競技者csv変換!$A:$AK,MATCH(V$1,競技者csv変換!$1:$1,0),0)))</f>
        <v/>
      </c>
      <c r="W8" s="189" t="str">
        <f>IF(ISERROR(VLOOKUP($A8,競技者csv変換!$A:$AK,MATCH(W$1,競技者csv変換!$1:$1,0),0)),"",IF(VLOOKUP($A8,競技者csv変換!$A:$AK,MATCH(W$1,競技者csv変換!$1:$1,0),0)="","",VLOOKUP($A8,競技者csv変換!$A:$AK,MATCH(W$1,競技者csv変換!$1:$1,0),0)))</f>
        <v/>
      </c>
      <c r="X8" s="189" t="str">
        <f>IF(ISERROR(VLOOKUP($A8,競技者csv変換!$A:$AK,MATCH(X$1,競技者csv変換!$1:$1,0),0)),"",IF(VLOOKUP($A8,競技者csv変換!$A:$AK,MATCH(X$1,競技者csv変換!$1:$1,0),0)="","",VLOOKUP($A8,競技者csv変換!$A:$AK,MATCH(X$1,競技者csv変換!$1:$1,0),0)))</f>
        <v/>
      </c>
      <c r="Y8" s="189" t="str">
        <f>IF(ISERROR(VLOOKUP($A8,競技者csv変換!$A:$AK,MATCH(Y$1,競技者csv変換!$1:$1,0),0)),"",IF(VLOOKUP($A8,競技者csv変換!$A:$AK,MATCH(Y$1,競技者csv変換!$1:$1,0),0)="","",VLOOKUP($A8,競技者csv変換!$A:$AK,MATCH(Y$1,競技者csv変換!$1:$1,0),0)))</f>
        <v/>
      </c>
      <c r="Z8" s="189" t="str">
        <f>IF(ISERROR(VLOOKUP($A8,競技者csv変換!$A:$AK,MATCH(Z$1,競技者csv変換!$1:$1,0),0)),"",IF(VLOOKUP($A8,競技者csv変換!$A:$AK,MATCH(Z$1,競技者csv変換!$1:$1,0),0)="","",VLOOKUP($A8,競技者csv変換!$A:$AK,MATCH(Z$1,競技者csv変換!$1:$1,0),0)))</f>
        <v/>
      </c>
      <c r="AA8" s="189" t="str">
        <f>IF(ISERROR(VLOOKUP($A8,競技者csv変換!$A:$AK,MATCH(AA$1,競技者csv変換!$1:$1,0),0)),"",IF(VLOOKUP($A8,競技者csv変換!$A:$AK,MATCH(AA$1,競技者csv変換!$1:$1,0),0)="","",VLOOKUP($A8,競技者csv変換!$A:$AK,MATCH(AA$1,競技者csv変換!$1:$1,0),0)))</f>
        <v/>
      </c>
      <c r="AB8" s="189" t="str">
        <f>IF(ISERROR(VLOOKUP($A8,競技者csv変換!$A:$AK,MATCH(AB$1,競技者csv変換!$1:$1,0),0)),"",IF(VLOOKUP($A8,競技者csv変換!$A:$AK,MATCH(AB$1,競技者csv変換!$1:$1,0),0)="","",VLOOKUP($A8,競技者csv変換!$A:$AK,MATCH(AB$1,競技者csv変換!$1:$1,0),0)))</f>
        <v/>
      </c>
      <c r="AC8" s="189" t="str">
        <f>IF(ISERROR(VLOOKUP($A8,競技者csv変換!$A:$AK,MATCH(AC$1,競技者csv変換!$1:$1,0),0)),"",IF(VLOOKUP($A8,競技者csv変換!$A:$AK,MATCH(AC$1,競技者csv変換!$1:$1,0),0)="","",VLOOKUP($A8,競技者csv変換!$A:$AK,MATCH(AC$1,競技者csv変換!$1:$1,0),0)))</f>
        <v/>
      </c>
      <c r="AD8" s="76" t="str">
        <f>IF(ISERROR(VLOOKUP($A8,競技者csv変換!$A:$AK,MATCH(AD$1,競技者csv変換!$1:$1,0),0)),"",IF(VLOOKUP($A8,競技者csv変換!$A:$AK,MATCH(AD$1,競技者csv変換!$1:$1,0),0)="","",VLOOKUP($A8,競技者csv変換!$A:$AK,MATCH(AD$1,競技者csv変換!$1:$1,0),0)))</f>
        <v/>
      </c>
      <c r="AE8" s="76" t="str">
        <f>IF(ISERROR(VLOOKUP($A8,競技者csv変換!$A:$AK,MATCH(AE$1,競技者csv変換!$1:$1,0),0)),"",IF(VLOOKUP($A8,競技者csv変換!$A:$AK,MATCH(AE$1,競技者csv変換!$1:$1,0),0)="","",VLOOKUP($A8,競技者csv変換!$A:$AK,MATCH(AE$1,競技者csv変換!$1:$1,0),0)))</f>
        <v/>
      </c>
      <c r="AF8" s="76" t="str">
        <f>IF(ISERROR(VLOOKUP($A8,競技者csv変換!$A:$AK,MATCH(AF$1,競技者csv変換!$1:$1,0),0)),"",IF(VLOOKUP($A8,競技者csv変換!$A:$AK,MATCH(AF$1,競技者csv変換!$1:$1,0),0)="","",VLOOKUP($A8,競技者csv変換!$A:$AK,MATCH(AF$1,競技者csv変換!$1:$1,0),0)))</f>
        <v/>
      </c>
      <c r="AG8" s="76" t="str">
        <f>IF(ISERROR(VLOOKUP($A8,競技者csv変換!$A:$AK,MATCH(AG$1,競技者csv変換!$1:$1,0),0)),"",IF(VLOOKUP($A8,競技者csv変換!$A:$AK,MATCH(AG$1,競技者csv変換!$1:$1,0),0)="","",VLOOKUP($A8,競技者csv変換!$A:$AK,MATCH(AG$1,競技者csv変換!$1:$1,0),0)))</f>
        <v/>
      </c>
      <c r="AH8" s="76" t="str">
        <f>IF(ISERROR(VLOOKUP($A8,競技者csv変換!$A:$AK,MATCH(AH$1,競技者csv変換!$1:$1,0),0)),"",IF(VLOOKUP($A8,競技者csv変換!$A:$AK,MATCH(AH$1,競技者csv変換!$1:$1,0),0)="","",VLOOKUP($A8,競技者csv変換!$A:$AK,MATCH(AH$1,競技者csv変換!$1:$1,0),0)))</f>
        <v/>
      </c>
      <c r="AI8" s="76" t="str">
        <f>IF(ISERROR(VLOOKUP($A8,競技者csv変換!$A:$AK,MATCH(AI$1,競技者csv変換!$1:$1,0),0)),"",IF(VLOOKUP($A8,競技者csv変換!$A:$AK,MATCH(AI$1,競技者csv変換!$1:$1,0),0)="","",VLOOKUP($A8,競技者csv変換!$A:$AK,MATCH(AI$1,競技者csv変換!$1:$1,0),0)))</f>
        <v/>
      </c>
      <c r="AJ8" s="76" t="str">
        <f>IF(ISERROR(VLOOKUP($A8,競技者csv変換!$A:$AK,MATCH(AJ$1,競技者csv変換!$1:$1,0),0)),"",IF(VLOOKUP($A8,競技者csv変換!$A:$AK,MATCH(AJ$1,競技者csv変換!$1:$1,0),0)="","",VLOOKUP($A8,競技者csv変換!$A:$AK,MATCH(AJ$1,競技者csv変換!$1:$1,0),0)))</f>
        <v/>
      </c>
      <c r="AK8" s="76" t="str">
        <f>IF(ISERROR(VLOOKUP($A8,競技者csv変換!$A:$AK,MATCH(AK$1,競技者csv変換!$1:$1,0),0)),"",IF(VLOOKUP($A8,競技者csv変換!$A:$AK,MATCH(AK$1,競技者csv変換!$1:$1,0),0)="","",VLOOKUP($A8,競技者csv変換!$A:$AK,MATCH(AK$1,競技者csv変換!$1:$1,0),0)))</f>
        <v/>
      </c>
    </row>
    <row r="9" spans="1:37" ht="18" customHeight="1">
      <c r="A9" s="76" t="str">
        <f t="shared" si="0"/>
        <v/>
      </c>
      <c r="B9" s="189" t="str">
        <f>IF(ISERROR(VLOOKUP($A9,競技者csv変換!$A:$AK,MATCH(B$1,競技者csv変換!$1:$1,0),0)),"",IF(VLOOKUP($A9,競技者csv変換!$A:$AK,MATCH(B$1,競技者csv変換!$1:$1,0),0)="","",VLOOKUP($A9,競技者csv変換!$A:$AK,MATCH(B$1,競技者csv変換!$1:$1,0),0)))</f>
        <v/>
      </c>
      <c r="C9" s="189" t="str">
        <f>IF(ISERROR(VLOOKUP($A9,競技者csv変換!$A:$AK,MATCH(C$1,競技者csv変換!$1:$1,0),0)),"",IF(VLOOKUP($A9,競技者csv変換!$A:$AK,MATCH(C$1,競技者csv変換!$1:$1,0),0)="","",VLOOKUP($A9,競技者csv変換!$A:$AK,MATCH(C$1,競技者csv変換!$1:$1,0),0)))</f>
        <v/>
      </c>
      <c r="D9" s="189" t="str">
        <f>IF(ISERROR(VLOOKUP($A9,競技者csv変換!$A:$AK,MATCH(D$1,競技者csv変換!$1:$1,0),0)),"",IF(VLOOKUP($A9,競技者csv変換!$A:$AK,MATCH(D$1,競技者csv変換!$1:$1,0),0)="","",VLOOKUP($A9,競技者csv変換!$A:$AK,MATCH(D$1,競技者csv変換!$1:$1,0),0)))</f>
        <v/>
      </c>
      <c r="E9" s="189" t="str">
        <f>IF(ISERROR(VLOOKUP($A9,競技者csv変換!$A:$AK,MATCH(E$1,競技者csv変換!$1:$1,0),0)),"",IF(VLOOKUP($A9,競技者csv変換!$A:$AK,MATCH(E$1,競技者csv変換!$1:$1,0),0)="","",VLOOKUP($A9,競技者csv変換!$A:$AK,MATCH(E$1,競技者csv変換!$1:$1,0),0)))</f>
        <v/>
      </c>
      <c r="F9" s="189" t="str">
        <f>IF(ISERROR(VLOOKUP($A9,競技者csv変換!$A:$AK,MATCH(F$1,競技者csv変換!$1:$1,0),0)),"",IF(VLOOKUP($A9,競技者csv変換!$A:$AK,MATCH(F$1,競技者csv変換!$1:$1,0),0)="","",VLOOKUP($A9,競技者csv変換!$A:$AK,MATCH(F$1,競技者csv変換!$1:$1,0),0)))</f>
        <v/>
      </c>
      <c r="G9" s="189" t="str">
        <f>IF(ISERROR(VLOOKUP($A9,競技者csv変換!$A:$AK,MATCH(G$1,競技者csv変換!$1:$1,0),0)),"",IF(VLOOKUP($A9,競技者csv変換!$A:$AK,MATCH(G$1,競技者csv変換!$1:$1,0),0)="","",VLOOKUP($A9,競技者csv変換!$A:$AK,MATCH(G$1,競技者csv変換!$1:$1,0),0)))</f>
        <v/>
      </c>
      <c r="H9" s="189" t="str">
        <f>IF(ISERROR(VLOOKUP($A9,競技者csv変換!$A:$AK,MATCH(H$1,競技者csv変換!$1:$1,0),0)),"",IF(VLOOKUP($A9,競技者csv変換!$A:$AK,MATCH(H$1,競技者csv変換!$1:$1,0),0)="","",VLOOKUP($A9,競技者csv変換!$A:$AK,MATCH(H$1,競技者csv変換!$1:$1,0),0)))</f>
        <v/>
      </c>
      <c r="I9" s="189" t="str">
        <f>IF(ISERROR(VLOOKUP($A9,競技者csv変換!$A:$AK,MATCH(I$1,競技者csv変換!$1:$1,0),0)),"",IF(VLOOKUP($A9,競技者csv変換!$A:$AK,MATCH(I$1,競技者csv変換!$1:$1,0),0)="","",VLOOKUP($A9,競技者csv変換!$A:$AK,MATCH(I$1,競技者csv変換!$1:$1,0),0)))</f>
        <v/>
      </c>
      <c r="J9" s="189" t="str">
        <f>IF(ISERROR(VLOOKUP($A9,競技者csv変換!$A:$AK,MATCH(J$1,競技者csv変換!$1:$1,0),0)),"",IF(VLOOKUP($A9,競技者csv変換!$A:$AK,MATCH(J$1,競技者csv変換!$1:$1,0),0)="","",VLOOKUP($A9,競技者csv変換!$A:$AK,MATCH(J$1,競技者csv変換!$1:$1,0),0)))</f>
        <v/>
      </c>
      <c r="K9" s="189" t="str">
        <f>IF(ISERROR(VLOOKUP($A9,競技者csv変換!$A:$AK,MATCH(K$1,競技者csv変換!$1:$1,0),0)),"",IF(VLOOKUP($A9,競技者csv変換!$A:$AK,MATCH(K$1,競技者csv変換!$1:$1,0),0)="","",VLOOKUP($A9,競技者csv変換!$A:$AK,MATCH(K$1,競技者csv変換!$1:$1,0),0)))</f>
        <v/>
      </c>
      <c r="L9" s="189" t="str">
        <f>IF(ISERROR(VLOOKUP($A9,競技者csv変換!$A:$AK,MATCH(L$1,競技者csv変換!$1:$1,0),0)),"",IF(VLOOKUP($A9,競技者csv変換!$A:$AK,MATCH(L$1,競技者csv変換!$1:$1,0),0)="","",VLOOKUP($A9,競技者csv変換!$A:$AK,MATCH(L$1,競技者csv変換!$1:$1,0),0)))</f>
        <v/>
      </c>
      <c r="M9" s="189" t="str">
        <f>IF(ISERROR(VLOOKUP($A9,競技者csv変換!$A:$AK,MATCH(M$1,競技者csv変換!$1:$1,0),0)),"",IF(VLOOKUP($A9,競技者csv変換!$A:$AK,MATCH(M$1,競技者csv変換!$1:$1,0),0)="","",VLOOKUP($A9,競技者csv変換!$A:$AK,MATCH(M$1,競技者csv変換!$1:$1,0),0)))</f>
        <v/>
      </c>
      <c r="N9" s="189" t="str">
        <f>IF(ISERROR(VLOOKUP($A9,競技者csv変換!$A:$AK,MATCH(N$1,競技者csv変換!$1:$1,0),0)),"",IF(VLOOKUP($A9,競技者csv変換!$A:$AK,MATCH(N$1,競技者csv変換!$1:$1,0),0)="","",VLOOKUP($A9,競技者csv変換!$A:$AK,MATCH(N$1,競技者csv変換!$1:$1,0),0)))</f>
        <v/>
      </c>
      <c r="O9" s="189" t="str">
        <f>IF(ISERROR(VLOOKUP($A9,競技者csv変換!$A:$AK,MATCH(O$1,競技者csv変換!$1:$1,0),0)),"",IF(VLOOKUP($A9,競技者csv変換!$A:$AK,MATCH(O$1,競技者csv変換!$1:$1,0),0)="","",VLOOKUP($A9,競技者csv変換!$A:$AK,MATCH(O$1,競技者csv変換!$1:$1,0),0)))</f>
        <v/>
      </c>
      <c r="P9" s="189" t="str">
        <f>IF(ISERROR(VLOOKUP($A9,競技者csv変換!$A:$AK,MATCH(P$1,競技者csv変換!$1:$1,0),0)),"",IF(VLOOKUP($A9,競技者csv変換!$A:$AK,MATCH(P$1,競技者csv変換!$1:$1,0),0)="","",VLOOKUP($A9,競技者csv変換!$A:$AK,MATCH(P$1,競技者csv変換!$1:$1,0),0)))</f>
        <v/>
      </c>
      <c r="Q9" s="189" t="str">
        <f>IF(ISERROR(VLOOKUP($A9,競技者csv変換!$A:$AK,MATCH(Q$1,競技者csv変換!$1:$1,0),0)),"",IF(VLOOKUP($A9,競技者csv変換!$A:$AK,MATCH(Q$1,競技者csv変換!$1:$1,0),0)="","",VLOOKUP($A9,競技者csv変換!$A:$AK,MATCH(Q$1,競技者csv変換!$1:$1,0),0)))</f>
        <v/>
      </c>
      <c r="R9" s="189" t="str">
        <f>IF(ISERROR(VLOOKUP($A9,競技者csv変換!$A:$AK,MATCH(R$1,競技者csv変換!$1:$1,0),0)),"",IF(VLOOKUP($A9,競技者csv変換!$A:$AK,MATCH(R$1,競技者csv変換!$1:$1,0),0)="","",VLOOKUP($A9,競技者csv変換!$A:$AK,MATCH(R$1,競技者csv変換!$1:$1,0),0)))</f>
        <v/>
      </c>
      <c r="S9" s="189" t="str">
        <f>IF(ISERROR(VLOOKUP($A9,競技者csv変換!$A:$AK,MATCH(S$1,競技者csv変換!$1:$1,0),0)),"",IF(VLOOKUP($A9,競技者csv変換!$A:$AK,MATCH(S$1,競技者csv変換!$1:$1,0),0)="","",VLOOKUP($A9,競技者csv変換!$A:$AK,MATCH(S$1,競技者csv変換!$1:$1,0),0)))</f>
        <v/>
      </c>
      <c r="T9" s="189" t="str">
        <f>IF(ISERROR(VLOOKUP($A9,競技者csv変換!$A:$AK,MATCH(T$1,競技者csv変換!$1:$1,0),0)),"",IF(VLOOKUP($A9,競技者csv変換!$A:$AK,MATCH(T$1,競技者csv変換!$1:$1,0),0)="","",VLOOKUP($A9,競技者csv変換!$A:$AK,MATCH(T$1,競技者csv変換!$1:$1,0),0)))</f>
        <v/>
      </c>
      <c r="U9" s="189" t="str">
        <f>IF(ISERROR(VLOOKUP($A9,競技者csv変換!$A:$AK,MATCH(U$1,競技者csv変換!$1:$1,0),0)),"",IF(VLOOKUP($A9,競技者csv変換!$A:$AK,MATCH(U$1,競技者csv変換!$1:$1,0),0)="","",VLOOKUP($A9,競技者csv変換!$A:$AK,MATCH(U$1,競技者csv変換!$1:$1,0),0)))</f>
        <v/>
      </c>
      <c r="V9" s="189" t="str">
        <f>IF(ISERROR(VLOOKUP($A9,競技者csv変換!$A:$AK,MATCH(V$1,競技者csv変換!$1:$1,0),0)),"",IF(VLOOKUP($A9,競技者csv変換!$A:$AK,MATCH(V$1,競技者csv変換!$1:$1,0),0)="","",VLOOKUP($A9,競技者csv変換!$A:$AK,MATCH(V$1,競技者csv変換!$1:$1,0),0)))</f>
        <v/>
      </c>
      <c r="W9" s="189" t="str">
        <f>IF(ISERROR(VLOOKUP($A9,競技者csv変換!$A:$AK,MATCH(W$1,競技者csv変換!$1:$1,0),0)),"",IF(VLOOKUP($A9,競技者csv変換!$A:$AK,MATCH(W$1,競技者csv変換!$1:$1,0),0)="","",VLOOKUP($A9,競技者csv変換!$A:$AK,MATCH(W$1,競技者csv変換!$1:$1,0),0)))</f>
        <v/>
      </c>
      <c r="X9" s="189" t="str">
        <f>IF(ISERROR(VLOOKUP($A9,競技者csv変換!$A:$AK,MATCH(X$1,競技者csv変換!$1:$1,0),0)),"",IF(VLOOKUP($A9,競技者csv変換!$A:$AK,MATCH(X$1,競技者csv変換!$1:$1,0),0)="","",VLOOKUP($A9,競技者csv変換!$A:$AK,MATCH(X$1,競技者csv変換!$1:$1,0),0)))</f>
        <v/>
      </c>
      <c r="Y9" s="189" t="str">
        <f>IF(ISERROR(VLOOKUP($A9,競技者csv変換!$A:$AK,MATCH(Y$1,競技者csv変換!$1:$1,0),0)),"",IF(VLOOKUP($A9,競技者csv変換!$A:$AK,MATCH(Y$1,競技者csv変換!$1:$1,0),0)="","",VLOOKUP($A9,競技者csv変換!$A:$AK,MATCH(Y$1,競技者csv変換!$1:$1,0),0)))</f>
        <v/>
      </c>
      <c r="Z9" s="189" t="str">
        <f>IF(ISERROR(VLOOKUP($A9,競技者csv変換!$A:$AK,MATCH(Z$1,競技者csv変換!$1:$1,0),0)),"",IF(VLOOKUP($A9,競技者csv変換!$A:$AK,MATCH(Z$1,競技者csv変換!$1:$1,0),0)="","",VLOOKUP($A9,競技者csv変換!$A:$AK,MATCH(Z$1,競技者csv変換!$1:$1,0),0)))</f>
        <v/>
      </c>
      <c r="AA9" s="189" t="str">
        <f>IF(ISERROR(VLOOKUP($A9,競技者csv変換!$A:$AK,MATCH(AA$1,競技者csv変換!$1:$1,0),0)),"",IF(VLOOKUP($A9,競技者csv変換!$A:$AK,MATCH(AA$1,競技者csv変換!$1:$1,0),0)="","",VLOOKUP($A9,競技者csv変換!$A:$AK,MATCH(AA$1,競技者csv変換!$1:$1,0),0)))</f>
        <v/>
      </c>
      <c r="AB9" s="189" t="str">
        <f>IF(ISERROR(VLOOKUP($A9,競技者csv変換!$A:$AK,MATCH(AB$1,競技者csv変換!$1:$1,0),0)),"",IF(VLOOKUP($A9,競技者csv変換!$A:$AK,MATCH(AB$1,競技者csv変換!$1:$1,0),0)="","",VLOOKUP($A9,競技者csv変換!$A:$AK,MATCH(AB$1,競技者csv変換!$1:$1,0),0)))</f>
        <v/>
      </c>
      <c r="AC9" s="189" t="str">
        <f>IF(ISERROR(VLOOKUP($A9,競技者csv変換!$A:$AK,MATCH(AC$1,競技者csv変換!$1:$1,0),0)),"",IF(VLOOKUP($A9,競技者csv変換!$A:$AK,MATCH(AC$1,競技者csv変換!$1:$1,0),0)="","",VLOOKUP($A9,競技者csv変換!$A:$AK,MATCH(AC$1,競技者csv変換!$1:$1,0),0)))</f>
        <v/>
      </c>
      <c r="AD9" s="76" t="str">
        <f>IF(ISERROR(VLOOKUP($A9,競技者csv変換!$A:$AK,MATCH(AD$1,競技者csv変換!$1:$1,0),0)),"",IF(VLOOKUP($A9,競技者csv変換!$A:$AK,MATCH(AD$1,競技者csv変換!$1:$1,0),0)="","",VLOOKUP($A9,競技者csv変換!$A:$AK,MATCH(AD$1,競技者csv変換!$1:$1,0),0)))</f>
        <v/>
      </c>
      <c r="AE9" s="76" t="str">
        <f>IF(ISERROR(VLOOKUP($A9,競技者csv変換!$A:$AK,MATCH(AE$1,競技者csv変換!$1:$1,0),0)),"",IF(VLOOKUP($A9,競技者csv変換!$A:$AK,MATCH(AE$1,競技者csv変換!$1:$1,0),0)="","",VLOOKUP($A9,競技者csv変換!$A:$AK,MATCH(AE$1,競技者csv変換!$1:$1,0),0)))</f>
        <v/>
      </c>
      <c r="AF9" s="76" t="str">
        <f>IF(ISERROR(VLOOKUP($A9,競技者csv変換!$A:$AK,MATCH(AF$1,競技者csv変換!$1:$1,0),0)),"",IF(VLOOKUP($A9,競技者csv変換!$A:$AK,MATCH(AF$1,競技者csv変換!$1:$1,0),0)="","",VLOOKUP($A9,競技者csv変換!$A:$AK,MATCH(AF$1,競技者csv変換!$1:$1,0),0)))</f>
        <v/>
      </c>
      <c r="AG9" s="76" t="str">
        <f>IF(ISERROR(VLOOKUP($A9,競技者csv変換!$A:$AK,MATCH(AG$1,競技者csv変換!$1:$1,0),0)),"",IF(VLOOKUP($A9,競技者csv変換!$A:$AK,MATCH(AG$1,競技者csv変換!$1:$1,0),0)="","",VLOOKUP($A9,競技者csv変換!$A:$AK,MATCH(AG$1,競技者csv変換!$1:$1,0),0)))</f>
        <v/>
      </c>
      <c r="AH9" s="76" t="str">
        <f>IF(ISERROR(VLOOKUP($A9,競技者csv変換!$A:$AK,MATCH(AH$1,競技者csv変換!$1:$1,0),0)),"",IF(VLOOKUP($A9,競技者csv変換!$A:$AK,MATCH(AH$1,競技者csv変換!$1:$1,0),0)="","",VLOOKUP($A9,競技者csv変換!$A:$AK,MATCH(AH$1,競技者csv変換!$1:$1,0),0)))</f>
        <v/>
      </c>
      <c r="AI9" s="76" t="str">
        <f>IF(ISERROR(VLOOKUP($A9,競技者csv変換!$A:$AK,MATCH(AI$1,競技者csv変換!$1:$1,0),0)),"",IF(VLOOKUP($A9,競技者csv変換!$A:$AK,MATCH(AI$1,競技者csv変換!$1:$1,0),0)="","",VLOOKUP($A9,競技者csv変換!$A:$AK,MATCH(AI$1,競技者csv変換!$1:$1,0),0)))</f>
        <v/>
      </c>
      <c r="AJ9" s="76" t="str">
        <f>IF(ISERROR(VLOOKUP($A9,競技者csv変換!$A:$AK,MATCH(AJ$1,競技者csv変換!$1:$1,0),0)),"",IF(VLOOKUP($A9,競技者csv変換!$A:$AK,MATCH(AJ$1,競技者csv変換!$1:$1,0),0)="","",VLOOKUP($A9,競技者csv変換!$A:$AK,MATCH(AJ$1,競技者csv変換!$1:$1,0),0)))</f>
        <v/>
      </c>
      <c r="AK9" s="76" t="str">
        <f>IF(ISERROR(VLOOKUP($A9,競技者csv変換!$A:$AK,MATCH(AK$1,競技者csv変換!$1:$1,0),0)),"",IF(VLOOKUP($A9,競技者csv変換!$A:$AK,MATCH(AK$1,競技者csv変換!$1:$1,0),0)="","",VLOOKUP($A9,競技者csv変換!$A:$AK,MATCH(AK$1,競技者csv変換!$1:$1,0),0)))</f>
        <v/>
      </c>
    </row>
    <row r="10" spans="1:37" ht="18" customHeight="1">
      <c r="A10" s="76" t="str">
        <f t="shared" si="0"/>
        <v/>
      </c>
      <c r="B10" s="189" t="str">
        <f>IF(ISERROR(VLOOKUP($A10,競技者csv変換!$A:$AK,MATCH(B$1,競技者csv変換!$1:$1,0),0)),"",IF(VLOOKUP($A10,競技者csv変換!$A:$AK,MATCH(B$1,競技者csv変換!$1:$1,0),0)="","",VLOOKUP($A10,競技者csv変換!$A:$AK,MATCH(B$1,競技者csv変換!$1:$1,0),0)))</f>
        <v/>
      </c>
      <c r="C10" s="189" t="str">
        <f>IF(ISERROR(VLOOKUP($A10,競技者csv変換!$A:$AK,MATCH(C$1,競技者csv変換!$1:$1,0),0)),"",IF(VLOOKUP($A10,競技者csv変換!$A:$AK,MATCH(C$1,競技者csv変換!$1:$1,0),0)="","",VLOOKUP($A10,競技者csv変換!$A:$AK,MATCH(C$1,競技者csv変換!$1:$1,0),0)))</f>
        <v/>
      </c>
      <c r="D10" s="189" t="str">
        <f>IF(ISERROR(VLOOKUP($A10,競技者csv変換!$A:$AK,MATCH(D$1,競技者csv変換!$1:$1,0),0)),"",IF(VLOOKUP($A10,競技者csv変換!$A:$AK,MATCH(D$1,競技者csv変換!$1:$1,0),0)="","",VLOOKUP($A10,競技者csv変換!$A:$AK,MATCH(D$1,競技者csv変換!$1:$1,0),0)))</f>
        <v/>
      </c>
      <c r="E10" s="189" t="str">
        <f>IF(ISERROR(VLOOKUP($A10,競技者csv変換!$A:$AK,MATCH(E$1,競技者csv変換!$1:$1,0),0)),"",IF(VLOOKUP($A10,競技者csv変換!$A:$AK,MATCH(E$1,競技者csv変換!$1:$1,0),0)="","",VLOOKUP($A10,競技者csv変換!$A:$AK,MATCH(E$1,競技者csv変換!$1:$1,0),0)))</f>
        <v/>
      </c>
      <c r="F10" s="189" t="str">
        <f>IF(ISERROR(VLOOKUP($A10,競技者csv変換!$A:$AK,MATCH(F$1,競技者csv変換!$1:$1,0),0)),"",IF(VLOOKUP($A10,競技者csv変換!$A:$AK,MATCH(F$1,競技者csv変換!$1:$1,0),0)="","",VLOOKUP($A10,競技者csv変換!$A:$AK,MATCH(F$1,競技者csv変換!$1:$1,0),0)))</f>
        <v/>
      </c>
      <c r="G10" s="189" t="str">
        <f>IF(ISERROR(VLOOKUP($A10,競技者csv変換!$A:$AK,MATCH(G$1,競技者csv変換!$1:$1,0),0)),"",IF(VLOOKUP($A10,競技者csv変換!$A:$AK,MATCH(G$1,競技者csv変換!$1:$1,0),0)="","",VLOOKUP($A10,競技者csv変換!$A:$AK,MATCH(G$1,競技者csv変換!$1:$1,0),0)))</f>
        <v/>
      </c>
      <c r="H10" s="189" t="str">
        <f>IF(ISERROR(VLOOKUP($A10,競技者csv変換!$A:$AK,MATCH(H$1,競技者csv変換!$1:$1,0),0)),"",IF(VLOOKUP($A10,競技者csv変換!$A:$AK,MATCH(H$1,競技者csv変換!$1:$1,0),0)="","",VLOOKUP($A10,競技者csv変換!$A:$AK,MATCH(H$1,競技者csv変換!$1:$1,0),0)))</f>
        <v/>
      </c>
      <c r="I10" s="189" t="str">
        <f>IF(ISERROR(VLOOKUP($A10,競技者csv変換!$A:$AK,MATCH(I$1,競技者csv変換!$1:$1,0),0)),"",IF(VLOOKUP($A10,競技者csv変換!$A:$AK,MATCH(I$1,競技者csv変換!$1:$1,0),0)="","",VLOOKUP($A10,競技者csv変換!$A:$AK,MATCH(I$1,競技者csv変換!$1:$1,0),0)))</f>
        <v/>
      </c>
      <c r="J10" s="189" t="str">
        <f>IF(ISERROR(VLOOKUP($A10,競技者csv変換!$A:$AK,MATCH(J$1,競技者csv変換!$1:$1,0),0)),"",IF(VLOOKUP($A10,競技者csv変換!$A:$AK,MATCH(J$1,競技者csv変換!$1:$1,0),0)="","",VLOOKUP($A10,競技者csv変換!$A:$AK,MATCH(J$1,競技者csv変換!$1:$1,0),0)))</f>
        <v/>
      </c>
      <c r="K10" s="189" t="str">
        <f>IF(ISERROR(VLOOKUP($A10,競技者csv変換!$A:$AK,MATCH(K$1,競技者csv変換!$1:$1,0),0)),"",IF(VLOOKUP($A10,競技者csv変換!$A:$AK,MATCH(K$1,競技者csv変換!$1:$1,0),0)="","",VLOOKUP($A10,競技者csv変換!$A:$AK,MATCH(K$1,競技者csv変換!$1:$1,0),0)))</f>
        <v/>
      </c>
      <c r="L10" s="189" t="str">
        <f>IF(ISERROR(VLOOKUP($A10,競技者csv変換!$A:$AK,MATCH(L$1,競技者csv変換!$1:$1,0),0)),"",IF(VLOOKUP($A10,競技者csv変換!$A:$AK,MATCH(L$1,競技者csv変換!$1:$1,0),0)="","",VLOOKUP($A10,競技者csv変換!$A:$AK,MATCH(L$1,競技者csv変換!$1:$1,0),0)))</f>
        <v/>
      </c>
      <c r="M10" s="189" t="str">
        <f>IF(ISERROR(VLOOKUP($A10,競技者csv変換!$A:$AK,MATCH(M$1,競技者csv変換!$1:$1,0),0)),"",IF(VLOOKUP($A10,競技者csv変換!$A:$AK,MATCH(M$1,競技者csv変換!$1:$1,0),0)="","",VLOOKUP($A10,競技者csv変換!$A:$AK,MATCH(M$1,競技者csv変換!$1:$1,0),0)))</f>
        <v/>
      </c>
      <c r="N10" s="189" t="str">
        <f>IF(ISERROR(VLOOKUP($A10,競技者csv変換!$A:$AK,MATCH(N$1,競技者csv変換!$1:$1,0),0)),"",IF(VLOOKUP($A10,競技者csv変換!$A:$AK,MATCH(N$1,競技者csv変換!$1:$1,0),0)="","",VLOOKUP($A10,競技者csv変換!$A:$AK,MATCH(N$1,競技者csv変換!$1:$1,0),0)))</f>
        <v/>
      </c>
      <c r="O10" s="189" t="str">
        <f>IF(ISERROR(VLOOKUP($A10,競技者csv変換!$A:$AK,MATCH(O$1,競技者csv変換!$1:$1,0),0)),"",IF(VLOOKUP($A10,競技者csv変換!$A:$AK,MATCH(O$1,競技者csv変換!$1:$1,0),0)="","",VLOOKUP($A10,競技者csv変換!$A:$AK,MATCH(O$1,競技者csv変換!$1:$1,0),0)))</f>
        <v/>
      </c>
      <c r="P10" s="189" t="str">
        <f>IF(ISERROR(VLOOKUP($A10,競技者csv変換!$A:$AK,MATCH(P$1,競技者csv変換!$1:$1,0),0)),"",IF(VLOOKUP($A10,競技者csv変換!$A:$AK,MATCH(P$1,競技者csv変換!$1:$1,0),0)="","",VLOOKUP($A10,競技者csv変換!$A:$AK,MATCH(P$1,競技者csv変換!$1:$1,0),0)))</f>
        <v/>
      </c>
      <c r="Q10" s="189" t="str">
        <f>IF(ISERROR(VLOOKUP($A10,競技者csv変換!$A:$AK,MATCH(Q$1,競技者csv変換!$1:$1,0),0)),"",IF(VLOOKUP($A10,競技者csv変換!$A:$AK,MATCH(Q$1,競技者csv変換!$1:$1,0),0)="","",VLOOKUP($A10,競技者csv変換!$A:$AK,MATCH(Q$1,競技者csv変換!$1:$1,0),0)))</f>
        <v/>
      </c>
      <c r="R10" s="189" t="str">
        <f>IF(ISERROR(VLOOKUP($A10,競技者csv変換!$A:$AK,MATCH(R$1,競技者csv変換!$1:$1,0),0)),"",IF(VLOOKUP($A10,競技者csv変換!$A:$AK,MATCH(R$1,競技者csv変換!$1:$1,0),0)="","",VLOOKUP($A10,競技者csv変換!$A:$AK,MATCH(R$1,競技者csv変換!$1:$1,0),0)))</f>
        <v/>
      </c>
      <c r="S10" s="189" t="str">
        <f>IF(ISERROR(VLOOKUP($A10,競技者csv変換!$A:$AK,MATCH(S$1,競技者csv変換!$1:$1,0),0)),"",IF(VLOOKUP($A10,競技者csv変換!$A:$AK,MATCH(S$1,競技者csv変換!$1:$1,0),0)="","",VLOOKUP($A10,競技者csv変換!$A:$AK,MATCH(S$1,競技者csv変換!$1:$1,0),0)))</f>
        <v/>
      </c>
      <c r="T10" s="189" t="str">
        <f>IF(ISERROR(VLOOKUP($A10,競技者csv変換!$A:$AK,MATCH(T$1,競技者csv変換!$1:$1,0),0)),"",IF(VLOOKUP($A10,競技者csv変換!$A:$AK,MATCH(T$1,競技者csv変換!$1:$1,0),0)="","",VLOOKUP($A10,競技者csv変換!$A:$AK,MATCH(T$1,競技者csv変換!$1:$1,0),0)))</f>
        <v/>
      </c>
      <c r="U10" s="189" t="str">
        <f>IF(ISERROR(VLOOKUP($A10,競技者csv変換!$A:$AK,MATCH(U$1,競技者csv変換!$1:$1,0),0)),"",IF(VLOOKUP($A10,競技者csv変換!$A:$AK,MATCH(U$1,競技者csv変換!$1:$1,0),0)="","",VLOOKUP($A10,競技者csv変換!$A:$AK,MATCH(U$1,競技者csv変換!$1:$1,0),0)))</f>
        <v/>
      </c>
      <c r="V10" s="189" t="str">
        <f>IF(ISERROR(VLOOKUP($A10,競技者csv変換!$A:$AK,MATCH(V$1,競技者csv変換!$1:$1,0),0)),"",IF(VLOOKUP($A10,競技者csv変換!$A:$AK,MATCH(V$1,競技者csv変換!$1:$1,0),0)="","",VLOOKUP($A10,競技者csv変換!$A:$AK,MATCH(V$1,競技者csv変換!$1:$1,0),0)))</f>
        <v/>
      </c>
      <c r="W10" s="189" t="str">
        <f>IF(ISERROR(VLOOKUP($A10,競技者csv変換!$A:$AK,MATCH(W$1,競技者csv変換!$1:$1,0),0)),"",IF(VLOOKUP($A10,競技者csv変換!$A:$AK,MATCH(W$1,競技者csv変換!$1:$1,0),0)="","",VLOOKUP($A10,競技者csv変換!$A:$AK,MATCH(W$1,競技者csv変換!$1:$1,0),0)))</f>
        <v/>
      </c>
      <c r="X10" s="189" t="str">
        <f>IF(ISERROR(VLOOKUP($A10,競技者csv変換!$A:$AK,MATCH(X$1,競技者csv変換!$1:$1,0),0)),"",IF(VLOOKUP($A10,競技者csv変換!$A:$AK,MATCH(X$1,競技者csv変換!$1:$1,0),0)="","",VLOOKUP($A10,競技者csv変換!$A:$AK,MATCH(X$1,競技者csv変換!$1:$1,0),0)))</f>
        <v/>
      </c>
      <c r="Y10" s="189" t="str">
        <f>IF(ISERROR(VLOOKUP($A10,競技者csv変換!$A:$AK,MATCH(Y$1,競技者csv変換!$1:$1,0),0)),"",IF(VLOOKUP($A10,競技者csv変換!$A:$AK,MATCH(Y$1,競技者csv変換!$1:$1,0),0)="","",VLOOKUP($A10,競技者csv変換!$A:$AK,MATCH(Y$1,競技者csv変換!$1:$1,0),0)))</f>
        <v/>
      </c>
      <c r="Z10" s="189" t="str">
        <f>IF(ISERROR(VLOOKUP($A10,競技者csv変換!$A:$AK,MATCH(Z$1,競技者csv変換!$1:$1,0),0)),"",IF(VLOOKUP($A10,競技者csv変換!$A:$AK,MATCH(Z$1,競技者csv変換!$1:$1,0),0)="","",VLOOKUP($A10,競技者csv変換!$A:$AK,MATCH(Z$1,競技者csv変換!$1:$1,0),0)))</f>
        <v/>
      </c>
      <c r="AA10" s="189" t="str">
        <f>IF(ISERROR(VLOOKUP($A10,競技者csv変換!$A:$AK,MATCH(AA$1,競技者csv変換!$1:$1,0),0)),"",IF(VLOOKUP($A10,競技者csv変換!$A:$AK,MATCH(AA$1,競技者csv変換!$1:$1,0),0)="","",VLOOKUP($A10,競技者csv変換!$A:$AK,MATCH(AA$1,競技者csv変換!$1:$1,0),0)))</f>
        <v/>
      </c>
      <c r="AB10" s="189" t="str">
        <f>IF(ISERROR(VLOOKUP($A10,競技者csv変換!$A:$AK,MATCH(AB$1,競技者csv変換!$1:$1,0),0)),"",IF(VLOOKUP($A10,競技者csv変換!$A:$AK,MATCH(AB$1,競技者csv変換!$1:$1,0),0)="","",VLOOKUP($A10,競技者csv変換!$A:$AK,MATCH(AB$1,競技者csv変換!$1:$1,0),0)))</f>
        <v/>
      </c>
      <c r="AC10" s="189" t="str">
        <f>IF(ISERROR(VLOOKUP($A10,競技者csv変換!$A:$AK,MATCH(AC$1,競技者csv変換!$1:$1,0),0)),"",IF(VLOOKUP($A10,競技者csv変換!$A:$AK,MATCH(AC$1,競技者csv変換!$1:$1,0),0)="","",VLOOKUP($A10,競技者csv変換!$A:$AK,MATCH(AC$1,競技者csv変換!$1:$1,0),0)))</f>
        <v/>
      </c>
      <c r="AD10" s="76" t="str">
        <f>IF(ISERROR(VLOOKUP($A10,競技者csv変換!$A:$AK,MATCH(AD$1,競技者csv変換!$1:$1,0),0)),"",IF(VLOOKUP($A10,競技者csv変換!$A:$AK,MATCH(AD$1,競技者csv変換!$1:$1,0),0)="","",VLOOKUP($A10,競技者csv変換!$A:$AK,MATCH(AD$1,競技者csv変換!$1:$1,0),0)))</f>
        <v/>
      </c>
      <c r="AE10" s="76" t="str">
        <f>IF(ISERROR(VLOOKUP($A10,競技者csv変換!$A:$AK,MATCH(AE$1,競技者csv変換!$1:$1,0),0)),"",IF(VLOOKUP($A10,競技者csv変換!$A:$AK,MATCH(AE$1,競技者csv変換!$1:$1,0),0)="","",VLOOKUP($A10,競技者csv変換!$A:$AK,MATCH(AE$1,競技者csv変換!$1:$1,0),0)))</f>
        <v/>
      </c>
      <c r="AF10" s="76" t="str">
        <f>IF(ISERROR(VLOOKUP($A10,競技者csv変換!$A:$AK,MATCH(AF$1,競技者csv変換!$1:$1,0),0)),"",IF(VLOOKUP($A10,競技者csv変換!$A:$AK,MATCH(AF$1,競技者csv変換!$1:$1,0),0)="","",VLOOKUP($A10,競技者csv変換!$A:$AK,MATCH(AF$1,競技者csv変換!$1:$1,0),0)))</f>
        <v/>
      </c>
      <c r="AG10" s="76" t="str">
        <f>IF(ISERROR(VLOOKUP($A10,競技者csv変換!$A:$AK,MATCH(AG$1,競技者csv変換!$1:$1,0),0)),"",IF(VLOOKUP($A10,競技者csv変換!$A:$AK,MATCH(AG$1,競技者csv変換!$1:$1,0),0)="","",VLOOKUP($A10,競技者csv変換!$A:$AK,MATCH(AG$1,競技者csv変換!$1:$1,0),0)))</f>
        <v/>
      </c>
      <c r="AH10" s="76" t="str">
        <f>IF(ISERROR(VLOOKUP($A10,競技者csv変換!$A:$AK,MATCH(AH$1,競技者csv変換!$1:$1,0),0)),"",IF(VLOOKUP($A10,競技者csv変換!$A:$AK,MATCH(AH$1,競技者csv変換!$1:$1,0),0)="","",VLOOKUP($A10,競技者csv変換!$A:$AK,MATCH(AH$1,競技者csv変換!$1:$1,0),0)))</f>
        <v/>
      </c>
      <c r="AI10" s="76" t="str">
        <f>IF(ISERROR(VLOOKUP($A10,競技者csv変換!$A:$AK,MATCH(AI$1,競技者csv変換!$1:$1,0),0)),"",IF(VLOOKUP($A10,競技者csv変換!$A:$AK,MATCH(AI$1,競技者csv変換!$1:$1,0),0)="","",VLOOKUP($A10,競技者csv変換!$A:$AK,MATCH(AI$1,競技者csv変換!$1:$1,0),0)))</f>
        <v/>
      </c>
      <c r="AJ10" s="76" t="str">
        <f>IF(ISERROR(VLOOKUP($A10,競技者csv変換!$A:$AK,MATCH(AJ$1,競技者csv変換!$1:$1,0),0)),"",IF(VLOOKUP($A10,競技者csv変換!$A:$AK,MATCH(AJ$1,競技者csv変換!$1:$1,0),0)="","",VLOOKUP($A10,競技者csv変換!$A:$AK,MATCH(AJ$1,競技者csv変換!$1:$1,0),0)))</f>
        <v/>
      </c>
      <c r="AK10" s="76" t="str">
        <f>IF(ISERROR(VLOOKUP($A10,競技者csv変換!$A:$AK,MATCH(AK$1,競技者csv変換!$1:$1,0),0)),"",IF(VLOOKUP($A10,競技者csv変換!$A:$AK,MATCH(AK$1,競技者csv変換!$1:$1,0),0)="","",VLOOKUP($A10,競技者csv変換!$A:$AK,MATCH(AK$1,競技者csv変換!$1:$1,0),0)))</f>
        <v/>
      </c>
    </row>
    <row r="11" spans="1:37" ht="18" customHeight="1">
      <c r="A11" s="76" t="str">
        <f t="shared" si="0"/>
        <v/>
      </c>
      <c r="B11" s="189" t="str">
        <f>IF(ISERROR(VLOOKUP($A11,競技者csv変換!$A:$AK,MATCH(B$1,競技者csv変換!$1:$1,0),0)),"",IF(VLOOKUP($A11,競技者csv変換!$A:$AK,MATCH(B$1,競技者csv変換!$1:$1,0),0)="","",VLOOKUP($A11,競技者csv変換!$A:$AK,MATCH(B$1,競技者csv変換!$1:$1,0),0)))</f>
        <v/>
      </c>
      <c r="C11" s="189" t="str">
        <f>IF(ISERROR(VLOOKUP($A11,競技者csv変換!$A:$AK,MATCH(C$1,競技者csv変換!$1:$1,0),0)),"",IF(VLOOKUP($A11,競技者csv変換!$A:$AK,MATCH(C$1,競技者csv変換!$1:$1,0),0)="","",VLOOKUP($A11,競技者csv変換!$A:$AK,MATCH(C$1,競技者csv変換!$1:$1,0),0)))</f>
        <v/>
      </c>
      <c r="D11" s="189" t="str">
        <f>IF(ISERROR(VLOOKUP($A11,競技者csv変換!$A:$AK,MATCH(D$1,競技者csv変換!$1:$1,0),0)),"",IF(VLOOKUP($A11,競技者csv変換!$A:$AK,MATCH(D$1,競技者csv変換!$1:$1,0),0)="","",VLOOKUP($A11,競技者csv変換!$A:$AK,MATCH(D$1,競技者csv変換!$1:$1,0),0)))</f>
        <v/>
      </c>
      <c r="E11" s="189" t="str">
        <f>IF(ISERROR(VLOOKUP($A11,競技者csv変換!$A:$AK,MATCH(E$1,競技者csv変換!$1:$1,0),0)),"",IF(VLOOKUP($A11,競技者csv変換!$A:$AK,MATCH(E$1,競技者csv変換!$1:$1,0),0)="","",VLOOKUP($A11,競技者csv変換!$A:$AK,MATCH(E$1,競技者csv変換!$1:$1,0),0)))</f>
        <v/>
      </c>
      <c r="F11" s="189" t="str">
        <f>IF(ISERROR(VLOOKUP($A11,競技者csv変換!$A:$AK,MATCH(F$1,競技者csv変換!$1:$1,0),0)),"",IF(VLOOKUP($A11,競技者csv変換!$A:$AK,MATCH(F$1,競技者csv変換!$1:$1,0),0)="","",VLOOKUP($A11,競技者csv変換!$A:$AK,MATCH(F$1,競技者csv変換!$1:$1,0),0)))</f>
        <v/>
      </c>
      <c r="G11" s="189" t="str">
        <f>IF(ISERROR(VLOOKUP($A11,競技者csv変換!$A:$AK,MATCH(G$1,競技者csv変換!$1:$1,0),0)),"",IF(VLOOKUP($A11,競技者csv変換!$A:$AK,MATCH(G$1,競技者csv変換!$1:$1,0),0)="","",VLOOKUP($A11,競技者csv変換!$A:$AK,MATCH(G$1,競技者csv変換!$1:$1,0),0)))</f>
        <v/>
      </c>
      <c r="H11" s="189" t="str">
        <f>IF(ISERROR(VLOOKUP($A11,競技者csv変換!$A:$AK,MATCH(H$1,競技者csv変換!$1:$1,0),0)),"",IF(VLOOKUP($A11,競技者csv変換!$A:$AK,MATCH(H$1,競技者csv変換!$1:$1,0),0)="","",VLOOKUP($A11,競技者csv変換!$A:$AK,MATCH(H$1,競技者csv変換!$1:$1,0),0)))</f>
        <v/>
      </c>
      <c r="I11" s="189" t="str">
        <f>IF(ISERROR(VLOOKUP($A11,競技者csv変換!$A:$AK,MATCH(I$1,競技者csv変換!$1:$1,0),0)),"",IF(VLOOKUP($A11,競技者csv変換!$A:$AK,MATCH(I$1,競技者csv変換!$1:$1,0),0)="","",VLOOKUP($A11,競技者csv変換!$A:$AK,MATCH(I$1,競技者csv変換!$1:$1,0),0)))</f>
        <v/>
      </c>
      <c r="J11" s="189" t="str">
        <f>IF(ISERROR(VLOOKUP($A11,競技者csv変換!$A:$AK,MATCH(J$1,競技者csv変換!$1:$1,0),0)),"",IF(VLOOKUP($A11,競技者csv変換!$A:$AK,MATCH(J$1,競技者csv変換!$1:$1,0),0)="","",VLOOKUP($A11,競技者csv変換!$A:$AK,MATCH(J$1,競技者csv変換!$1:$1,0),0)))</f>
        <v/>
      </c>
      <c r="K11" s="189" t="str">
        <f>IF(ISERROR(VLOOKUP($A11,競技者csv変換!$A:$AK,MATCH(K$1,競技者csv変換!$1:$1,0),0)),"",IF(VLOOKUP($A11,競技者csv変換!$A:$AK,MATCH(K$1,競技者csv変換!$1:$1,0),0)="","",VLOOKUP($A11,競技者csv変換!$A:$AK,MATCH(K$1,競技者csv変換!$1:$1,0),0)))</f>
        <v/>
      </c>
      <c r="L11" s="189" t="str">
        <f>IF(ISERROR(VLOOKUP($A11,競技者csv変換!$A:$AK,MATCH(L$1,競技者csv変換!$1:$1,0),0)),"",IF(VLOOKUP($A11,競技者csv変換!$A:$AK,MATCH(L$1,競技者csv変換!$1:$1,0),0)="","",VLOOKUP($A11,競技者csv変換!$A:$AK,MATCH(L$1,競技者csv変換!$1:$1,0),0)))</f>
        <v/>
      </c>
      <c r="M11" s="189" t="str">
        <f>IF(ISERROR(VLOOKUP($A11,競技者csv変換!$A:$AK,MATCH(M$1,競技者csv変換!$1:$1,0),0)),"",IF(VLOOKUP($A11,競技者csv変換!$A:$AK,MATCH(M$1,競技者csv変換!$1:$1,0),0)="","",VLOOKUP($A11,競技者csv変換!$A:$AK,MATCH(M$1,競技者csv変換!$1:$1,0),0)))</f>
        <v/>
      </c>
      <c r="N11" s="189" t="str">
        <f>IF(ISERROR(VLOOKUP($A11,競技者csv変換!$A:$AK,MATCH(N$1,競技者csv変換!$1:$1,0),0)),"",IF(VLOOKUP($A11,競技者csv変換!$A:$AK,MATCH(N$1,競技者csv変換!$1:$1,0),0)="","",VLOOKUP($A11,競技者csv変換!$A:$AK,MATCH(N$1,競技者csv変換!$1:$1,0),0)))</f>
        <v/>
      </c>
      <c r="O11" s="189" t="str">
        <f>IF(ISERROR(VLOOKUP($A11,競技者csv変換!$A:$AK,MATCH(O$1,競技者csv変換!$1:$1,0),0)),"",IF(VLOOKUP($A11,競技者csv変換!$A:$AK,MATCH(O$1,競技者csv変換!$1:$1,0),0)="","",VLOOKUP($A11,競技者csv変換!$A:$AK,MATCH(O$1,競技者csv変換!$1:$1,0),0)))</f>
        <v/>
      </c>
      <c r="P11" s="189" t="str">
        <f>IF(ISERROR(VLOOKUP($A11,競技者csv変換!$A:$AK,MATCH(P$1,競技者csv変換!$1:$1,0),0)),"",IF(VLOOKUP($A11,競技者csv変換!$A:$AK,MATCH(P$1,競技者csv変換!$1:$1,0),0)="","",VLOOKUP($A11,競技者csv変換!$A:$AK,MATCH(P$1,競技者csv変換!$1:$1,0),0)))</f>
        <v/>
      </c>
      <c r="Q11" s="189" t="str">
        <f>IF(ISERROR(VLOOKUP($A11,競技者csv変換!$A:$AK,MATCH(Q$1,競技者csv変換!$1:$1,0),0)),"",IF(VLOOKUP($A11,競技者csv変換!$A:$AK,MATCH(Q$1,競技者csv変換!$1:$1,0),0)="","",VLOOKUP($A11,競技者csv変換!$A:$AK,MATCH(Q$1,競技者csv変換!$1:$1,0),0)))</f>
        <v/>
      </c>
      <c r="R11" s="189" t="str">
        <f>IF(ISERROR(VLOOKUP($A11,競技者csv変換!$A:$AK,MATCH(R$1,競技者csv変換!$1:$1,0),0)),"",IF(VLOOKUP($A11,競技者csv変換!$A:$AK,MATCH(R$1,競技者csv変換!$1:$1,0),0)="","",VLOOKUP($A11,競技者csv変換!$A:$AK,MATCH(R$1,競技者csv変換!$1:$1,0),0)))</f>
        <v/>
      </c>
      <c r="S11" s="189" t="str">
        <f>IF(ISERROR(VLOOKUP($A11,競技者csv変換!$A:$AK,MATCH(S$1,競技者csv変換!$1:$1,0),0)),"",IF(VLOOKUP($A11,競技者csv変換!$A:$AK,MATCH(S$1,競技者csv変換!$1:$1,0),0)="","",VLOOKUP($A11,競技者csv変換!$A:$AK,MATCH(S$1,競技者csv変換!$1:$1,0),0)))</f>
        <v/>
      </c>
      <c r="T11" s="189" t="str">
        <f>IF(ISERROR(VLOOKUP($A11,競技者csv変換!$A:$AK,MATCH(T$1,競技者csv変換!$1:$1,0),0)),"",IF(VLOOKUP($A11,競技者csv変換!$A:$AK,MATCH(T$1,競技者csv変換!$1:$1,0),0)="","",VLOOKUP($A11,競技者csv変換!$A:$AK,MATCH(T$1,競技者csv変換!$1:$1,0),0)))</f>
        <v/>
      </c>
      <c r="U11" s="189" t="str">
        <f>IF(ISERROR(VLOOKUP($A11,競技者csv変換!$A:$AK,MATCH(U$1,競技者csv変換!$1:$1,0),0)),"",IF(VLOOKUP($A11,競技者csv変換!$A:$AK,MATCH(U$1,競技者csv変換!$1:$1,0),0)="","",VLOOKUP($A11,競技者csv変換!$A:$AK,MATCH(U$1,競技者csv変換!$1:$1,0),0)))</f>
        <v/>
      </c>
      <c r="V11" s="189" t="str">
        <f>IF(ISERROR(VLOOKUP($A11,競技者csv変換!$A:$AK,MATCH(V$1,競技者csv変換!$1:$1,0),0)),"",IF(VLOOKUP($A11,競技者csv変換!$A:$AK,MATCH(V$1,競技者csv変換!$1:$1,0),0)="","",VLOOKUP($A11,競技者csv変換!$A:$AK,MATCH(V$1,競技者csv変換!$1:$1,0),0)))</f>
        <v/>
      </c>
      <c r="W11" s="189" t="str">
        <f>IF(ISERROR(VLOOKUP($A11,競技者csv変換!$A:$AK,MATCH(W$1,競技者csv変換!$1:$1,0),0)),"",IF(VLOOKUP($A11,競技者csv変換!$A:$AK,MATCH(W$1,競技者csv変換!$1:$1,0),0)="","",VLOOKUP($A11,競技者csv変換!$A:$AK,MATCH(W$1,競技者csv変換!$1:$1,0),0)))</f>
        <v/>
      </c>
      <c r="X11" s="189" t="str">
        <f>IF(ISERROR(VLOOKUP($A11,競技者csv変換!$A:$AK,MATCH(X$1,競技者csv変換!$1:$1,0),0)),"",IF(VLOOKUP($A11,競技者csv変換!$A:$AK,MATCH(X$1,競技者csv変換!$1:$1,0),0)="","",VLOOKUP($A11,競技者csv変換!$A:$AK,MATCH(X$1,競技者csv変換!$1:$1,0),0)))</f>
        <v/>
      </c>
      <c r="Y11" s="189" t="str">
        <f>IF(ISERROR(VLOOKUP($A11,競技者csv変換!$A:$AK,MATCH(Y$1,競技者csv変換!$1:$1,0),0)),"",IF(VLOOKUP($A11,競技者csv変換!$A:$AK,MATCH(Y$1,競技者csv変換!$1:$1,0),0)="","",VLOOKUP($A11,競技者csv変換!$A:$AK,MATCH(Y$1,競技者csv変換!$1:$1,0),0)))</f>
        <v/>
      </c>
      <c r="Z11" s="189" t="str">
        <f>IF(ISERROR(VLOOKUP($A11,競技者csv変換!$A:$AK,MATCH(Z$1,競技者csv変換!$1:$1,0),0)),"",IF(VLOOKUP($A11,競技者csv変換!$A:$AK,MATCH(Z$1,競技者csv変換!$1:$1,0),0)="","",VLOOKUP($A11,競技者csv変換!$A:$AK,MATCH(Z$1,競技者csv変換!$1:$1,0),0)))</f>
        <v/>
      </c>
      <c r="AA11" s="189" t="str">
        <f>IF(ISERROR(VLOOKUP($A11,競技者csv変換!$A:$AK,MATCH(AA$1,競技者csv変換!$1:$1,0),0)),"",IF(VLOOKUP($A11,競技者csv変換!$A:$AK,MATCH(AA$1,競技者csv変換!$1:$1,0),0)="","",VLOOKUP($A11,競技者csv変換!$A:$AK,MATCH(AA$1,競技者csv変換!$1:$1,0),0)))</f>
        <v/>
      </c>
      <c r="AB11" s="189" t="str">
        <f>IF(ISERROR(VLOOKUP($A11,競技者csv変換!$A:$AK,MATCH(AB$1,競技者csv変換!$1:$1,0),0)),"",IF(VLOOKUP($A11,競技者csv変換!$A:$AK,MATCH(AB$1,競技者csv変換!$1:$1,0),0)="","",VLOOKUP($A11,競技者csv変換!$A:$AK,MATCH(AB$1,競技者csv変換!$1:$1,0),0)))</f>
        <v/>
      </c>
      <c r="AC11" s="189" t="str">
        <f>IF(ISERROR(VLOOKUP($A11,競技者csv変換!$A:$AK,MATCH(AC$1,競技者csv変換!$1:$1,0),0)),"",IF(VLOOKUP($A11,競技者csv変換!$A:$AK,MATCH(AC$1,競技者csv変換!$1:$1,0),0)="","",VLOOKUP($A11,競技者csv変換!$A:$AK,MATCH(AC$1,競技者csv変換!$1:$1,0),0)))</f>
        <v/>
      </c>
      <c r="AD11" s="76" t="str">
        <f>IF(ISERROR(VLOOKUP($A11,競技者csv変換!$A:$AK,MATCH(AD$1,競技者csv変換!$1:$1,0),0)),"",IF(VLOOKUP($A11,競技者csv変換!$A:$AK,MATCH(AD$1,競技者csv変換!$1:$1,0),0)="","",VLOOKUP($A11,競技者csv変換!$A:$AK,MATCH(AD$1,競技者csv変換!$1:$1,0),0)))</f>
        <v/>
      </c>
      <c r="AE11" s="76" t="str">
        <f>IF(ISERROR(VLOOKUP($A11,競技者csv変換!$A:$AK,MATCH(AE$1,競技者csv変換!$1:$1,0),0)),"",IF(VLOOKUP($A11,競技者csv変換!$A:$AK,MATCH(AE$1,競技者csv変換!$1:$1,0),0)="","",VLOOKUP($A11,競技者csv変換!$A:$AK,MATCH(AE$1,競技者csv変換!$1:$1,0),0)))</f>
        <v/>
      </c>
      <c r="AF11" s="76" t="str">
        <f>IF(ISERROR(VLOOKUP($A11,競技者csv変換!$A:$AK,MATCH(AF$1,競技者csv変換!$1:$1,0),0)),"",IF(VLOOKUP($A11,競技者csv変換!$A:$AK,MATCH(AF$1,競技者csv変換!$1:$1,0),0)="","",VLOOKUP($A11,競技者csv変換!$A:$AK,MATCH(AF$1,競技者csv変換!$1:$1,0),0)))</f>
        <v/>
      </c>
      <c r="AG11" s="76" t="str">
        <f>IF(ISERROR(VLOOKUP($A11,競技者csv変換!$A:$AK,MATCH(AG$1,競技者csv変換!$1:$1,0),0)),"",IF(VLOOKUP($A11,競技者csv変換!$A:$AK,MATCH(AG$1,競技者csv変換!$1:$1,0),0)="","",VLOOKUP($A11,競技者csv変換!$A:$AK,MATCH(AG$1,競技者csv変換!$1:$1,0),0)))</f>
        <v/>
      </c>
      <c r="AH11" s="76" t="str">
        <f>IF(ISERROR(VLOOKUP($A11,競技者csv変換!$A:$AK,MATCH(AH$1,競技者csv変換!$1:$1,0),0)),"",IF(VLOOKUP($A11,競技者csv変換!$A:$AK,MATCH(AH$1,競技者csv変換!$1:$1,0),0)="","",VLOOKUP($A11,競技者csv変換!$A:$AK,MATCH(AH$1,競技者csv変換!$1:$1,0),0)))</f>
        <v/>
      </c>
      <c r="AI11" s="76" t="str">
        <f>IF(ISERROR(VLOOKUP($A11,競技者csv変換!$A:$AK,MATCH(AI$1,競技者csv変換!$1:$1,0),0)),"",IF(VLOOKUP($A11,競技者csv変換!$A:$AK,MATCH(AI$1,競技者csv変換!$1:$1,0),0)="","",VLOOKUP($A11,競技者csv変換!$A:$AK,MATCH(AI$1,競技者csv変換!$1:$1,0),0)))</f>
        <v/>
      </c>
      <c r="AJ11" s="76" t="str">
        <f>IF(ISERROR(VLOOKUP($A11,競技者csv変換!$A:$AK,MATCH(AJ$1,競技者csv変換!$1:$1,0),0)),"",IF(VLOOKUP($A11,競技者csv変換!$A:$AK,MATCH(AJ$1,競技者csv変換!$1:$1,0),0)="","",VLOOKUP($A11,競技者csv変換!$A:$AK,MATCH(AJ$1,競技者csv変換!$1:$1,0),0)))</f>
        <v/>
      </c>
      <c r="AK11" s="76" t="str">
        <f>IF(ISERROR(VLOOKUP($A11,競技者csv変換!$A:$AK,MATCH(AK$1,競技者csv変換!$1:$1,0),0)),"",IF(VLOOKUP($A11,競技者csv変換!$A:$AK,MATCH(AK$1,競技者csv変換!$1:$1,0),0)="","",VLOOKUP($A11,競技者csv変換!$A:$AK,MATCH(AK$1,競技者csv変換!$1:$1,0),0)))</f>
        <v/>
      </c>
    </row>
    <row r="12" spans="1:37" ht="18" customHeight="1">
      <c r="A12" s="76" t="str">
        <f t="shared" si="0"/>
        <v/>
      </c>
      <c r="B12" s="189" t="str">
        <f>IF(ISERROR(VLOOKUP($A12,競技者csv変換!$A:$AK,MATCH(B$1,競技者csv変換!$1:$1,0),0)),"",IF(VLOOKUP($A12,競技者csv変換!$A:$AK,MATCH(B$1,競技者csv変換!$1:$1,0),0)="","",VLOOKUP($A12,競技者csv変換!$A:$AK,MATCH(B$1,競技者csv変換!$1:$1,0),0)))</f>
        <v/>
      </c>
      <c r="C12" s="189" t="str">
        <f>IF(ISERROR(VLOOKUP($A12,競技者csv変換!$A:$AK,MATCH(C$1,競技者csv変換!$1:$1,0),0)),"",IF(VLOOKUP($A12,競技者csv変換!$A:$AK,MATCH(C$1,競技者csv変換!$1:$1,0),0)="","",VLOOKUP($A12,競技者csv変換!$A:$AK,MATCH(C$1,競技者csv変換!$1:$1,0),0)))</f>
        <v/>
      </c>
      <c r="D12" s="189" t="str">
        <f>IF(ISERROR(VLOOKUP($A12,競技者csv変換!$A:$AK,MATCH(D$1,競技者csv変換!$1:$1,0),0)),"",IF(VLOOKUP($A12,競技者csv変換!$A:$AK,MATCH(D$1,競技者csv変換!$1:$1,0),0)="","",VLOOKUP($A12,競技者csv変換!$A:$AK,MATCH(D$1,競技者csv変換!$1:$1,0),0)))</f>
        <v/>
      </c>
      <c r="E12" s="189" t="str">
        <f>IF(ISERROR(VLOOKUP($A12,競技者csv変換!$A:$AK,MATCH(E$1,競技者csv変換!$1:$1,0),0)),"",IF(VLOOKUP($A12,競技者csv変換!$A:$AK,MATCH(E$1,競技者csv変換!$1:$1,0),0)="","",VLOOKUP($A12,競技者csv変換!$A:$AK,MATCH(E$1,競技者csv変換!$1:$1,0),0)))</f>
        <v/>
      </c>
      <c r="F12" s="189" t="str">
        <f>IF(ISERROR(VLOOKUP($A12,競技者csv変換!$A:$AK,MATCH(F$1,競技者csv変換!$1:$1,0),0)),"",IF(VLOOKUP($A12,競技者csv変換!$A:$AK,MATCH(F$1,競技者csv変換!$1:$1,0),0)="","",VLOOKUP($A12,競技者csv変換!$A:$AK,MATCH(F$1,競技者csv変換!$1:$1,0),0)))</f>
        <v/>
      </c>
      <c r="G12" s="189" t="str">
        <f>IF(ISERROR(VLOOKUP($A12,競技者csv変換!$A:$AK,MATCH(G$1,競技者csv変換!$1:$1,0),0)),"",IF(VLOOKUP($A12,競技者csv変換!$A:$AK,MATCH(G$1,競技者csv変換!$1:$1,0),0)="","",VLOOKUP($A12,競技者csv変換!$A:$AK,MATCH(G$1,競技者csv変換!$1:$1,0),0)))</f>
        <v/>
      </c>
      <c r="H12" s="189" t="str">
        <f>IF(ISERROR(VLOOKUP($A12,競技者csv変換!$A:$AK,MATCH(H$1,競技者csv変換!$1:$1,0),0)),"",IF(VLOOKUP($A12,競技者csv変換!$A:$AK,MATCH(H$1,競技者csv変換!$1:$1,0),0)="","",VLOOKUP($A12,競技者csv変換!$A:$AK,MATCH(H$1,競技者csv変換!$1:$1,0),0)))</f>
        <v/>
      </c>
      <c r="I12" s="189" t="str">
        <f>IF(ISERROR(VLOOKUP($A12,競技者csv変換!$A:$AK,MATCH(I$1,競技者csv変換!$1:$1,0),0)),"",IF(VLOOKUP($A12,競技者csv変換!$A:$AK,MATCH(I$1,競技者csv変換!$1:$1,0),0)="","",VLOOKUP($A12,競技者csv変換!$A:$AK,MATCH(I$1,競技者csv変換!$1:$1,0),0)))</f>
        <v/>
      </c>
      <c r="J12" s="189" t="str">
        <f>IF(ISERROR(VLOOKUP($A12,競技者csv変換!$A:$AK,MATCH(J$1,競技者csv変換!$1:$1,0),0)),"",IF(VLOOKUP($A12,競技者csv変換!$A:$AK,MATCH(J$1,競技者csv変換!$1:$1,0),0)="","",VLOOKUP($A12,競技者csv変換!$A:$AK,MATCH(J$1,競技者csv変換!$1:$1,0),0)))</f>
        <v/>
      </c>
      <c r="K12" s="189" t="str">
        <f>IF(ISERROR(VLOOKUP($A12,競技者csv変換!$A:$AK,MATCH(K$1,競技者csv変換!$1:$1,0),0)),"",IF(VLOOKUP($A12,競技者csv変換!$A:$AK,MATCH(K$1,競技者csv変換!$1:$1,0),0)="","",VLOOKUP($A12,競技者csv変換!$A:$AK,MATCH(K$1,競技者csv変換!$1:$1,0),0)))</f>
        <v/>
      </c>
      <c r="L12" s="189" t="str">
        <f>IF(ISERROR(VLOOKUP($A12,競技者csv変換!$A:$AK,MATCH(L$1,競技者csv変換!$1:$1,0),0)),"",IF(VLOOKUP($A12,競技者csv変換!$A:$AK,MATCH(L$1,競技者csv変換!$1:$1,0),0)="","",VLOOKUP($A12,競技者csv変換!$A:$AK,MATCH(L$1,競技者csv変換!$1:$1,0),0)))</f>
        <v/>
      </c>
      <c r="M12" s="189" t="str">
        <f>IF(ISERROR(VLOOKUP($A12,競技者csv変換!$A:$AK,MATCH(M$1,競技者csv変換!$1:$1,0),0)),"",IF(VLOOKUP($A12,競技者csv変換!$A:$AK,MATCH(M$1,競技者csv変換!$1:$1,0),0)="","",VLOOKUP($A12,競技者csv変換!$A:$AK,MATCH(M$1,競技者csv変換!$1:$1,0),0)))</f>
        <v/>
      </c>
      <c r="N12" s="189" t="str">
        <f>IF(ISERROR(VLOOKUP($A12,競技者csv変換!$A:$AK,MATCH(N$1,競技者csv変換!$1:$1,0),0)),"",IF(VLOOKUP($A12,競技者csv変換!$A:$AK,MATCH(N$1,競技者csv変換!$1:$1,0),0)="","",VLOOKUP($A12,競技者csv変換!$A:$AK,MATCH(N$1,競技者csv変換!$1:$1,0),0)))</f>
        <v/>
      </c>
      <c r="O12" s="189" t="str">
        <f>IF(ISERROR(VLOOKUP($A12,競技者csv変換!$A:$AK,MATCH(O$1,競技者csv変換!$1:$1,0),0)),"",IF(VLOOKUP($A12,競技者csv変換!$A:$AK,MATCH(O$1,競技者csv変換!$1:$1,0),0)="","",VLOOKUP($A12,競技者csv変換!$A:$AK,MATCH(O$1,競技者csv変換!$1:$1,0),0)))</f>
        <v/>
      </c>
      <c r="P12" s="189" t="str">
        <f>IF(ISERROR(VLOOKUP($A12,競技者csv変換!$A:$AK,MATCH(P$1,競技者csv変換!$1:$1,0),0)),"",IF(VLOOKUP($A12,競技者csv変換!$A:$AK,MATCH(P$1,競技者csv変換!$1:$1,0),0)="","",VLOOKUP($A12,競技者csv変換!$A:$AK,MATCH(P$1,競技者csv変換!$1:$1,0),0)))</f>
        <v/>
      </c>
      <c r="Q12" s="189" t="str">
        <f>IF(ISERROR(VLOOKUP($A12,競技者csv変換!$A:$AK,MATCH(Q$1,競技者csv変換!$1:$1,0),0)),"",IF(VLOOKUP($A12,競技者csv変換!$A:$AK,MATCH(Q$1,競技者csv変換!$1:$1,0),0)="","",VLOOKUP($A12,競技者csv変換!$A:$AK,MATCH(Q$1,競技者csv変換!$1:$1,0),0)))</f>
        <v/>
      </c>
      <c r="R12" s="189" t="str">
        <f>IF(ISERROR(VLOOKUP($A12,競技者csv変換!$A:$AK,MATCH(R$1,競技者csv変換!$1:$1,0),0)),"",IF(VLOOKUP($A12,競技者csv変換!$A:$AK,MATCH(R$1,競技者csv変換!$1:$1,0),0)="","",VLOOKUP($A12,競技者csv変換!$A:$AK,MATCH(R$1,競技者csv変換!$1:$1,0),0)))</f>
        <v/>
      </c>
      <c r="S12" s="189" t="str">
        <f>IF(ISERROR(VLOOKUP($A12,競技者csv変換!$A:$AK,MATCH(S$1,競技者csv変換!$1:$1,0),0)),"",IF(VLOOKUP($A12,競技者csv変換!$A:$AK,MATCH(S$1,競技者csv変換!$1:$1,0),0)="","",VLOOKUP($A12,競技者csv変換!$A:$AK,MATCH(S$1,競技者csv変換!$1:$1,0),0)))</f>
        <v/>
      </c>
      <c r="T12" s="189" t="str">
        <f>IF(ISERROR(VLOOKUP($A12,競技者csv変換!$A:$AK,MATCH(T$1,競技者csv変換!$1:$1,0),0)),"",IF(VLOOKUP($A12,競技者csv変換!$A:$AK,MATCH(T$1,競技者csv変換!$1:$1,0),0)="","",VLOOKUP($A12,競技者csv変換!$A:$AK,MATCH(T$1,競技者csv変換!$1:$1,0),0)))</f>
        <v/>
      </c>
      <c r="U12" s="189" t="str">
        <f>IF(ISERROR(VLOOKUP($A12,競技者csv変換!$A:$AK,MATCH(U$1,競技者csv変換!$1:$1,0),0)),"",IF(VLOOKUP($A12,競技者csv変換!$A:$AK,MATCH(U$1,競技者csv変換!$1:$1,0),0)="","",VLOOKUP($A12,競技者csv変換!$A:$AK,MATCH(U$1,競技者csv変換!$1:$1,0),0)))</f>
        <v/>
      </c>
      <c r="V12" s="189" t="str">
        <f>IF(ISERROR(VLOOKUP($A12,競技者csv変換!$A:$AK,MATCH(V$1,競技者csv変換!$1:$1,0),0)),"",IF(VLOOKUP($A12,競技者csv変換!$A:$AK,MATCH(V$1,競技者csv変換!$1:$1,0),0)="","",VLOOKUP($A12,競技者csv変換!$A:$AK,MATCH(V$1,競技者csv変換!$1:$1,0),0)))</f>
        <v/>
      </c>
      <c r="W12" s="189" t="str">
        <f>IF(ISERROR(VLOOKUP($A12,競技者csv変換!$A:$AK,MATCH(W$1,競技者csv変換!$1:$1,0),0)),"",IF(VLOOKUP($A12,競技者csv変換!$A:$AK,MATCH(W$1,競技者csv変換!$1:$1,0),0)="","",VLOOKUP($A12,競技者csv変換!$A:$AK,MATCH(W$1,競技者csv変換!$1:$1,0),0)))</f>
        <v/>
      </c>
      <c r="X12" s="189" t="str">
        <f>IF(ISERROR(VLOOKUP($A12,競技者csv変換!$A:$AK,MATCH(X$1,競技者csv変換!$1:$1,0),0)),"",IF(VLOOKUP($A12,競技者csv変換!$A:$AK,MATCH(X$1,競技者csv変換!$1:$1,0),0)="","",VLOOKUP($A12,競技者csv変換!$A:$AK,MATCH(X$1,競技者csv変換!$1:$1,0),0)))</f>
        <v/>
      </c>
      <c r="Y12" s="189" t="str">
        <f>IF(ISERROR(VLOOKUP($A12,競技者csv変換!$A:$AK,MATCH(Y$1,競技者csv変換!$1:$1,0),0)),"",IF(VLOOKUP($A12,競技者csv変換!$A:$AK,MATCH(Y$1,競技者csv変換!$1:$1,0),0)="","",VLOOKUP($A12,競技者csv変換!$A:$AK,MATCH(Y$1,競技者csv変換!$1:$1,0),0)))</f>
        <v/>
      </c>
      <c r="Z12" s="189" t="str">
        <f>IF(ISERROR(VLOOKUP($A12,競技者csv変換!$A:$AK,MATCH(Z$1,競技者csv変換!$1:$1,0),0)),"",IF(VLOOKUP($A12,競技者csv変換!$A:$AK,MATCH(Z$1,競技者csv変換!$1:$1,0),0)="","",VLOOKUP($A12,競技者csv変換!$A:$AK,MATCH(Z$1,競技者csv変換!$1:$1,0),0)))</f>
        <v/>
      </c>
      <c r="AA12" s="189" t="str">
        <f>IF(ISERROR(VLOOKUP($A12,競技者csv変換!$A:$AK,MATCH(AA$1,競技者csv変換!$1:$1,0),0)),"",IF(VLOOKUP($A12,競技者csv変換!$A:$AK,MATCH(AA$1,競技者csv変換!$1:$1,0),0)="","",VLOOKUP($A12,競技者csv変換!$A:$AK,MATCH(AA$1,競技者csv変換!$1:$1,0),0)))</f>
        <v/>
      </c>
      <c r="AB12" s="189" t="str">
        <f>IF(ISERROR(VLOOKUP($A12,競技者csv変換!$A:$AK,MATCH(AB$1,競技者csv変換!$1:$1,0),0)),"",IF(VLOOKUP($A12,競技者csv変換!$A:$AK,MATCH(AB$1,競技者csv変換!$1:$1,0),0)="","",VLOOKUP($A12,競技者csv変換!$A:$AK,MATCH(AB$1,競技者csv変換!$1:$1,0),0)))</f>
        <v/>
      </c>
      <c r="AC12" s="189" t="str">
        <f>IF(ISERROR(VLOOKUP($A12,競技者csv変換!$A:$AK,MATCH(AC$1,競技者csv変換!$1:$1,0),0)),"",IF(VLOOKUP($A12,競技者csv変換!$A:$AK,MATCH(AC$1,競技者csv変換!$1:$1,0),0)="","",VLOOKUP($A12,競技者csv変換!$A:$AK,MATCH(AC$1,競技者csv変換!$1:$1,0),0)))</f>
        <v/>
      </c>
      <c r="AD12" s="76" t="str">
        <f>IF(ISERROR(VLOOKUP($A12,競技者csv変換!$A:$AK,MATCH(AD$1,競技者csv変換!$1:$1,0),0)),"",IF(VLOOKUP($A12,競技者csv変換!$A:$AK,MATCH(AD$1,競技者csv変換!$1:$1,0),0)="","",VLOOKUP($A12,競技者csv変換!$A:$AK,MATCH(AD$1,競技者csv変換!$1:$1,0),0)))</f>
        <v/>
      </c>
      <c r="AE12" s="76" t="str">
        <f>IF(ISERROR(VLOOKUP($A12,競技者csv変換!$A:$AK,MATCH(AE$1,競技者csv変換!$1:$1,0),0)),"",IF(VLOOKUP($A12,競技者csv変換!$A:$AK,MATCH(AE$1,競技者csv変換!$1:$1,0),0)="","",VLOOKUP($A12,競技者csv変換!$A:$AK,MATCH(AE$1,競技者csv変換!$1:$1,0),0)))</f>
        <v/>
      </c>
      <c r="AF12" s="76" t="str">
        <f>IF(ISERROR(VLOOKUP($A12,競技者csv変換!$A:$AK,MATCH(AF$1,競技者csv変換!$1:$1,0),0)),"",IF(VLOOKUP($A12,競技者csv変換!$A:$AK,MATCH(AF$1,競技者csv変換!$1:$1,0),0)="","",VLOOKUP($A12,競技者csv変換!$A:$AK,MATCH(AF$1,競技者csv変換!$1:$1,0),0)))</f>
        <v/>
      </c>
      <c r="AG12" s="76" t="str">
        <f>IF(ISERROR(VLOOKUP($A12,競技者csv変換!$A:$AK,MATCH(AG$1,競技者csv変換!$1:$1,0),0)),"",IF(VLOOKUP($A12,競技者csv変換!$A:$AK,MATCH(AG$1,競技者csv変換!$1:$1,0),0)="","",VLOOKUP($A12,競技者csv変換!$A:$AK,MATCH(AG$1,競技者csv変換!$1:$1,0),0)))</f>
        <v/>
      </c>
      <c r="AH12" s="76" t="str">
        <f>IF(ISERROR(VLOOKUP($A12,競技者csv変換!$A:$AK,MATCH(AH$1,競技者csv変換!$1:$1,0),0)),"",IF(VLOOKUP($A12,競技者csv変換!$A:$AK,MATCH(AH$1,競技者csv変換!$1:$1,0),0)="","",VLOOKUP($A12,競技者csv変換!$A:$AK,MATCH(AH$1,競技者csv変換!$1:$1,0),0)))</f>
        <v/>
      </c>
      <c r="AI12" s="76" t="str">
        <f>IF(ISERROR(VLOOKUP($A12,競技者csv変換!$A:$AK,MATCH(AI$1,競技者csv変換!$1:$1,0),0)),"",IF(VLOOKUP($A12,競技者csv変換!$A:$AK,MATCH(AI$1,競技者csv変換!$1:$1,0),0)="","",VLOOKUP($A12,競技者csv変換!$A:$AK,MATCH(AI$1,競技者csv変換!$1:$1,0),0)))</f>
        <v/>
      </c>
      <c r="AJ12" s="76" t="str">
        <f>IF(ISERROR(VLOOKUP($A12,競技者csv変換!$A:$AK,MATCH(AJ$1,競技者csv変換!$1:$1,0),0)),"",IF(VLOOKUP($A12,競技者csv変換!$A:$AK,MATCH(AJ$1,競技者csv変換!$1:$1,0),0)="","",VLOOKUP($A12,競技者csv変換!$A:$AK,MATCH(AJ$1,競技者csv変換!$1:$1,0),0)))</f>
        <v/>
      </c>
      <c r="AK12" s="76" t="str">
        <f>IF(ISERROR(VLOOKUP($A12,競技者csv変換!$A:$AK,MATCH(AK$1,競技者csv変換!$1:$1,0),0)),"",IF(VLOOKUP($A12,競技者csv変換!$A:$AK,MATCH(AK$1,競技者csv変換!$1:$1,0),0)="","",VLOOKUP($A12,競技者csv変換!$A:$AK,MATCH(AK$1,競技者csv変換!$1:$1,0),0)))</f>
        <v/>
      </c>
    </row>
    <row r="13" spans="1:37" ht="18" customHeight="1">
      <c r="A13" s="76" t="str">
        <f t="shared" si="0"/>
        <v/>
      </c>
      <c r="B13" s="189" t="str">
        <f>IF(ISERROR(VLOOKUP($A13,競技者csv変換!$A:$AK,MATCH(B$1,競技者csv変換!$1:$1,0),0)),"",IF(VLOOKUP($A13,競技者csv変換!$A:$AK,MATCH(B$1,競技者csv変換!$1:$1,0),0)="","",VLOOKUP($A13,競技者csv変換!$A:$AK,MATCH(B$1,競技者csv変換!$1:$1,0),0)))</f>
        <v/>
      </c>
      <c r="C13" s="189" t="str">
        <f>IF(ISERROR(VLOOKUP($A13,競技者csv変換!$A:$AK,MATCH(C$1,競技者csv変換!$1:$1,0),0)),"",IF(VLOOKUP($A13,競技者csv変換!$A:$AK,MATCH(C$1,競技者csv変換!$1:$1,0),0)="","",VLOOKUP($A13,競技者csv変換!$A:$AK,MATCH(C$1,競技者csv変換!$1:$1,0),0)))</f>
        <v/>
      </c>
      <c r="D13" s="189" t="str">
        <f>IF(ISERROR(VLOOKUP($A13,競技者csv変換!$A:$AK,MATCH(D$1,競技者csv変換!$1:$1,0),0)),"",IF(VLOOKUP($A13,競技者csv変換!$A:$AK,MATCH(D$1,競技者csv変換!$1:$1,0),0)="","",VLOOKUP($A13,競技者csv変換!$A:$AK,MATCH(D$1,競技者csv変換!$1:$1,0),0)))</f>
        <v/>
      </c>
      <c r="E13" s="189" t="str">
        <f>IF(ISERROR(VLOOKUP($A13,競技者csv変換!$A:$AK,MATCH(E$1,競技者csv変換!$1:$1,0),0)),"",IF(VLOOKUP($A13,競技者csv変換!$A:$AK,MATCH(E$1,競技者csv変換!$1:$1,0),0)="","",VLOOKUP($A13,競技者csv変換!$A:$AK,MATCH(E$1,競技者csv変換!$1:$1,0),0)))</f>
        <v/>
      </c>
      <c r="F13" s="189" t="str">
        <f>IF(ISERROR(VLOOKUP($A13,競技者csv変換!$A:$AK,MATCH(F$1,競技者csv変換!$1:$1,0),0)),"",IF(VLOOKUP($A13,競技者csv変換!$A:$AK,MATCH(F$1,競技者csv変換!$1:$1,0),0)="","",VLOOKUP($A13,競技者csv変換!$A:$AK,MATCH(F$1,競技者csv変換!$1:$1,0),0)))</f>
        <v/>
      </c>
      <c r="G13" s="189" t="str">
        <f>IF(ISERROR(VLOOKUP($A13,競技者csv変換!$A:$AK,MATCH(G$1,競技者csv変換!$1:$1,0),0)),"",IF(VLOOKUP($A13,競技者csv変換!$A:$AK,MATCH(G$1,競技者csv変換!$1:$1,0),0)="","",VLOOKUP($A13,競技者csv変換!$A:$AK,MATCH(G$1,競技者csv変換!$1:$1,0),0)))</f>
        <v/>
      </c>
      <c r="H13" s="189" t="str">
        <f>IF(ISERROR(VLOOKUP($A13,競技者csv変換!$A:$AK,MATCH(H$1,競技者csv変換!$1:$1,0),0)),"",IF(VLOOKUP($A13,競技者csv変換!$A:$AK,MATCH(H$1,競技者csv変換!$1:$1,0),0)="","",VLOOKUP($A13,競技者csv変換!$A:$AK,MATCH(H$1,競技者csv変換!$1:$1,0),0)))</f>
        <v/>
      </c>
      <c r="I13" s="189" t="str">
        <f>IF(ISERROR(VLOOKUP($A13,競技者csv変換!$A:$AK,MATCH(I$1,競技者csv変換!$1:$1,0),0)),"",IF(VLOOKUP($A13,競技者csv変換!$A:$AK,MATCH(I$1,競技者csv変換!$1:$1,0),0)="","",VLOOKUP($A13,競技者csv変換!$A:$AK,MATCH(I$1,競技者csv変換!$1:$1,0),0)))</f>
        <v/>
      </c>
      <c r="J13" s="189" t="str">
        <f>IF(ISERROR(VLOOKUP($A13,競技者csv変換!$A:$AK,MATCH(J$1,競技者csv変換!$1:$1,0),0)),"",IF(VLOOKUP($A13,競技者csv変換!$A:$AK,MATCH(J$1,競技者csv変換!$1:$1,0),0)="","",VLOOKUP($A13,競技者csv変換!$A:$AK,MATCH(J$1,競技者csv変換!$1:$1,0),0)))</f>
        <v/>
      </c>
      <c r="K13" s="189" t="str">
        <f>IF(ISERROR(VLOOKUP($A13,競技者csv変換!$A:$AK,MATCH(K$1,競技者csv変換!$1:$1,0),0)),"",IF(VLOOKUP($A13,競技者csv変換!$A:$AK,MATCH(K$1,競技者csv変換!$1:$1,0),0)="","",VLOOKUP($A13,競技者csv変換!$A:$AK,MATCH(K$1,競技者csv変換!$1:$1,0),0)))</f>
        <v/>
      </c>
      <c r="L13" s="189" t="str">
        <f>IF(ISERROR(VLOOKUP($A13,競技者csv変換!$A:$AK,MATCH(L$1,競技者csv変換!$1:$1,0),0)),"",IF(VLOOKUP($A13,競技者csv変換!$A:$AK,MATCH(L$1,競技者csv変換!$1:$1,0),0)="","",VLOOKUP($A13,競技者csv変換!$A:$AK,MATCH(L$1,競技者csv変換!$1:$1,0),0)))</f>
        <v/>
      </c>
      <c r="M13" s="189" t="str">
        <f>IF(ISERROR(VLOOKUP($A13,競技者csv変換!$A:$AK,MATCH(M$1,競技者csv変換!$1:$1,0),0)),"",IF(VLOOKUP($A13,競技者csv変換!$A:$AK,MATCH(M$1,競技者csv変換!$1:$1,0),0)="","",VLOOKUP($A13,競技者csv変換!$A:$AK,MATCH(M$1,競技者csv変換!$1:$1,0),0)))</f>
        <v/>
      </c>
      <c r="N13" s="189" t="str">
        <f>IF(ISERROR(VLOOKUP($A13,競技者csv変換!$A:$AK,MATCH(N$1,競技者csv変換!$1:$1,0),0)),"",IF(VLOOKUP($A13,競技者csv変換!$A:$AK,MATCH(N$1,競技者csv変換!$1:$1,0),0)="","",VLOOKUP($A13,競技者csv変換!$A:$AK,MATCH(N$1,競技者csv変換!$1:$1,0),0)))</f>
        <v/>
      </c>
      <c r="O13" s="189" t="str">
        <f>IF(ISERROR(VLOOKUP($A13,競技者csv変換!$A:$AK,MATCH(O$1,競技者csv変換!$1:$1,0),0)),"",IF(VLOOKUP($A13,競技者csv変換!$A:$AK,MATCH(O$1,競技者csv変換!$1:$1,0),0)="","",VLOOKUP($A13,競技者csv変換!$A:$AK,MATCH(O$1,競技者csv変換!$1:$1,0),0)))</f>
        <v/>
      </c>
      <c r="P13" s="189" t="str">
        <f>IF(ISERROR(VLOOKUP($A13,競技者csv変換!$A:$AK,MATCH(P$1,競技者csv変換!$1:$1,0),0)),"",IF(VLOOKUP($A13,競技者csv変換!$A:$AK,MATCH(P$1,競技者csv変換!$1:$1,0),0)="","",VLOOKUP($A13,競技者csv変換!$A:$AK,MATCH(P$1,競技者csv変換!$1:$1,0),0)))</f>
        <v/>
      </c>
      <c r="Q13" s="189" t="str">
        <f>IF(ISERROR(VLOOKUP($A13,競技者csv変換!$A:$AK,MATCH(Q$1,競技者csv変換!$1:$1,0),0)),"",IF(VLOOKUP($A13,競技者csv変換!$A:$AK,MATCH(Q$1,競技者csv変換!$1:$1,0),0)="","",VLOOKUP($A13,競技者csv変換!$A:$AK,MATCH(Q$1,競技者csv変換!$1:$1,0),0)))</f>
        <v/>
      </c>
      <c r="R13" s="189" t="str">
        <f>IF(ISERROR(VLOOKUP($A13,競技者csv変換!$A:$AK,MATCH(R$1,競技者csv変換!$1:$1,0),0)),"",IF(VLOOKUP($A13,競技者csv変換!$A:$AK,MATCH(R$1,競技者csv変換!$1:$1,0),0)="","",VLOOKUP($A13,競技者csv変換!$A:$AK,MATCH(R$1,競技者csv変換!$1:$1,0),0)))</f>
        <v/>
      </c>
      <c r="S13" s="189" t="str">
        <f>IF(ISERROR(VLOOKUP($A13,競技者csv変換!$A:$AK,MATCH(S$1,競技者csv変換!$1:$1,0),0)),"",IF(VLOOKUP($A13,競技者csv変換!$A:$AK,MATCH(S$1,競技者csv変換!$1:$1,0),0)="","",VLOOKUP($A13,競技者csv変換!$A:$AK,MATCH(S$1,競技者csv変換!$1:$1,0),0)))</f>
        <v/>
      </c>
      <c r="T13" s="189" t="str">
        <f>IF(ISERROR(VLOOKUP($A13,競技者csv変換!$A:$AK,MATCH(T$1,競技者csv変換!$1:$1,0),0)),"",IF(VLOOKUP($A13,競技者csv変換!$A:$AK,MATCH(T$1,競技者csv変換!$1:$1,0),0)="","",VLOOKUP($A13,競技者csv変換!$A:$AK,MATCH(T$1,競技者csv変換!$1:$1,0),0)))</f>
        <v/>
      </c>
      <c r="U13" s="189" t="str">
        <f>IF(ISERROR(VLOOKUP($A13,競技者csv変換!$A:$AK,MATCH(U$1,競技者csv変換!$1:$1,0),0)),"",IF(VLOOKUP($A13,競技者csv変換!$A:$AK,MATCH(U$1,競技者csv変換!$1:$1,0),0)="","",VLOOKUP($A13,競技者csv変換!$A:$AK,MATCH(U$1,競技者csv変換!$1:$1,0),0)))</f>
        <v/>
      </c>
      <c r="V13" s="189" t="str">
        <f>IF(ISERROR(VLOOKUP($A13,競技者csv変換!$A:$AK,MATCH(V$1,競技者csv変換!$1:$1,0),0)),"",IF(VLOOKUP($A13,競技者csv変換!$A:$AK,MATCH(V$1,競技者csv変換!$1:$1,0),0)="","",VLOOKUP($A13,競技者csv変換!$A:$AK,MATCH(V$1,競技者csv変換!$1:$1,0),0)))</f>
        <v/>
      </c>
      <c r="W13" s="189" t="str">
        <f>IF(ISERROR(VLOOKUP($A13,競技者csv変換!$A:$AK,MATCH(W$1,競技者csv変換!$1:$1,0),0)),"",IF(VLOOKUP($A13,競技者csv変換!$A:$AK,MATCH(W$1,競技者csv変換!$1:$1,0),0)="","",VLOOKUP($A13,競技者csv変換!$A:$AK,MATCH(W$1,競技者csv変換!$1:$1,0),0)))</f>
        <v/>
      </c>
      <c r="X13" s="189" t="str">
        <f>IF(ISERROR(VLOOKUP($A13,競技者csv変換!$A:$AK,MATCH(X$1,競技者csv変換!$1:$1,0),0)),"",IF(VLOOKUP($A13,競技者csv変換!$A:$AK,MATCH(X$1,競技者csv変換!$1:$1,0),0)="","",VLOOKUP($A13,競技者csv変換!$A:$AK,MATCH(X$1,競技者csv変換!$1:$1,0),0)))</f>
        <v/>
      </c>
      <c r="Y13" s="189" t="str">
        <f>IF(ISERROR(VLOOKUP($A13,競技者csv変換!$A:$AK,MATCH(Y$1,競技者csv変換!$1:$1,0),0)),"",IF(VLOOKUP($A13,競技者csv変換!$A:$AK,MATCH(Y$1,競技者csv変換!$1:$1,0),0)="","",VLOOKUP($A13,競技者csv変換!$A:$AK,MATCH(Y$1,競技者csv変換!$1:$1,0),0)))</f>
        <v/>
      </c>
      <c r="Z13" s="189" t="str">
        <f>IF(ISERROR(VLOOKUP($A13,競技者csv変換!$A:$AK,MATCH(Z$1,競技者csv変換!$1:$1,0),0)),"",IF(VLOOKUP($A13,競技者csv変換!$A:$AK,MATCH(Z$1,競技者csv変換!$1:$1,0),0)="","",VLOOKUP($A13,競技者csv変換!$A:$AK,MATCH(Z$1,競技者csv変換!$1:$1,0),0)))</f>
        <v/>
      </c>
      <c r="AA13" s="189" t="str">
        <f>IF(ISERROR(VLOOKUP($A13,競技者csv変換!$A:$AK,MATCH(AA$1,競技者csv変換!$1:$1,0),0)),"",IF(VLOOKUP($A13,競技者csv変換!$A:$AK,MATCH(AA$1,競技者csv変換!$1:$1,0),0)="","",VLOOKUP($A13,競技者csv変換!$A:$AK,MATCH(AA$1,競技者csv変換!$1:$1,0),0)))</f>
        <v/>
      </c>
      <c r="AB13" s="189" t="str">
        <f>IF(ISERROR(VLOOKUP($A13,競技者csv変換!$A:$AK,MATCH(AB$1,競技者csv変換!$1:$1,0),0)),"",IF(VLOOKUP($A13,競技者csv変換!$A:$AK,MATCH(AB$1,競技者csv変換!$1:$1,0),0)="","",VLOOKUP($A13,競技者csv変換!$A:$AK,MATCH(AB$1,競技者csv変換!$1:$1,0),0)))</f>
        <v/>
      </c>
      <c r="AC13" s="189" t="str">
        <f>IF(ISERROR(VLOOKUP($A13,競技者csv変換!$A:$AK,MATCH(AC$1,競技者csv変換!$1:$1,0),0)),"",IF(VLOOKUP($A13,競技者csv変換!$A:$AK,MATCH(AC$1,競技者csv変換!$1:$1,0),0)="","",VLOOKUP($A13,競技者csv変換!$A:$AK,MATCH(AC$1,競技者csv変換!$1:$1,0),0)))</f>
        <v/>
      </c>
      <c r="AD13" s="76" t="str">
        <f>IF(ISERROR(VLOOKUP($A13,競技者csv変換!$A:$AK,MATCH(AD$1,競技者csv変換!$1:$1,0),0)),"",IF(VLOOKUP($A13,競技者csv変換!$A:$AK,MATCH(AD$1,競技者csv変換!$1:$1,0),0)="","",VLOOKUP($A13,競技者csv変換!$A:$AK,MATCH(AD$1,競技者csv変換!$1:$1,0),0)))</f>
        <v/>
      </c>
      <c r="AE13" s="76" t="str">
        <f>IF(ISERROR(VLOOKUP($A13,競技者csv変換!$A:$AK,MATCH(AE$1,競技者csv変換!$1:$1,0),0)),"",IF(VLOOKUP($A13,競技者csv変換!$A:$AK,MATCH(AE$1,競技者csv変換!$1:$1,0),0)="","",VLOOKUP($A13,競技者csv変換!$A:$AK,MATCH(AE$1,競技者csv変換!$1:$1,0),0)))</f>
        <v/>
      </c>
      <c r="AF13" s="76" t="str">
        <f>IF(ISERROR(VLOOKUP($A13,競技者csv変換!$A:$AK,MATCH(AF$1,競技者csv変換!$1:$1,0),0)),"",IF(VLOOKUP($A13,競技者csv変換!$A:$AK,MATCH(AF$1,競技者csv変換!$1:$1,0),0)="","",VLOOKUP($A13,競技者csv変換!$A:$AK,MATCH(AF$1,競技者csv変換!$1:$1,0),0)))</f>
        <v/>
      </c>
      <c r="AG13" s="76" t="str">
        <f>IF(ISERROR(VLOOKUP($A13,競技者csv変換!$A:$AK,MATCH(AG$1,競技者csv変換!$1:$1,0),0)),"",IF(VLOOKUP($A13,競技者csv変換!$A:$AK,MATCH(AG$1,競技者csv変換!$1:$1,0),0)="","",VLOOKUP($A13,競技者csv変換!$A:$AK,MATCH(AG$1,競技者csv変換!$1:$1,0),0)))</f>
        <v/>
      </c>
      <c r="AH13" s="76" t="str">
        <f>IF(ISERROR(VLOOKUP($A13,競技者csv変換!$A:$AK,MATCH(AH$1,競技者csv変換!$1:$1,0),0)),"",IF(VLOOKUP($A13,競技者csv変換!$A:$AK,MATCH(AH$1,競技者csv変換!$1:$1,0),0)="","",VLOOKUP($A13,競技者csv変換!$A:$AK,MATCH(AH$1,競技者csv変換!$1:$1,0),0)))</f>
        <v/>
      </c>
      <c r="AI13" s="76" t="str">
        <f>IF(ISERROR(VLOOKUP($A13,競技者csv変換!$A:$AK,MATCH(AI$1,競技者csv変換!$1:$1,0),0)),"",IF(VLOOKUP($A13,競技者csv変換!$A:$AK,MATCH(AI$1,競技者csv変換!$1:$1,0),0)="","",VLOOKUP($A13,競技者csv変換!$A:$AK,MATCH(AI$1,競技者csv変換!$1:$1,0),0)))</f>
        <v/>
      </c>
      <c r="AJ13" s="76" t="str">
        <f>IF(ISERROR(VLOOKUP($A13,競技者csv変換!$A:$AK,MATCH(AJ$1,競技者csv変換!$1:$1,0),0)),"",IF(VLOOKUP($A13,競技者csv変換!$A:$AK,MATCH(AJ$1,競技者csv変換!$1:$1,0),0)="","",VLOOKUP($A13,競技者csv変換!$A:$AK,MATCH(AJ$1,競技者csv変換!$1:$1,0),0)))</f>
        <v/>
      </c>
      <c r="AK13" s="76" t="str">
        <f>IF(ISERROR(VLOOKUP($A13,競技者csv変換!$A:$AK,MATCH(AK$1,競技者csv変換!$1:$1,0),0)),"",IF(VLOOKUP($A13,競技者csv変換!$A:$AK,MATCH(AK$1,競技者csv変換!$1:$1,0),0)="","",VLOOKUP($A13,競技者csv変換!$A:$AK,MATCH(AK$1,競技者csv変換!$1:$1,0),0)))</f>
        <v/>
      </c>
    </row>
    <row r="14" spans="1:37" ht="18" customHeight="1">
      <c r="A14" s="76" t="str">
        <f t="shared" si="0"/>
        <v/>
      </c>
      <c r="B14" s="189" t="str">
        <f>IF(ISERROR(VLOOKUP($A14,競技者csv変換!$A:$AK,MATCH(B$1,競技者csv変換!$1:$1,0),0)),"",IF(VLOOKUP($A14,競技者csv変換!$A:$AK,MATCH(B$1,競技者csv変換!$1:$1,0),0)="","",VLOOKUP($A14,競技者csv変換!$A:$AK,MATCH(B$1,競技者csv変換!$1:$1,0),0)))</f>
        <v/>
      </c>
      <c r="C14" s="189" t="str">
        <f>IF(ISERROR(VLOOKUP($A14,競技者csv変換!$A:$AK,MATCH(C$1,競技者csv変換!$1:$1,0),0)),"",IF(VLOOKUP($A14,競技者csv変換!$A:$AK,MATCH(C$1,競技者csv変換!$1:$1,0),0)="","",VLOOKUP($A14,競技者csv変換!$A:$AK,MATCH(C$1,競技者csv変換!$1:$1,0),0)))</f>
        <v/>
      </c>
      <c r="D14" s="189" t="str">
        <f>IF(ISERROR(VLOOKUP($A14,競技者csv変換!$A:$AK,MATCH(D$1,競技者csv変換!$1:$1,0),0)),"",IF(VLOOKUP($A14,競技者csv変換!$A:$AK,MATCH(D$1,競技者csv変換!$1:$1,0),0)="","",VLOOKUP($A14,競技者csv変換!$A:$AK,MATCH(D$1,競技者csv変換!$1:$1,0),0)))</f>
        <v/>
      </c>
      <c r="E14" s="189" t="str">
        <f>IF(ISERROR(VLOOKUP($A14,競技者csv変換!$A:$AK,MATCH(E$1,競技者csv変換!$1:$1,0),0)),"",IF(VLOOKUP($A14,競技者csv変換!$A:$AK,MATCH(E$1,競技者csv変換!$1:$1,0),0)="","",VLOOKUP($A14,競技者csv変換!$A:$AK,MATCH(E$1,競技者csv変換!$1:$1,0),0)))</f>
        <v/>
      </c>
      <c r="F14" s="189" t="str">
        <f>IF(ISERROR(VLOOKUP($A14,競技者csv変換!$A:$AK,MATCH(F$1,競技者csv変換!$1:$1,0),0)),"",IF(VLOOKUP($A14,競技者csv変換!$A:$AK,MATCH(F$1,競技者csv変換!$1:$1,0),0)="","",VLOOKUP($A14,競技者csv変換!$A:$AK,MATCH(F$1,競技者csv変換!$1:$1,0),0)))</f>
        <v/>
      </c>
      <c r="G14" s="189" t="str">
        <f>IF(ISERROR(VLOOKUP($A14,競技者csv変換!$A:$AK,MATCH(G$1,競技者csv変換!$1:$1,0),0)),"",IF(VLOOKUP($A14,競技者csv変換!$A:$AK,MATCH(G$1,競技者csv変換!$1:$1,0),0)="","",VLOOKUP($A14,競技者csv変換!$A:$AK,MATCH(G$1,競技者csv変換!$1:$1,0),0)))</f>
        <v/>
      </c>
      <c r="H14" s="189" t="str">
        <f>IF(ISERROR(VLOOKUP($A14,競技者csv変換!$A:$AK,MATCH(H$1,競技者csv変換!$1:$1,0),0)),"",IF(VLOOKUP($A14,競技者csv変換!$A:$AK,MATCH(H$1,競技者csv変換!$1:$1,0),0)="","",VLOOKUP($A14,競技者csv変換!$A:$AK,MATCH(H$1,競技者csv変換!$1:$1,0),0)))</f>
        <v/>
      </c>
      <c r="I14" s="189" t="str">
        <f>IF(ISERROR(VLOOKUP($A14,競技者csv変換!$A:$AK,MATCH(I$1,競技者csv変換!$1:$1,0),0)),"",IF(VLOOKUP($A14,競技者csv変換!$A:$AK,MATCH(I$1,競技者csv変換!$1:$1,0),0)="","",VLOOKUP($A14,競技者csv変換!$A:$AK,MATCH(I$1,競技者csv変換!$1:$1,0),0)))</f>
        <v/>
      </c>
      <c r="J14" s="189" t="str">
        <f>IF(ISERROR(VLOOKUP($A14,競技者csv変換!$A:$AK,MATCH(J$1,競技者csv変換!$1:$1,0),0)),"",IF(VLOOKUP($A14,競技者csv変換!$A:$AK,MATCH(J$1,競技者csv変換!$1:$1,0),0)="","",VLOOKUP($A14,競技者csv変換!$A:$AK,MATCH(J$1,競技者csv変換!$1:$1,0),0)))</f>
        <v/>
      </c>
      <c r="K14" s="189" t="str">
        <f>IF(ISERROR(VLOOKUP($A14,競技者csv変換!$A:$AK,MATCH(K$1,競技者csv変換!$1:$1,0),0)),"",IF(VLOOKUP($A14,競技者csv変換!$A:$AK,MATCH(K$1,競技者csv変換!$1:$1,0),0)="","",VLOOKUP($A14,競技者csv変換!$A:$AK,MATCH(K$1,競技者csv変換!$1:$1,0),0)))</f>
        <v/>
      </c>
      <c r="L14" s="189" t="str">
        <f>IF(ISERROR(VLOOKUP($A14,競技者csv変換!$A:$AK,MATCH(L$1,競技者csv変換!$1:$1,0),0)),"",IF(VLOOKUP($A14,競技者csv変換!$A:$AK,MATCH(L$1,競技者csv変換!$1:$1,0),0)="","",VLOOKUP($A14,競技者csv変換!$A:$AK,MATCH(L$1,競技者csv変換!$1:$1,0),0)))</f>
        <v/>
      </c>
      <c r="M14" s="189" t="str">
        <f>IF(ISERROR(VLOOKUP($A14,競技者csv変換!$A:$AK,MATCH(M$1,競技者csv変換!$1:$1,0),0)),"",IF(VLOOKUP($A14,競技者csv変換!$A:$AK,MATCH(M$1,競技者csv変換!$1:$1,0),0)="","",VLOOKUP($A14,競技者csv変換!$A:$AK,MATCH(M$1,競技者csv変換!$1:$1,0),0)))</f>
        <v/>
      </c>
      <c r="N14" s="189" t="str">
        <f>IF(ISERROR(VLOOKUP($A14,競技者csv変換!$A:$AK,MATCH(N$1,競技者csv変換!$1:$1,0),0)),"",IF(VLOOKUP($A14,競技者csv変換!$A:$AK,MATCH(N$1,競技者csv変換!$1:$1,0),0)="","",VLOOKUP($A14,競技者csv変換!$A:$AK,MATCH(N$1,競技者csv変換!$1:$1,0),0)))</f>
        <v/>
      </c>
      <c r="O14" s="189" t="str">
        <f>IF(ISERROR(VLOOKUP($A14,競技者csv変換!$A:$AK,MATCH(O$1,競技者csv変換!$1:$1,0),0)),"",IF(VLOOKUP($A14,競技者csv変換!$A:$AK,MATCH(O$1,競技者csv変換!$1:$1,0),0)="","",VLOOKUP($A14,競技者csv変換!$A:$AK,MATCH(O$1,競技者csv変換!$1:$1,0),0)))</f>
        <v/>
      </c>
      <c r="P14" s="189" t="str">
        <f>IF(ISERROR(VLOOKUP($A14,競技者csv変換!$A:$AK,MATCH(P$1,競技者csv変換!$1:$1,0),0)),"",IF(VLOOKUP($A14,競技者csv変換!$A:$AK,MATCH(P$1,競技者csv変換!$1:$1,0),0)="","",VLOOKUP($A14,競技者csv変換!$A:$AK,MATCH(P$1,競技者csv変換!$1:$1,0),0)))</f>
        <v/>
      </c>
      <c r="Q14" s="189" t="str">
        <f>IF(ISERROR(VLOOKUP($A14,競技者csv変換!$A:$AK,MATCH(Q$1,競技者csv変換!$1:$1,0),0)),"",IF(VLOOKUP($A14,競技者csv変換!$A:$AK,MATCH(Q$1,競技者csv変換!$1:$1,0),0)="","",VLOOKUP($A14,競技者csv変換!$A:$AK,MATCH(Q$1,競技者csv変換!$1:$1,0),0)))</f>
        <v/>
      </c>
      <c r="R14" s="189" t="str">
        <f>IF(ISERROR(VLOOKUP($A14,競技者csv変換!$A:$AK,MATCH(R$1,競技者csv変換!$1:$1,0),0)),"",IF(VLOOKUP($A14,競技者csv変換!$A:$AK,MATCH(R$1,競技者csv変換!$1:$1,0),0)="","",VLOOKUP($A14,競技者csv変換!$A:$AK,MATCH(R$1,競技者csv変換!$1:$1,0),0)))</f>
        <v/>
      </c>
      <c r="S14" s="189" t="str">
        <f>IF(ISERROR(VLOOKUP($A14,競技者csv変換!$A:$AK,MATCH(S$1,競技者csv変換!$1:$1,0),0)),"",IF(VLOOKUP($A14,競技者csv変換!$A:$AK,MATCH(S$1,競技者csv変換!$1:$1,0),0)="","",VLOOKUP($A14,競技者csv変換!$A:$AK,MATCH(S$1,競技者csv変換!$1:$1,0),0)))</f>
        <v/>
      </c>
      <c r="T14" s="189" t="str">
        <f>IF(ISERROR(VLOOKUP($A14,競技者csv変換!$A:$AK,MATCH(T$1,競技者csv変換!$1:$1,0),0)),"",IF(VLOOKUP($A14,競技者csv変換!$A:$AK,MATCH(T$1,競技者csv変換!$1:$1,0),0)="","",VLOOKUP($A14,競技者csv変換!$A:$AK,MATCH(T$1,競技者csv変換!$1:$1,0),0)))</f>
        <v/>
      </c>
      <c r="U14" s="189" t="str">
        <f>IF(ISERROR(VLOOKUP($A14,競技者csv変換!$A:$AK,MATCH(U$1,競技者csv変換!$1:$1,0),0)),"",IF(VLOOKUP($A14,競技者csv変換!$A:$AK,MATCH(U$1,競技者csv変換!$1:$1,0),0)="","",VLOOKUP($A14,競技者csv変換!$A:$AK,MATCH(U$1,競技者csv変換!$1:$1,0),0)))</f>
        <v/>
      </c>
      <c r="V14" s="189" t="str">
        <f>IF(ISERROR(VLOOKUP($A14,競技者csv変換!$A:$AK,MATCH(V$1,競技者csv変換!$1:$1,0),0)),"",IF(VLOOKUP($A14,競技者csv変換!$A:$AK,MATCH(V$1,競技者csv変換!$1:$1,0),0)="","",VLOOKUP($A14,競技者csv変換!$A:$AK,MATCH(V$1,競技者csv変換!$1:$1,0),0)))</f>
        <v/>
      </c>
      <c r="W14" s="189" t="str">
        <f>IF(ISERROR(VLOOKUP($A14,競技者csv変換!$A:$AK,MATCH(W$1,競技者csv変換!$1:$1,0),0)),"",IF(VLOOKUP($A14,競技者csv変換!$A:$AK,MATCH(W$1,競技者csv変換!$1:$1,0),0)="","",VLOOKUP($A14,競技者csv変換!$A:$AK,MATCH(W$1,競技者csv変換!$1:$1,0),0)))</f>
        <v/>
      </c>
      <c r="X14" s="189" t="str">
        <f>IF(ISERROR(VLOOKUP($A14,競技者csv変換!$A:$AK,MATCH(X$1,競技者csv変換!$1:$1,0),0)),"",IF(VLOOKUP($A14,競技者csv変換!$A:$AK,MATCH(X$1,競技者csv変換!$1:$1,0),0)="","",VLOOKUP($A14,競技者csv変換!$A:$AK,MATCH(X$1,競技者csv変換!$1:$1,0),0)))</f>
        <v/>
      </c>
      <c r="Y14" s="189" t="str">
        <f>IF(ISERROR(VLOOKUP($A14,競技者csv変換!$A:$AK,MATCH(Y$1,競技者csv変換!$1:$1,0),0)),"",IF(VLOOKUP($A14,競技者csv変換!$A:$AK,MATCH(Y$1,競技者csv変換!$1:$1,0),0)="","",VLOOKUP($A14,競技者csv変換!$A:$AK,MATCH(Y$1,競技者csv変換!$1:$1,0),0)))</f>
        <v/>
      </c>
      <c r="Z14" s="189" t="str">
        <f>IF(ISERROR(VLOOKUP($A14,競技者csv変換!$A:$AK,MATCH(Z$1,競技者csv変換!$1:$1,0),0)),"",IF(VLOOKUP($A14,競技者csv変換!$A:$AK,MATCH(Z$1,競技者csv変換!$1:$1,0),0)="","",VLOOKUP($A14,競技者csv変換!$A:$AK,MATCH(Z$1,競技者csv変換!$1:$1,0),0)))</f>
        <v/>
      </c>
      <c r="AA14" s="189" t="str">
        <f>IF(ISERROR(VLOOKUP($A14,競技者csv変換!$A:$AK,MATCH(AA$1,競技者csv変換!$1:$1,0),0)),"",IF(VLOOKUP($A14,競技者csv変換!$A:$AK,MATCH(AA$1,競技者csv変換!$1:$1,0),0)="","",VLOOKUP($A14,競技者csv変換!$A:$AK,MATCH(AA$1,競技者csv変換!$1:$1,0),0)))</f>
        <v/>
      </c>
      <c r="AB14" s="189" t="str">
        <f>IF(ISERROR(VLOOKUP($A14,競技者csv変換!$A:$AK,MATCH(AB$1,競技者csv変換!$1:$1,0),0)),"",IF(VLOOKUP($A14,競技者csv変換!$A:$AK,MATCH(AB$1,競技者csv変換!$1:$1,0),0)="","",VLOOKUP($A14,競技者csv変換!$A:$AK,MATCH(AB$1,競技者csv変換!$1:$1,0),0)))</f>
        <v/>
      </c>
      <c r="AC14" s="189" t="str">
        <f>IF(ISERROR(VLOOKUP($A14,競技者csv変換!$A:$AK,MATCH(AC$1,競技者csv変換!$1:$1,0),0)),"",IF(VLOOKUP($A14,競技者csv変換!$A:$AK,MATCH(AC$1,競技者csv変換!$1:$1,0),0)="","",VLOOKUP($A14,競技者csv変換!$A:$AK,MATCH(AC$1,競技者csv変換!$1:$1,0),0)))</f>
        <v/>
      </c>
      <c r="AD14" s="76" t="str">
        <f>IF(ISERROR(VLOOKUP($A14,競技者csv変換!$A:$AK,MATCH(AD$1,競技者csv変換!$1:$1,0),0)),"",IF(VLOOKUP($A14,競技者csv変換!$A:$AK,MATCH(AD$1,競技者csv変換!$1:$1,0),0)="","",VLOOKUP($A14,競技者csv変換!$A:$AK,MATCH(AD$1,競技者csv変換!$1:$1,0),0)))</f>
        <v/>
      </c>
      <c r="AE14" s="76" t="str">
        <f>IF(ISERROR(VLOOKUP($A14,競技者csv変換!$A:$AK,MATCH(AE$1,競技者csv変換!$1:$1,0),0)),"",IF(VLOOKUP($A14,競技者csv変換!$A:$AK,MATCH(AE$1,競技者csv変換!$1:$1,0),0)="","",VLOOKUP($A14,競技者csv変換!$A:$AK,MATCH(AE$1,競技者csv変換!$1:$1,0),0)))</f>
        <v/>
      </c>
      <c r="AF14" s="76" t="str">
        <f>IF(ISERROR(VLOOKUP($A14,競技者csv変換!$A:$AK,MATCH(AF$1,競技者csv変換!$1:$1,0),0)),"",IF(VLOOKUP($A14,競技者csv変換!$A:$AK,MATCH(AF$1,競技者csv変換!$1:$1,0),0)="","",VLOOKUP($A14,競技者csv変換!$A:$AK,MATCH(AF$1,競技者csv変換!$1:$1,0),0)))</f>
        <v/>
      </c>
      <c r="AG14" s="76" t="str">
        <f>IF(ISERROR(VLOOKUP($A14,競技者csv変換!$A:$AK,MATCH(AG$1,競技者csv変換!$1:$1,0),0)),"",IF(VLOOKUP($A14,競技者csv変換!$A:$AK,MATCH(AG$1,競技者csv変換!$1:$1,0),0)="","",VLOOKUP($A14,競技者csv変換!$A:$AK,MATCH(AG$1,競技者csv変換!$1:$1,0),0)))</f>
        <v/>
      </c>
      <c r="AH14" s="76" t="str">
        <f>IF(ISERROR(VLOOKUP($A14,競技者csv変換!$A:$AK,MATCH(AH$1,競技者csv変換!$1:$1,0),0)),"",IF(VLOOKUP($A14,競技者csv変換!$A:$AK,MATCH(AH$1,競技者csv変換!$1:$1,0),0)="","",VLOOKUP($A14,競技者csv変換!$A:$AK,MATCH(AH$1,競技者csv変換!$1:$1,0),0)))</f>
        <v/>
      </c>
      <c r="AI14" s="76" t="str">
        <f>IF(ISERROR(VLOOKUP($A14,競技者csv変換!$A:$AK,MATCH(AI$1,競技者csv変換!$1:$1,0),0)),"",IF(VLOOKUP($A14,競技者csv変換!$A:$AK,MATCH(AI$1,競技者csv変換!$1:$1,0),0)="","",VLOOKUP($A14,競技者csv変換!$A:$AK,MATCH(AI$1,競技者csv変換!$1:$1,0),0)))</f>
        <v/>
      </c>
      <c r="AJ14" s="76" t="str">
        <f>IF(ISERROR(VLOOKUP($A14,競技者csv変換!$A:$AK,MATCH(AJ$1,競技者csv変換!$1:$1,0),0)),"",IF(VLOOKUP($A14,競技者csv変換!$A:$AK,MATCH(AJ$1,競技者csv変換!$1:$1,0),0)="","",VLOOKUP($A14,競技者csv変換!$A:$AK,MATCH(AJ$1,競技者csv変換!$1:$1,0),0)))</f>
        <v/>
      </c>
      <c r="AK14" s="76" t="str">
        <f>IF(ISERROR(VLOOKUP($A14,競技者csv変換!$A:$AK,MATCH(AK$1,競技者csv変換!$1:$1,0),0)),"",IF(VLOOKUP($A14,競技者csv変換!$A:$AK,MATCH(AK$1,競技者csv変換!$1:$1,0),0)="","",VLOOKUP($A14,競技者csv変換!$A:$AK,MATCH(AK$1,競技者csv変換!$1:$1,0),0)))</f>
        <v/>
      </c>
    </row>
    <row r="15" spans="1:37" ht="18" customHeight="1">
      <c r="A15" s="76" t="str">
        <f t="shared" si="0"/>
        <v/>
      </c>
      <c r="B15" s="189" t="str">
        <f>IF(ISERROR(VLOOKUP($A15,競技者csv変換!$A:$AK,MATCH(B$1,競技者csv変換!$1:$1,0),0)),"",IF(VLOOKUP($A15,競技者csv変換!$A:$AK,MATCH(B$1,競技者csv変換!$1:$1,0),0)="","",VLOOKUP($A15,競技者csv変換!$A:$AK,MATCH(B$1,競技者csv変換!$1:$1,0),0)))</f>
        <v/>
      </c>
      <c r="C15" s="189" t="str">
        <f>IF(ISERROR(VLOOKUP($A15,競技者csv変換!$A:$AK,MATCH(C$1,競技者csv変換!$1:$1,0),0)),"",IF(VLOOKUP($A15,競技者csv変換!$A:$AK,MATCH(C$1,競技者csv変換!$1:$1,0),0)="","",VLOOKUP($A15,競技者csv変換!$A:$AK,MATCH(C$1,競技者csv変換!$1:$1,0),0)))</f>
        <v/>
      </c>
      <c r="D15" s="189" t="str">
        <f>IF(ISERROR(VLOOKUP($A15,競技者csv変換!$A:$AK,MATCH(D$1,競技者csv変換!$1:$1,0),0)),"",IF(VLOOKUP($A15,競技者csv変換!$A:$AK,MATCH(D$1,競技者csv変換!$1:$1,0),0)="","",VLOOKUP($A15,競技者csv変換!$A:$AK,MATCH(D$1,競技者csv変換!$1:$1,0),0)))</f>
        <v/>
      </c>
      <c r="E15" s="189" t="str">
        <f>IF(ISERROR(VLOOKUP($A15,競技者csv変換!$A:$AK,MATCH(E$1,競技者csv変換!$1:$1,0),0)),"",IF(VLOOKUP($A15,競技者csv変換!$A:$AK,MATCH(E$1,競技者csv変換!$1:$1,0),0)="","",VLOOKUP($A15,競技者csv変換!$A:$AK,MATCH(E$1,競技者csv変換!$1:$1,0),0)))</f>
        <v/>
      </c>
      <c r="F15" s="189" t="str">
        <f>IF(ISERROR(VLOOKUP($A15,競技者csv変換!$A:$AK,MATCH(F$1,競技者csv変換!$1:$1,0),0)),"",IF(VLOOKUP($A15,競技者csv変換!$A:$AK,MATCH(F$1,競技者csv変換!$1:$1,0),0)="","",VLOOKUP($A15,競技者csv変換!$A:$AK,MATCH(F$1,競技者csv変換!$1:$1,0),0)))</f>
        <v/>
      </c>
      <c r="G15" s="189" t="str">
        <f>IF(ISERROR(VLOOKUP($A15,競技者csv変換!$A:$AK,MATCH(G$1,競技者csv変換!$1:$1,0),0)),"",IF(VLOOKUP($A15,競技者csv変換!$A:$AK,MATCH(G$1,競技者csv変換!$1:$1,0),0)="","",VLOOKUP($A15,競技者csv変換!$A:$AK,MATCH(G$1,競技者csv変換!$1:$1,0),0)))</f>
        <v/>
      </c>
      <c r="H15" s="189" t="str">
        <f>IF(ISERROR(VLOOKUP($A15,競技者csv変換!$A:$AK,MATCH(H$1,競技者csv変換!$1:$1,0),0)),"",IF(VLOOKUP($A15,競技者csv変換!$A:$AK,MATCH(H$1,競技者csv変換!$1:$1,0),0)="","",VLOOKUP($A15,競技者csv変換!$A:$AK,MATCH(H$1,競技者csv変換!$1:$1,0),0)))</f>
        <v/>
      </c>
      <c r="I15" s="189" t="str">
        <f>IF(ISERROR(VLOOKUP($A15,競技者csv変換!$A:$AK,MATCH(I$1,競技者csv変換!$1:$1,0),0)),"",IF(VLOOKUP($A15,競技者csv変換!$A:$AK,MATCH(I$1,競技者csv変換!$1:$1,0),0)="","",VLOOKUP($A15,競技者csv変換!$A:$AK,MATCH(I$1,競技者csv変換!$1:$1,0),0)))</f>
        <v/>
      </c>
      <c r="J15" s="189" t="str">
        <f>IF(ISERROR(VLOOKUP($A15,競技者csv変換!$A:$AK,MATCH(J$1,競技者csv変換!$1:$1,0),0)),"",IF(VLOOKUP($A15,競技者csv変換!$A:$AK,MATCH(J$1,競技者csv変換!$1:$1,0),0)="","",VLOOKUP($A15,競技者csv変換!$A:$AK,MATCH(J$1,競技者csv変換!$1:$1,0),0)))</f>
        <v/>
      </c>
      <c r="K15" s="189" t="str">
        <f>IF(ISERROR(VLOOKUP($A15,競技者csv変換!$A:$AK,MATCH(K$1,競技者csv変換!$1:$1,0),0)),"",IF(VLOOKUP($A15,競技者csv変換!$A:$AK,MATCH(K$1,競技者csv変換!$1:$1,0),0)="","",VLOOKUP($A15,競技者csv変換!$A:$AK,MATCH(K$1,競技者csv変換!$1:$1,0),0)))</f>
        <v/>
      </c>
      <c r="L15" s="189" t="str">
        <f>IF(ISERROR(VLOOKUP($A15,競技者csv変換!$A:$AK,MATCH(L$1,競技者csv変換!$1:$1,0),0)),"",IF(VLOOKUP($A15,競技者csv変換!$A:$AK,MATCH(L$1,競技者csv変換!$1:$1,0),0)="","",VLOOKUP($A15,競技者csv変換!$A:$AK,MATCH(L$1,競技者csv変換!$1:$1,0),0)))</f>
        <v/>
      </c>
      <c r="M15" s="189" t="str">
        <f>IF(ISERROR(VLOOKUP($A15,競技者csv変換!$A:$AK,MATCH(M$1,競技者csv変換!$1:$1,0),0)),"",IF(VLOOKUP($A15,競技者csv変換!$A:$AK,MATCH(M$1,競技者csv変換!$1:$1,0),0)="","",VLOOKUP($A15,競技者csv変換!$A:$AK,MATCH(M$1,競技者csv変換!$1:$1,0),0)))</f>
        <v/>
      </c>
      <c r="N15" s="189" t="str">
        <f>IF(ISERROR(VLOOKUP($A15,競技者csv変換!$A:$AK,MATCH(N$1,競技者csv変換!$1:$1,0),0)),"",IF(VLOOKUP($A15,競技者csv変換!$A:$AK,MATCH(N$1,競技者csv変換!$1:$1,0),0)="","",VLOOKUP($A15,競技者csv変換!$A:$AK,MATCH(N$1,競技者csv変換!$1:$1,0),0)))</f>
        <v/>
      </c>
      <c r="O15" s="189" t="str">
        <f>IF(ISERROR(VLOOKUP($A15,競技者csv変換!$A:$AK,MATCH(O$1,競技者csv変換!$1:$1,0),0)),"",IF(VLOOKUP($A15,競技者csv変換!$A:$AK,MATCH(O$1,競技者csv変換!$1:$1,0),0)="","",VLOOKUP($A15,競技者csv変換!$A:$AK,MATCH(O$1,競技者csv変換!$1:$1,0),0)))</f>
        <v/>
      </c>
      <c r="P15" s="189" t="str">
        <f>IF(ISERROR(VLOOKUP($A15,競技者csv変換!$A:$AK,MATCH(P$1,競技者csv変換!$1:$1,0),0)),"",IF(VLOOKUP($A15,競技者csv変換!$A:$AK,MATCH(P$1,競技者csv変換!$1:$1,0),0)="","",VLOOKUP($A15,競技者csv変換!$A:$AK,MATCH(P$1,競技者csv変換!$1:$1,0),0)))</f>
        <v/>
      </c>
      <c r="Q15" s="189" t="str">
        <f>IF(ISERROR(VLOOKUP($A15,競技者csv変換!$A:$AK,MATCH(Q$1,競技者csv変換!$1:$1,0),0)),"",IF(VLOOKUP($A15,競技者csv変換!$A:$AK,MATCH(Q$1,競技者csv変換!$1:$1,0),0)="","",VLOOKUP($A15,競技者csv変換!$A:$AK,MATCH(Q$1,競技者csv変換!$1:$1,0),0)))</f>
        <v/>
      </c>
      <c r="R15" s="189" t="str">
        <f>IF(ISERROR(VLOOKUP($A15,競技者csv変換!$A:$AK,MATCH(R$1,競技者csv変換!$1:$1,0),0)),"",IF(VLOOKUP($A15,競技者csv変換!$A:$AK,MATCH(R$1,競技者csv変換!$1:$1,0),0)="","",VLOOKUP($A15,競技者csv変換!$A:$AK,MATCH(R$1,競技者csv変換!$1:$1,0),0)))</f>
        <v/>
      </c>
      <c r="S15" s="189" t="str">
        <f>IF(ISERROR(VLOOKUP($A15,競技者csv変換!$A:$AK,MATCH(S$1,競技者csv変換!$1:$1,0),0)),"",IF(VLOOKUP($A15,競技者csv変換!$A:$AK,MATCH(S$1,競技者csv変換!$1:$1,0),0)="","",VLOOKUP($A15,競技者csv変換!$A:$AK,MATCH(S$1,競技者csv変換!$1:$1,0),0)))</f>
        <v/>
      </c>
      <c r="T15" s="189" t="str">
        <f>IF(ISERROR(VLOOKUP($A15,競技者csv変換!$A:$AK,MATCH(T$1,競技者csv変換!$1:$1,0),0)),"",IF(VLOOKUP($A15,競技者csv変換!$A:$AK,MATCH(T$1,競技者csv変換!$1:$1,0),0)="","",VLOOKUP($A15,競技者csv変換!$A:$AK,MATCH(T$1,競技者csv変換!$1:$1,0),0)))</f>
        <v/>
      </c>
      <c r="U15" s="189" t="str">
        <f>IF(ISERROR(VLOOKUP($A15,競技者csv変換!$A:$AK,MATCH(U$1,競技者csv変換!$1:$1,0),0)),"",IF(VLOOKUP($A15,競技者csv変換!$A:$AK,MATCH(U$1,競技者csv変換!$1:$1,0),0)="","",VLOOKUP($A15,競技者csv変換!$A:$AK,MATCH(U$1,競技者csv変換!$1:$1,0),0)))</f>
        <v/>
      </c>
      <c r="V15" s="189" t="str">
        <f>IF(ISERROR(VLOOKUP($A15,競技者csv変換!$A:$AK,MATCH(V$1,競技者csv変換!$1:$1,0),0)),"",IF(VLOOKUP($A15,競技者csv変換!$A:$AK,MATCH(V$1,競技者csv変換!$1:$1,0),0)="","",VLOOKUP($A15,競技者csv変換!$A:$AK,MATCH(V$1,競技者csv変換!$1:$1,0),0)))</f>
        <v/>
      </c>
      <c r="W15" s="189" t="str">
        <f>IF(ISERROR(VLOOKUP($A15,競技者csv変換!$A:$AK,MATCH(W$1,競技者csv変換!$1:$1,0),0)),"",IF(VLOOKUP($A15,競技者csv変換!$A:$AK,MATCH(W$1,競技者csv変換!$1:$1,0),0)="","",VLOOKUP($A15,競技者csv変換!$A:$AK,MATCH(W$1,競技者csv変換!$1:$1,0),0)))</f>
        <v/>
      </c>
      <c r="X15" s="189" t="str">
        <f>IF(ISERROR(VLOOKUP($A15,競技者csv変換!$A:$AK,MATCH(X$1,競技者csv変換!$1:$1,0),0)),"",IF(VLOOKUP($A15,競技者csv変換!$A:$AK,MATCH(X$1,競技者csv変換!$1:$1,0),0)="","",VLOOKUP($A15,競技者csv変換!$A:$AK,MATCH(X$1,競技者csv変換!$1:$1,0),0)))</f>
        <v/>
      </c>
      <c r="Y15" s="189" t="str">
        <f>IF(ISERROR(VLOOKUP($A15,競技者csv変換!$A:$AK,MATCH(Y$1,競技者csv変換!$1:$1,0),0)),"",IF(VLOOKUP($A15,競技者csv変換!$A:$AK,MATCH(Y$1,競技者csv変換!$1:$1,0),0)="","",VLOOKUP($A15,競技者csv変換!$A:$AK,MATCH(Y$1,競技者csv変換!$1:$1,0),0)))</f>
        <v/>
      </c>
      <c r="Z15" s="189" t="str">
        <f>IF(ISERROR(VLOOKUP($A15,競技者csv変換!$A:$AK,MATCH(Z$1,競技者csv変換!$1:$1,0),0)),"",IF(VLOOKUP($A15,競技者csv変換!$A:$AK,MATCH(Z$1,競技者csv変換!$1:$1,0),0)="","",VLOOKUP($A15,競技者csv変換!$A:$AK,MATCH(Z$1,競技者csv変換!$1:$1,0),0)))</f>
        <v/>
      </c>
      <c r="AA15" s="189" t="str">
        <f>IF(ISERROR(VLOOKUP($A15,競技者csv変換!$A:$AK,MATCH(AA$1,競技者csv変換!$1:$1,0),0)),"",IF(VLOOKUP($A15,競技者csv変換!$A:$AK,MATCH(AA$1,競技者csv変換!$1:$1,0),0)="","",VLOOKUP($A15,競技者csv変換!$A:$AK,MATCH(AA$1,競技者csv変換!$1:$1,0),0)))</f>
        <v/>
      </c>
      <c r="AB15" s="189" t="str">
        <f>IF(ISERROR(VLOOKUP($A15,競技者csv変換!$A:$AK,MATCH(AB$1,競技者csv変換!$1:$1,0),0)),"",IF(VLOOKUP($A15,競技者csv変換!$A:$AK,MATCH(AB$1,競技者csv変換!$1:$1,0),0)="","",VLOOKUP($A15,競技者csv変換!$A:$AK,MATCH(AB$1,競技者csv変換!$1:$1,0),0)))</f>
        <v/>
      </c>
      <c r="AC15" s="189" t="str">
        <f>IF(ISERROR(VLOOKUP($A15,競技者csv変換!$A:$AK,MATCH(AC$1,競技者csv変換!$1:$1,0),0)),"",IF(VLOOKUP($A15,競技者csv変換!$A:$AK,MATCH(AC$1,競技者csv変換!$1:$1,0),0)="","",VLOOKUP($A15,競技者csv変換!$A:$AK,MATCH(AC$1,競技者csv変換!$1:$1,0),0)))</f>
        <v/>
      </c>
      <c r="AD15" s="76" t="str">
        <f>IF(ISERROR(VLOOKUP($A15,競技者csv変換!$A:$AK,MATCH(AD$1,競技者csv変換!$1:$1,0),0)),"",IF(VLOOKUP($A15,競技者csv変換!$A:$AK,MATCH(AD$1,競技者csv変換!$1:$1,0),0)="","",VLOOKUP($A15,競技者csv変換!$A:$AK,MATCH(AD$1,競技者csv変換!$1:$1,0),0)))</f>
        <v/>
      </c>
      <c r="AE15" s="76" t="str">
        <f>IF(ISERROR(VLOOKUP($A15,競技者csv変換!$A:$AK,MATCH(AE$1,競技者csv変換!$1:$1,0),0)),"",IF(VLOOKUP($A15,競技者csv変換!$A:$AK,MATCH(AE$1,競技者csv変換!$1:$1,0),0)="","",VLOOKUP($A15,競技者csv変換!$A:$AK,MATCH(AE$1,競技者csv変換!$1:$1,0),0)))</f>
        <v/>
      </c>
      <c r="AF15" s="76" t="str">
        <f>IF(ISERROR(VLOOKUP($A15,競技者csv変換!$A:$AK,MATCH(AF$1,競技者csv変換!$1:$1,0),0)),"",IF(VLOOKUP($A15,競技者csv変換!$A:$AK,MATCH(AF$1,競技者csv変換!$1:$1,0),0)="","",VLOOKUP($A15,競技者csv変換!$A:$AK,MATCH(AF$1,競技者csv変換!$1:$1,0),0)))</f>
        <v/>
      </c>
      <c r="AG15" s="76" t="str">
        <f>IF(ISERROR(VLOOKUP($A15,競技者csv変換!$A:$AK,MATCH(AG$1,競技者csv変換!$1:$1,0),0)),"",IF(VLOOKUP($A15,競技者csv変換!$A:$AK,MATCH(AG$1,競技者csv変換!$1:$1,0),0)="","",VLOOKUP($A15,競技者csv変換!$A:$AK,MATCH(AG$1,競技者csv変換!$1:$1,0),0)))</f>
        <v/>
      </c>
      <c r="AH15" s="76" t="str">
        <f>IF(ISERROR(VLOOKUP($A15,競技者csv変換!$A:$AK,MATCH(AH$1,競技者csv変換!$1:$1,0),0)),"",IF(VLOOKUP($A15,競技者csv変換!$A:$AK,MATCH(AH$1,競技者csv変換!$1:$1,0),0)="","",VLOOKUP($A15,競技者csv変換!$A:$AK,MATCH(AH$1,競技者csv変換!$1:$1,0),0)))</f>
        <v/>
      </c>
      <c r="AI15" s="76" t="str">
        <f>IF(ISERROR(VLOOKUP($A15,競技者csv変換!$A:$AK,MATCH(AI$1,競技者csv変換!$1:$1,0),0)),"",IF(VLOOKUP($A15,競技者csv変換!$A:$AK,MATCH(AI$1,競技者csv変換!$1:$1,0),0)="","",VLOOKUP($A15,競技者csv変換!$A:$AK,MATCH(AI$1,競技者csv変換!$1:$1,0),0)))</f>
        <v/>
      </c>
      <c r="AJ15" s="76" t="str">
        <f>IF(ISERROR(VLOOKUP($A15,競技者csv変換!$A:$AK,MATCH(AJ$1,競技者csv変換!$1:$1,0),0)),"",IF(VLOOKUP($A15,競技者csv変換!$A:$AK,MATCH(AJ$1,競技者csv変換!$1:$1,0),0)="","",VLOOKUP($A15,競技者csv変換!$A:$AK,MATCH(AJ$1,競技者csv変換!$1:$1,0),0)))</f>
        <v/>
      </c>
      <c r="AK15" s="76" t="str">
        <f>IF(ISERROR(VLOOKUP($A15,競技者csv変換!$A:$AK,MATCH(AK$1,競技者csv変換!$1:$1,0),0)),"",IF(VLOOKUP($A15,競技者csv変換!$A:$AK,MATCH(AK$1,競技者csv変換!$1:$1,0),0)="","",VLOOKUP($A15,競技者csv変換!$A:$AK,MATCH(AK$1,競技者csv変換!$1:$1,0),0)))</f>
        <v/>
      </c>
    </row>
    <row r="16" spans="1:37" ht="18" customHeight="1">
      <c r="A16" s="76" t="str">
        <f t="shared" si="0"/>
        <v/>
      </c>
      <c r="B16" s="189" t="str">
        <f>IF(ISERROR(VLOOKUP($A16,競技者csv変換!$A:$AK,MATCH(B$1,競技者csv変換!$1:$1,0),0)),"",IF(VLOOKUP($A16,競技者csv変換!$A:$AK,MATCH(B$1,競技者csv変換!$1:$1,0),0)="","",VLOOKUP($A16,競技者csv変換!$A:$AK,MATCH(B$1,競技者csv変換!$1:$1,0),0)))</f>
        <v/>
      </c>
      <c r="C16" s="189" t="str">
        <f>IF(ISERROR(VLOOKUP($A16,競技者csv変換!$A:$AK,MATCH(C$1,競技者csv変換!$1:$1,0),0)),"",IF(VLOOKUP($A16,競技者csv変換!$A:$AK,MATCH(C$1,競技者csv変換!$1:$1,0),0)="","",VLOOKUP($A16,競技者csv変換!$A:$AK,MATCH(C$1,競技者csv変換!$1:$1,0),0)))</f>
        <v/>
      </c>
      <c r="D16" s="189" t="str">
        <f>IF(ISERROR(VLOOKUP($A16,競技者csv変換!$A:$AK,MATCH(D$1,競技者csv変換!$1:$1,0),0)),"",IF(VLOOKUP($A16,競技者csv変換!$A:$AK,MATCH(D$1,競技者csv変換!$1:$1,0),0)="","",VLOOKUP($A16,競技者csv変換!$A:$AK,MATCH(D$1,競技者csv変換!$1:$1,0),0)))</f>
        <v/>
      </c>
      <c r="E16" s="189" t="str">
        <f>IF(ISERROR(VLOOKUP($A16,競技者csv変換!$A:$AK,MATCH(E$1,競技者csv変換!$1:$1,0),0)),"",IF(VLOOKUP($A16,競技者csv変換!$A:$AK,MATCH(E$1,競技者csv変換!$1:$1,0),0)="","",VLOOKUP($A16,競技者csv変換!$A:$AK,MATCH(E$1,競技者csv変換!$1:$1,0),0)))</f>
        <v/>
      </c>
      <c r="F16" s="189" t="str">
        <f>IF(ISERROR(VLOOKUP($A16,競技者csv変換!$A:$AK,MATCH(F$1,競技者csv変換!$1:$1,0),0)),"",IF(VLOOKUP($A16,競技者csv変換!$A:$AK,MATCH(F$1,競技者csv変換!$1:$1,0),0)="","",VLOOKUP($A16,競技者csv変換!$A:$AK,MATCH(F$1,競技者csv変換!$1:$1,0),0)))</f>
        <v/>
      </c>
      <c r="G16" s="189" t="str">
        <f>IF(ISERROR(VLOOKUP($A16,競技者csv変換!$A:$AK,MATCH(G$1,競技者csv変換!$1:$1,0),0)),"",IF(VLOOKUP($A16,競技者csv変換!$A:$AK,MATCH(G$1,競技者csv変換!$1:$1,0),0)="","",VLOOKUP($A16,競技者csv変換!$A:$AK,MATCH(G$1,競技者csv変換!$1:$1,0),0)))</f>
        <v/>
      </c>
      <c r="H16" s="189" t="str">
        <f>IF(ISERROR(VLOOKUP($A16,競技者csv変換!$A:$AK,MATCH(H$1,競技者csv変換!$1:$1,0),0)),"",IF(VLOOKUP($A16,競技者csv変換!$A:$AK,MATCH(H$1,競技者csv変換!$1:$1,0),0)="","",VLOOKUP($A16,競技者csv変換!$A:$AK,MATCH(H$1,競技者csv変換!$1:$1,0),0)))</f>
        <v/>
      </c>
      <c r="I16" s="189" t="str">
        <f>IF(ISERROR(VLOOKUP($A16,競技者csv変換!$A:$AK,MATCH(I$1,競技者csv変換!$1:$1,0),0)),"",IF(VLOOKUP($A16,競技者csv変換!$A:$AK,MATCH(I$1,競技者csv変換!$1:$1,0),0)="","",VLOOKUP($A16,競技者csv変換!$A:$AK,MATCH(I$1,競技者csv変換!$1:$1,0),0)))</f>
        <v/>
      </c>
      <c r="J16" s="189" t="str">
        <f>IF(ISERROR(VLOOKUP($A16,競技者csv変換!$A:$AK,MATCH(J$1,競技者csv変換!$1:$1,0),0)),"",IF(VLOOKUP($A16,競技者csv変換!$A:$AK,MATCH(J$1,競技者csv変換!$1:$1,0),0)="","",VLOOKUP($A16,競技者csv変換!$A:$AK,MATCH(J$1,競技者csv変換!$1:$1,0),0)))</f>
        <v/>
      </c>
      <c r="K16" s="189" t="str">
        <f>IF(ISERROR(VLOOKUP($A16,競技者csv変換!$A:$AK,MATCH(K$1,競技者csv変換!$1:$1,0),0)),"",IF(VLOOKUP($A16,競技者csv変換!$A:$AK,MATCH(K$1,競技者csv変換!$1:$1,0),0)="","",VLOOKUP($A16,競技者csv変換!$A:$AK,MATCH(K$1,競技者csv変換!$1:$1,0),0)))</f>
        <v/>
      </c>
      <c r="L16" s="189" t="str">
        <f>IF(ISERROR(VLOOKUP($A16,競技者csv変換!$A:$AK,MATCH(L$1,競技者csv変換!$1:$1,0),0)),"",IF(VLOOKUP($A16,競技者csv変換!$A:$AK,MATCH(L$1,競技者csv変換!$1:$1,0),0)="","",VLOOKUP($A16,競技者csv変換!$A:$AK,MATCH(L$1,競技者csv変換!$1:$1,0),0)))</f>
        <v/>
      </c>
      <c r="M16" s="189" t="str">
        <f>IF(ISERROR(VLOOKUP($A16,競技者csv変換!$A:$AK,MATCH(M$1,競技者csv変換!$1:$1,0),0)),"",IF(VLOOKUP($A16,競技者csv変換!$A:$AK,MATCH(M$1,競技者csv変換!$1:$1,0),0)="","",VLOOKUP($A16,競技者csv変換!$A:$AK,MATCH(M$1,競技者csv変換!$1:$1,0),0)))</f>
        <v/>
      </c>
      <c r="N16" s="189" t="str">
        <f>IF(ISERROR(VLOOKUP($A16,競技者csv変換!$A:$AK,MATCH(N$1,競技者csv変換!$1:$1,0),0)),"",IF(VLOOKUP($A16,競技者csv変換!$A:$AK,MATCH(N$1,競技者csv変換!$1:$1,0),0)="","",VLOOKUP($A16,競技者csv変換!$A:$AK,MATCH(N$1,競技者csv変換!$1:$1,0),0)))</f>
        <v/>
      </c>
      <c r="O16" s="189" t="str">
        <f>IF(ISERROR(VLOOKUP($A16,競技者csv変換!$A:$AK,MATCH(O$1,競技者csv変換!$1:$1,0),0)),"",IF(VLOOKUP($A16,競技者csv変換!$A:$AK,MATCH(O$1,競技者csv変換!$1:$1,0),0)="","",VLOOKUP($A16,競技者csv変換!$A:$AK,MATCH(O$1,競技者csv変換!$1:$1,0),0)))</f>
        <v/>
      </c>
      <c r="P16" s="189" t="str">
        <f>IF(ISERROR(VLOOKUP($A16,競技者csv変換!$A:$AK,MATCH(P$1,競技者csv変換!$1:$1,0),0)),"",IF(VLOOKUP($A16,競技者csv変換!$A:$AK,MATCH(P$1,競技者csv変換!$1:$1,0),0)="","",VLOOKUP($A16,競技者csv変換!$A:$AK,MATCH(P$1,競技者csv変換!$1:$1,0),0)))</f>
        <v/>
      </c>
      <c r="Q16" s="189" t="str">
        <f>IF(ISERROR(VLOOKUP($A16,競技者csv変換!$A:$AK,MATCH(Q$1,競技者csv変換!$1:$1,0),0)),"",IF(VLOOKUP($A16,競技者csv変換!$A:$AK,MATCH(Q$1,競技者csv変換!$1:$1,0),0)="","",VLOOKUP($A16,競技者csv変換!$A:$AK,MATCH(Q$1,競技者csv変換!$1:$1,0),0)))</f>
        <v/>
      </c>
      <c r="R16" s="189" t="str">
        <f>IF(ISERROR(VLOOKUP($A16,競技者csv変換!$A:$AK,MATCH(R$1,競技者csv変換!$1:$1,0),0)),"",IF(VLOOKUP($A16,競技者csv変換!$A:$AK,MATCH(R$1,競技者csv変換!$1:$1,0),0)="","",VLOOKUP($A16,競技者csv変換!$A:$AK,MATCH(R$1,競技者csv変換!$1:$1,0),0)))</f>
        <v/>
      </c>
      <c r="S16" s="189" t="str">
        <f>IF(ISERROR(VLOOKUP($A16,競技者csv変換!$A:$AK,MATCH(S$1,競技者csv変換!$1:$1,0),0)),"",IF(VLOOKUP($A16,競技者csv変換!$A:$AK,MATCH(S$1,競技者csv変換!$1:$1,0),0)="","",VLOOKUP($A16,競技者csv変換!$A:$AK,MATCH(S$1,競技者csv変換!$1:$1,0),0)))</f>
        <v/>
      </c>
      <c r="T16" s="189" t="str">
        <f>IF(ISERROR(VLOOKUP($A16,競技者csv変換!$A:$AK,MATCH(T$1,競技者csv変換!$1:$1,0),0)),"",IF(VLOOKUP($A16,競技者csv変換!$A:$AK,MATCH(T$1,競技者csv変換!$1:$1,0),0)="","",VLOOKUP($A16,競技者csv変換!$A:$AK,MATCH(T$1,競技者csv変換!$1:$1,0),0)))</f>
        <v/>
      </c>
      <c r="U16" s="189" t="str">
        <f>IF(ISERROR(VLOOKUP($A16,競技者csv変換!$A:$AK,MATCH(U$1,競技者csv変換!$1:$1,0),0)),"",IF(VLOOKUP($A16,競技者csv変換!$A:$AK,MATCH(U$1,競技者csv変換!$1:$1,0),0)="","",VLOOKUP($A16,競技者csv変換!$A:$AK,MATCH(U$1,競技者csv変換!$1:$1,0),0)))</f>
        <v/>
      </c>
      <c r="V16" s="189" t="str">
        <f>IF(ISERROR(VLOOKUP($A16,競技者csv変換!$A:$AK,MATCH(V$1,競技者csv変換!$1:$1,0),0)),"",IF(VLOOKUP($A16,競技者csv変換!$A:$AK,MATCH(V$1,競技者csv変換!$1:$1,0),0)="","",VLOOKUP($A16,競技者csv変換!$A:$AK,MATCH(V$1,競技者csv変換!$1:$1,0),0)))</f>
        <v/>
      </c>
      <c r="W16" s="189" t="str">
        <f>IF(ISERROR(VLOOKUP($A16,競技者csv変換!$A:$AK,MATCH(W$1,競技者csv変換!$1:$1,0),0)),"",IF(VLOOKUP($A16,競技者csv変換!$A:$AK,MATCH(W$1,競技者csv変換!$1:$1,0),0)="","",VLOOKUP($A16,競技者csv変換!$A:$AK,MATCH(W$1,競技者csv変換!$1:$1,0),0)))</f>
        <v/>
      </c>
      <c r="X16" s="189" t="str">
        <f>IF(ISERROR(VLOOKUP($A16,競技者csv変換!$A:$AK,MATCH(X$1,競技者csv変換!$1:$1,0),0)),"",IF(VLOOKUP($A16,競技者csv変換!$A:$AK,MATCH(X$1,競技者csv変換!$1:$1,0),0)="","",VLOOKUP($A16,競技者csv変換!$A:$AK,MATCH(X$1,競技者csv変換!$1:$1,0),0)))</f>
        <v/>
      </c>
      <c r="Y16" s="189" t="str">
        <f>IF(ISERROR(VLOOKUP($A16,競技者csv変換!$A:$AK,MATCH(Y$1,競技者csv変換!$1:$1,0),0)),"",IF(VLOOKUP($A16,競技者csv変換!$A:$AK,MATCH(Y$1,競技者csv変換!$1:$1,0),0)="","",VLOOKUP($A16,競技者csv変換!$A:$AK,MATCH(Y$1,競技者csv変換!$1:$1,0),0)))</f>
        <v/>
      </c>
      <c r="Z16" s="189" t="str">
        <f>IF(ISERROR(VLOOKUP($A16,競技者csv変換!$A:$AK,MATCH(Z$1,競技者csv変換!$1:$1,0),0)),"",IF(VLOOKUP($A16,競技者csv変換!$A:$AK,MATCH(Z$1,競技者csv変換!$1:$1,0),0)="","",VLOOKUP($A16,競技者csv変換!$A:$AK,MATCH(Z$1,競技者csv変換!$1:$1,0),0)))</f>
        <v/>
      </c>
      <c r="AA16" s="189" t="str">
        <f>IF(ISERROR(VLOOKUP($A16,競技者csv変換!$A:$AK,MATCH(AA$1,競技者csv変換!$1:$1,0),0)),"",IF(VLOOKUP($A16,競技者csv変換!$A:$AK,MATCH(AA$1,競技者csv変換!$1:$1,0),0)="","",VLOOKUP($A16,競技者csv変換!$A:$AK,MATCH(AA$1,競技者csv変換!$1:$1,0),0)))</f>
        <v/>
      </c>
      <c r="AB16" s="189" t="str">
        <f>IF(ISERROR(VLOOKUP($A16,競技者csv変換!$A:$AK,MATCH(AB$1,競技者csv変換!$1:$1,0),0)),"",IF(VLOOKUP($A16,競技者csv変換!$A:$AK,MATCH(AB$1,競技者csv変換!$1:$1,0),0)="","",VLOOKUP($A16,競技者csv変換!$A:$AK,MATCH(AB$1,競技者csv変換!$1:$1,0),0)))</f>
        <v/>
      </c>
      <c r="AC16" s="189" t="str">
        <f>IF(ISERROR(VLOOKUP($A16,競技者csv変換!$A:$AK,MATCH(AC$1,競技者csv変換!$1:$1,0),0)),"",IF(VLOOKUP($A16,競技者csv変換!$A:$AK,MATCH(AC$1,競技者csv変換!$1:$1,0),0)="","",VLOOKUP($A16,競技者csv変換!$A:$AK,MATCH(AC$1,競技者csv変換!$1:$1,0),0)))</f>
        <v/>
      </c>
      <c r="AD16" s="76" t="str">
        <f>IF(ISERROR(VLOOKUP($A16,競技者csv変換!$A:$AK,MATCH(AD$1,競技者csv変換!$1:$1,0),0)),"",IF(VLOOKUP($A16,競技者csv変換!$A:$AK,MATCH(AD$1,競技者csv変換!$1:$1,0),0)="","",VLOOKUP($A16,競技者csv変換!$A:$AK,MATCH(AD$1,競技者csv変換!$1:$1,0),0)))</f>
        <v/>
      </c>
      <c r="AE16" s="76" t="str">
        <f>IF(ISERROR(VLOOKUP($A16,競技者csv変換!$A:$AK,MATCH(AE$1,競技者csv変換!$1:$1,0),0)),"",IF(VLOOKUP($A16,競技者csv変換!$A:$AK,MATCH(AE$1,競技者csv変換!$1:$1,0),0)="","",VLOOKUP($A16,競技者csv変換!$A:$AK,MATCH(AE$1,競技者csv変換!$1:$1,0),0)))</f>
        <v/>
      </c>
      <c r="AF16" s="76" t="str">
        <f>IF(ISERROR(VLOOKUP($A16,競技者csv変換!$A:$AK,MATCH(AF$1,競技者csv変換!$1:$1,0),0)),"",IF(VLOOKUP($A16,競技者csv変換!$A:$AK,MATCH(AF$1,競技者csv変換!$1:$1,0),0)="","",VLOOKUP($A16,競技者csv変換!$A:$AK,MATCH(AF$1,競技者csv変換!$1:$1,0),0)))</f>
        <v/>
      </c>
      <c r="AG16" s="76" t="str">
        <f>IF(ISERROR(VLOOKUP($A16,競技者csv変換!$A:$AK,MATCH(AG$1,競技者csv変換!$1:$1,0),0)),"",IF(VLOOKUP($A16,競技者csv変換!$A:$AK,MATCH(AG$1,競技者csv変換!$1:$1,0),0)="","",VLOOKUP($A16,競技者csv変換!$A:$AK,MATCH(AG$1,競技者csv変換!$1:$1,0),0)))</f>
        <v/>
      </c>
      <c r="AH16" s="76" t="str">
        <f>IF(ISERROR(VLOOKUP($A16,競技者csv変換!$A:$AK,MATCH(AH$1,競技者csv変換!$1:$1,0),0)),"",IF(VLOOKUP($A16,競技者csv変換!$A:$AK,MATCH(AH$1,競技者csv変換!$1:$1,0),0)="","",VLOOKUP($A16,競技者csv変換!$A:$AK,MATCH(AH$1,競技者csv変換!$1:$1,0),0)))</f>
        <v/>
      </c>
      <c r="AI16" s="76" t="str">
        <f>IF(ISERROR(VLOOKUP($A16,競技者csv変換!$A:$AK,MATCH(AI$1,競技者csv変換!$1:$1,0),0)),"",IF(VLOOKUP($A16,競技者csv変換!$A:$AK,MATCH(AI$1,競技者csv変換!$1:$1,0),0)="","",VLOOKUP($A16,競技者csv変換!$A:$AK,MATCH(AI$1,競技者csv変換!$1:$1,0),0)))</f>
        <v/>
      </c>
      <c r="AJ16" s="76" t="str">
        <f>IF(ISERROR(VLOOKUP($A16,競技者csv変換!$A:$AK,MATCH(AJ$1,競技者csv変換!$1:$1,0),0)),"",IF(VLOOKUP($A16,競技者csv変換!$A:$AK,MATCH(AJ$1,競技者csv変換!$1:$1,0),0)="","",VLOOKUP($A16,競技者csv変換!$A:$AK,MATCH(AJ$1,競技者csv変換!$1:$1,0),0)))</f>
        <v/>
      </c>
      <c r="AK16" s="76" t="str">
        <f>IF(ISERROR(VLOOKUP($A16,競技者csv変換!$A:$AK,MATCH(AK$1,競技者csv変換!$1:$1,0),0)),"",IF(VLOOKUP($A16,競技者csv変換!$A:$AK,MATCH(AK$1,競技者csv変換!$1:$1,0),0)="","",VLOOKUP($A16,競技者csv変換!$A:$AK,MATCH(AK$1,競技者csv変換!$1:$1,0),0)))</f>
        <v/>
      </c>
    </row>
    <row r="17" spans="1:37" ht="18" customHeight="1">
      <c r="A17" s="76" t="str">
        <f t="shared" si="0"/>
        <v/>
      </c>
      <c r="B17" s="189" t="str">
        <f>IF(ISERROR(VLOOKUP($A17,競技者csv変換!$A:$AK,MATCH(B$1,競技者csv変換!$1:$1,0),0)),"",IF(VLOOKUP($A17,競技者csv変換!$A:$AK,MATCH(B$1,競技者csv変換!$1:$1,0),0)="","",VLOOKUP($A17,競技者csv変換!$A:$AK,MATCH(B$1,競技者csv変換!$1:$1,0),0)))</f>
        <v/>
      </c>
      <c r="C17" s="189" t="str">
        <f>IF(ISERROR(VLOOKUP($A17,競技者csv変換!$A:$AK,MATCH(C$1,競技者csv変換!$1:$1,0),0)),"",IF(VLOOKUP($A17,競技者csv変換!$A:$AK,MATCH(C$1,競技者csv変換!$1:$1,0),0)="","",VLOOKUP($A17,競技者csv変換!$A:$AK,MATCH(C$1,競技者csv変換!$1:$1,0),0)))</f>
        <v/>
      </c>
      <c r="D17" s="189" t="str">
        <f>IF(ISERROR(VLOOKUP($A17,競技者csv変換!$A:$AK,MATCH(D$1,競技者csv変換!$1:$1,0),0)),"",IF(VLOOKUP($A17,競技者csv変換!$A:$AK,MATCH(D$1,競技者csv変換!$1:$1,0),0)="","",VLOOKUP($A17,競技者csv変換!$A:$AK,MATCH(D$1,競技者csv変換!$1:$1,0),0)))</f>
        <v/>
      </c>
      <c r="E17" s="189" t="str">
        <f>IF(ISERROR(VLOOKUP($A17,競技者csv変換!$A:$AK,MATCH(E$1,競技者csv変換!$1:$1,0),0)),"",IF(VLOOKUP($A17,競技者csv変換!$A:$AK,MATCH(E$1,競技者csv変換!$1:$1,0),0)="","",VLOOKUP($A17,競技者csv変換!$A:$AK,MATCH(E$1,競技者csv変換!$1:$1,0),0)))</f>
        <v/>
      </c>
      <c r="F17" s="189" t="str">
        <f>IF(ISERROR(VLOOKUP($A17,競技者csv変換!$A:$AK,MATCH(F$1,競技者csv変換!$1:$1,0),0)),"",IF(VLOOKUP($A17,競技者csv変換!$A:$AK,MATCH(F$1,競技者csv変換!$1:$1,0),0)="","",VLOOKUP($A17,競技者csv変換!$A:$AK,MATCH(F$1,競技者csv変換!$1:$1,0),0)))</f>
        <v/>
      </c>
      <c r="G17" s="189" t="str">
        <f>IF(ISERROR(VLOOKUP($A17,競技者csv変換!$A:$AK,MATCH(G$1,競技者csv変換!$1:$1,0),0)),"",IF(VLOOKUP($A17,競技者csv変換!$A:$AK,MATCH(G$1,競技者csv変換!$1:$1,0),0)="","",VLOOKUP($A17,競技者csv変換!$A:$AK,MATCH(G$1,競技者csv変換!$1:$1,0),0)))</f>
        <v/>
      </c>
      <c r="H17" s="189" t="str">
        <f>IF(ISERROR(VLOOKUP($A17,競技者csv変換!$A:$AK,MATCH(H$1,競技者csv変換!$1:$1,0),0)),"",IF(VLOOKUP($A17,競技者csv変換!$A:$AK,MATCH(H$1,競技者csv変換!$1:$1,0),0)="","",VLOOKUP($A17,競技者csv変換!$A:$AK,MATCH(H$1,競技者csv変換!$1:$1,0),0)))</f>
        <v/>
      </c>
      <c r="I17" s="189" t="str">
        <f>IF(ISERROR(VLOOKUP($A17,競技者csv変換!$A:$AK,MATCH(I$1,競技者csv変換!$1:$1,0),0)),"",IF(VLOOKUP($A17,競技者csv変換!$A:$AK,MATCH(I$1,競技者csv変換!$1:$1,0),0)="","",VLOOKUP($A17,競技者csv変換!$A:$AK,MATCH(I$1,競技者csv変換!$1:$1,0),0)))</f>
        <v/>
      </c>
      <c r="J17" s="189" t="str">
        <f>IF(ISERROR(VLOOKUP($A17,競技者csv変換!$A:$AK,MATCH(J$1,競技者csv変換!$1:$1,0),0)),"",IF(VLOOKUP($A17,競技者csv変換!$A:$AK,MATCH(J$1,競技者csv変換!$1:$1,0),0)="","",VLOOKUP($A17,競技者csv変換!$A:$AK,MATCH(J$1,競技者csv変換!$1:$1,0),0)))</f>
        <v/>
      </c>
      <c r="K17" s="189" t="str">
        <f>IF(ISERROR(VLOOKUP($A17,競技者csv変換!$A:$AK,MATCH(K$1,競技者csv変換!$1:$1,0),0)),"",IF(VLOOKUP($A17,競技者csv変換!$A:$AK,MATCH(K$1,競技者csv変換!$1:$1,0),0)="","",VLOOKUP($A17,競技者csv変換!$A:$AK,MATCH(K$1,競技者csv変換!$1:$1,0),0)))</f>
        <v/>
      </c>
      <c r="L17" s="189" t="str">
        <f>IF(ISERROR(VLOOKUP($A17,競技者csv変換!$A:$AK,MATCH(L$1,競技者csv変換!$1:$1,0),0)),"",IF(VLOOKUP($A17,競技者csv変換!$A:$AK,MATCH(L$1,競技者csv変換!$1:$1,0),0)="","",VLOOKUP($A17,競技者csv変換!$A:$AK,MATCH(L$1,競技者csv変換!$1:$1,0),0)))</f>
        <v/>
      </c>
      <c r="M17" s="189" t="str">
        <f>IF(ISERROR(VLOOKUP($A17,競技者csv変換!$A:$AK,MATCH(M$1,競技者csv変換!$1:$1,0),0)),"",IF(VLOOKUP($A17,競技者csv変換!$A:$AK,MATCH(M$1,競技者csv変換!$1:$1,0),0)="","",VLOOKUP($A17,競技者csv変換!$A:$AK,MATCH(M$1,競技者csv変換!$1:$1,0),0)))</f>
        <v/>
      </c>
      <c r="N17" s="189" t="str">
        <f>IF(ISERROR(VLOOKUP($A17,競技者csv変換!$A:$AK,MATCH(N$1,競技者csv変換!$1:$1,0),0)),"",IF(VLOOKUP($A17,競技者csv変換!$A:$AK,MATCH(N$1,競技者csv変換!$1:$1,0),0)="","",VLOOKUP($A17,競技者csv変換!$A:$AK,MATCH(N$1,競技者csv変換!$1:$1,0),0)))</f>
        <v/>
      </c>
      <c r="O17" s="189" t="str">
        <f>IF(ISERROR(VLOOKUP($A17,競技者csv変換!$A:$AK,MATCH(O$1,競技者csv変換!$1:$1,0),0)),"",IF(VLOOKUP($A17,競技者csv変換!$A:$AK,MATCH(O$1,競技者csv変換!$1:$1,0),0)="","",VLOOKUP($A17,競技者csv変換!$A:$AK,MATCH(O$1,競技者csv変換!$1:$1,0),0)))</f>
        <v/>
      </c>
      <c r="P17" s="189" t="str">
        <f>IF(ISERROR(VLOOKUP($A17,競技者csv変換!$A:$AK,MATCH(P$1,競技者csv変換!$1:$1,0),0)),"",IF(VLOOKUP($A17,競技者csv変換!$A:$AK,MATCH(P$1,競技者csv変換!$1:$1,0),0)="","",VLOOKUP($A17,競技者csv変換!$A:$AK,MATCH(P$1,競技者csv変換!$1:$1,0),0)))</f>
        <v/>
      </c>
      <c r="Q17" s="189" t="str">
        <f>IF(ISERROR(VLOOKUP($A17,競技者csv変換!$A:$AK,MATCH(Q$1,競技者csv変換!$1:$1,0),0)),"",IF(VLOOKUP($A17,競技者csv変換!$A:$AK,MATCH(Q$1,競技者csv変換!$1:$1,0),0)="","",VLOOKUP($A17,競技者csv変換!$A:$AK,MATCH(Q$1,競技者csv変換!$1:$1,0),0)))</f>
        <v/>
      </c>
      <c r="R17" s="189" t="str">
        <f>IF(ISERROR(VLOOKUP($A17,競技者csv変換!$A:$AK,MATCH(R$1,競技者csv変換!$1:$1,0),0)),"",IF(VLOOKUP($A17,競技者csv変換!$A:$AK,MATCH(R$1,競技者csv変換!$1:$1,0),0)="","",VLOOKUP($A17,競技者csv変換!$A:$AK,MATCH(R$1,競技者csv変換!$1:$1,0),0)))</f>
        <v/>
      </c>
      <c r="S17" s="189" t="str">
        <f>IF(ISERROR(VLOOKUP($A17,競技者csv変換!$A:$AK,MATCH(S$1,競技者csv変換!$1:$1,0),0)),"",IF(VLOOKUP($A17,競技者csv変換!$A:$AK,MATCH(S$1,競技者csv変換!$1:$1,0),0)="","",VLOOKUP($A17,競技者csv変換!$A:$AK,MATCH(S$1,競技者csv変換!$1:$1,0),0)))</f>
        <v/>
      </c>
      <c r="T17" s="189" t="str">
        <f>IF(ISERROR(VLOOKUP($A17,競技者csv変換!$A:$AK,MATCH(T$1,競技者csv変換!$1:$1,0),0)),"",IF(VLOOKUP($A17,競技者csv変換!$A:$AK,MATCH(T$1,競技者csv変換!$1:$1,0),0)="","",VLOOKUP($A17,競技者csv変換!$A:$AK,MATCH(T$1,競技者csv変換!$1:$1,0),0)))</f>
        <v/>
      </c>
      <c r="U17" s="189" t="str">
        <f>IF(ISERROR(VLOOKUP($A17,競技者csv変換!$A:$AK,MATCH(U$1,競技者csv変換!$1:$1,0),0)),"",IF(VLOOKUP($A17,競技者csv変換!$A:$AK,MATCH(U$1,競技者csv変換!$1:$1,0),0)="","",VLOOKUP($A17,競技者csv変換!$A:$AK,MATCH(U$1,競技者csv変換!$1:$1,0),0)))</f>
        <v/>
      </c>
      <c r="V17" s="189" t="str">
        <f>IF(ISERROR(VLOOKUP($A17,競技者csv変換!$A:$AK,MATCH(V$1,競技者csv変換!$1:$1,0),0)),"",IF(VLOOKUP($A17,競技者csv変換!$A:$AK,MATCH(V$1,競技者csv変換!$1:$1,0),0)="","",VLOOKUP($A17,競技者csv変換!$A:$AK,MATCH(V$1,競技者csv変換!$1:$1,0),0)))</f>
        <v/>
      </c>
      <c r="W17" s="189" t="str">
        <f>IF(ISERROR(VLOOKUP($A17,競技者csv変換!$A:$AK,MATCH(W$1,競技者csv変換!$1:$1,0),0)),"",IF(VLOOKUP($A17,競技者csv変換!$A:$AK,MATCH(W$1,競技者csv変換!$1:$1,0),0)="","",VLOOKUP($A17,競技者csv変換!$A:$AK,MATCH(W$1,競技者csv変換!$1:$1,0),0)))</f>
        <v/>
      </c>
      <c r="X17" s="189" t="str">
        <f>IF(ISERROR(VLOOKUP($A17,競技者csv変換!$A:$AK,MATCH(X$1,競技者csv変換!$1:$1,0),0)),"",IF(VLOOKUP($A17,競技者csv変換!$A:$AK,MATCH(X$1,競技者csv変換!$1:$1,0),0)="","",VLOOKUP($A17,競技者csv変換!$A:$AK,MATCH(X$1,競技者csv変換!$1:$1,0),0)))</f>
        <v/>
      </c>
      <c r="Y17" s="189" t="str">
        <f>IF(ISERROR(VLOOKUP($A17,競技者csv変換!$A:$AK,MATCH(Y$1,競技者csv変換!$1:$1,0),0)),"",IF(VLOOKUP($A17,競技者csv変換!$A:$AK,MATCH(Y$1,競技者csv変換!$1:$1,0),0)="","",VLOOKUP($A17,競技者csv変換!$A:$AK,MATCH(Y$1,競技者csv変換!$1:$1,0),0)))</f>
        <v/>
      </c>
      <c r="Z17" s="189" t="str">
        <f>IF(ISERROR(VLOOKUP($A17,競技者csv変換!$A:$AK,MATCH(Z$1,競技者csv変換!$1:$1,0),0)),"",IF(VLOOKUP($A17,競技者csv変換!$A:$AK,MATCH(Z$1,競技者csv変換!$1:$1,0),0)="","",VLOOKUP($A17,競技者csv変換!$A:$AK,MATCH(Z$1,競技者csv変換!$1:$1,0),0)))</f>
        <v/>
      </c>
      <c r="AA17" s="189" t="str">
        <f>IF(ISERROR(VLOOKUP($A17,競技者csv変換!$A:$AK,MATCH(AA$1,競技者csv変換!$1:$1,0),0)),"",IF(VLOOKUP($A17,競技者csv変換!$A:$AK,MATCH(AA$1,競技者csv変換!$1:$1,0),0)="","",VLOOKUP($A17,競技者csv変換!$A:$AK,MATCH(AA$1,競技者csv変換!$1:$1,0),0)))</f>
        <v/>
      </c>
      <c r="AB17" s="189" t="str">
        <f>IF(ISERROR(VLOOKUP($A17,競技者csv変換!$A:$AK,MATCH(AB$1,競技者csv変換!$1:$1,0),0)),"",IF(VLOOKUP($A17,競技者csv変換!$A:$AK,MATCH(AB$1,競技者csv変換!$1:$1,0),0)="","",VLOOKUP($A17,競技者csv変換!$A:$AK,MATCH(AB$1,競技者csv変換!$1:$1,0),0)))</f>
        <v/>
      </c>
      <c r="AC17" s="189" t="str">
        <f>IF(ISERROR(VLOOKUP($A17,競技者csv変換!$A:$AK,MATCH(AC$1,競技者csv変換!$1:$1,0),0)),"",IF(VLOOKUP($A17,競技者csv変換!$A:$AK,MATCH(AC$1,競技者csv変換!$1:$1,0),0)="","",VLOOKUP($A17,競技者csv変換!$A:$AK,MATCH(AC$1,競技者csv変換!$1:$1,0),0)))</f>
        <v/>
      </c>
      <c r="AD17" s="76" t="str">
        <f>IF(ISERROR(VLOOKUP($A17,競技者csv変換!$A:$AK,MATCH(AD$1,競技者csv変換!$1:$1,0),0)),"",IF(VLOOKUP($A17,競技者csv変換!$A:$AK,MATCH(AD$1,競技者csv変換!$1:$1,0),0)="","",VLOOKUP($A17,競技者csv変換!$A:$AK,MATCH(AD$1,競技者csv変換!$1:$1,0),0)))</f>
        <v/>
      </c>
      <c r="AE17" s="76" t="str">
        <f>IF(ISERROR(VLOOKUP($A17,競技者csv変換!$A:$AK,MATCH(AE$1,競技者csv変換!$1:$1,0),0)),"",IF(VLOOKUP($A17,競技者csv変換!$A:$AK,MATCH(AE$1,競技者csv変換!$1:$1,0),0)="","",VLOOKUP($A17,競技者csv変換!$A:$AK,MATCH(AE$1,競技者csv変換!$1:$1,0),0)))</f>
        <v/>
      </c>
      <c r="AF17" s="76" t="str">
        <f>IF(ISERROR(VLOOKUP($A17,競技者csv変換!$A:$AK,MATCH(AF$1,競技者csv変換!$1:$1,0),0)),"",IF(VLOOKUP($A17,競技者csv変換!$A:$AK,MATCH(AF$1,競技者csv変換!$1:$1,0),0)="","",VLOOKUP($A17,競技者csv変換!$A:$AK,MATCH(AF$1,競技者csv変換!$1:$1,0),0)))</f>
        <v/>
      </c>
      <c r="AG17" s="76" t="str">
        <f>IF(ISERROR(VLOOKUP($A17,競技者csv変換!$A:$AK,MATCH(AG$1,競技者csv変換!$1:$1,0),0)),"",IF(VLOOKUP($A17,競技者csv変換!$A:$AK,MATCH(AG$1,競技者csv変換!$1:$1,0),0)="","",VLOOKUP($A17,競技者csv変換!$A:$AK,MATCH(AG$1,競技者csv変換!$1:$1,0),0)))</f>
        <v/>
      </c>
      <c r="AH17" s="76" t="str">
        <f>IF(ISERROR(VLOOKUP($A17,競技者csv変換!$A:$AK,MATCH(AH$1,競技者csv変換!$1:$1,0),0)),"",IF(VLOOKUP($A17,競技者csv変換!$A:$AK,MATCH(AH$1,競技者csv変換!$1:$1,0),0)="","",VLOOKUP($A17,競技者csv変換!$A:$AK,MATCH(AH$1,競技者csv変換!$1:$1,0),0)))</f>
        <v/>
      </c>
      <c r="AI17" s="76" t="str">
        <f>IF(ISERROR(VLOOKUP($A17,競技者csv変換!$A:$AK,MATCH(AI$1,競技者csv変換!$1:$1,0),0)),"",IF(VLOOKUP($A17,競技者csv変換!$A:$AK,MATCH(AI$1,競技者csv変換!$1:$1,0),0)="","",VLOOKUP($A17,競技者csv変換!$A:$AK,MATCH(AI$1,競技者csv変換!$1:$1,0),0)))</f>
        <v/>
      </c>
      <c r="AJ17" s="76" t="str">
        <f>IF(ISERROR(VLOOKUP($A17,競技者csv変換!$A:$AK,MATCH(AJ$1,競技者csv変換!$1:$1,0),0)),"",IF(VLOOKUP($A17,競技者csv変換!$A:$AK,MATCH(AJ$1,競技者csv変換!$1:$1,0),0)="","",VLOOKUP($A17,競技者csv変換!$A:$AK,MATCH(AJ$1,競技者csv変換!$1:$1,0),0)))</f>
        <v/>
      </c>
      <c r="AK17" s="76" t="str">
        <f>IF(ISERROR(VLOOKUP($A17,競技者csv変換!$A:$AK,MATCH(AK$1,競技者csv変換!$1:$1,0),0)),"",IF(VLOOKUP($A17,競技者csv変換!$A:$AK,MATCH(AK$1,競技者csv変換!$1:$1,0),0)="","",VLOOKUP($A17,競技者csv変換!$A:$AK,MATCH(AK$1,競技者csv変換!$1:$1,0),0)))</f>
        <v/>
      </c>
    </row>
    <row r="18" spans="1:37" ht="18" customHeight="1">
      <c r="A18" s="76" t="str">
        <f t="shared" si="0"/>
        <v/>
      </c>
      <c r="B18" s="189" t="str">
        <f>IF(ISERROR(VLOOKUP($A18,競技者csv変換!$A:$AK,MATCH(B$1,競技者csv変換!$1:$1,0),0)),"",IF(VLOOKUP($A18,競技者csv変換!$A:$AK,MATCH(B$1,競技者csv変換!$1:$1,0),0)="","",VLOOKUP($A18,競技者csv変換!$A:$AK,MATCH(B$1,競技者csv変換!$1:$1,0),0)))</f>
        <v/>
      </c>
      <c r="C18" s="189" t="str">
        <f>IF(ISERROR(VLOOKUP($A18,競技者csv変換!$A:$AK,MATCH(C$1,競技者csv変換!$1:$1,0),0)),"",IF(VLOOKUP($A18,競技者csv変換!$A:$AK,MATCH(C$1,競技者csv変換!$1:$1,0),0)="","",VLOOKUP($A18,競技者csv変換!$A:$AK,MATCH(C$1,競技者csv変換!$1:$1,0),0)))</f>
        <v/>
      </c>
      <c r="D18" s="189" t="str">
        <f>IF(ISERROR(VLOOKUP($A18,競技者csv変換!$A:$AK,MATCH(D$1,競技者csv変換!$1:$1,0),0)),"",IF(VLOOKUP($A18,競技者csv変換!$A:$AK,MATCH(D$1,競技者csv変換!$1:$1,0),0)="","",VLOOKUP($A18,競技者csv変換!$A:$AK,MATCH(D$1,競技者csv変換!$1:$1,0),0)))</f>
        <v/>
      </c>
      <c r="E18" s="189" t="str">
        <f>IF(ISERROR(VLOOKUP($A18,競技者csv変換!$A:$AK,MATCH(E$1,競技者csv変換!$1:$1,0),0)),"",IF(VLOOKUP($A18,競技者csv変換!$A:$AK,MATCH(E$1,競技者csv変換!$1:$1,0),0)="","",VLOOKUP($A18,競技者csv変換!$A:$AK,MATCH(E$1,競技者csv変換!$1:$1,0),0)))</f>
        <v/>
      </c>
      <c r="F18" s="189" t="str">
        <f>IF(ISERROR(VLOOKUP($A18,競技者csv変換!$A:$AK,MATCH(F$1,競技者csv変換!$1:$1,0),0)),"",IF(VLOOKUP($A18,競技者csv変換!$A:$AK,MATCH(F$1,競技者csv変換!$1:$1,0),0)="","",VLOOKUP($A18,競技者csv変換!$A:$AK,MATCH(F$1,競技者csv変換!$1:$1,0),0)))</f>
        <v/>
      </c>
      <c r="G18" s="189" t="str">
        <f>IF(ISERROR(VLOOKUP($A18,競技者csv変換!$A:$AK,MATCH(G$1,競技者csv変換!$1:$1,0),0)),"",IF(VLOOKUP($A18,競技者csv変換!$A:$AK,MATCH(G$1,競技者csv変換!$1:$1,0),0)="","",VLOOKUP($A18,競技者csv変換!$A:$AK,MATCH(G$1,競技者csv変換!$1:$1,0),0)))</f>
        <v/>
      </c>
      <c r="H18" s="189" t="str">
        <f>IF(ISERROR(VLOOKUP($A18,競技者csv変換!$A:$AK,MATCH(H$1,競技者csv変換!$1:$1,0),0)),"",IF(VLOOKUP($A18,競技者csv変換!$A:$AK,MATCH(H$1,競技者csv変換!$1:$1,0),0)="","",VLOOKUP($A18,競技者csv変換!$A:$AK,MATCH(H$1,競技者csv変換!$1:$1,0),0)))</f>
        <v/>
      </c>
      <c r="I18" s="189" t="str">
        <f>IF(ISERROR(VLOOKUP($A18,競技者csv変換!$A:$AK,MATCH(I$1,競技者csv変換!$1:$1,0),0)),"",IF(VLOOKUP($A18,競技者csv変換!$A:$AK,MATCH(I$1,競技者csv変換!$1:$1,0),0)="","",VLOOKUP($A18,競技者csv変換!$A:$AK,MATCH(I$1,競技者csv変換!$1:$1,0),0)))</f>
        <v/>
      </c>
      <c r="J18" s="189" t="str">
        <f>IF(ISERROR(VLOOKUP($A18,競技者csv変換!$A:$AK,MATCH(J$1,競技者csv変換!$1:$1,0),0)),"",IF(VLOOKUP($A18,競技者csv変換!$A:$AK,MATCH(J$1,競技者csv変換!$1:$1,0),0)="","",VLOOKUP($A18,競技者csv変換!$A:$AK,MATCH(J$1,競技者csv変換!$1:$1,0),0)))</f>
        <v/>
      </c>
      <c r="K18" s="189" t="str">
        <f>IF(ISERROR(VLOOKUP($A18,競技者csv変換!$A:$AK,MATCH(K$1,競技者csv変換!$1:$1,0),0)),"",IF(VLOOKUP($A18,競技者csv変換!$A:$AK,MATCH(K$1,競技者csv変換!$1:$1,0),0)="","",VLOOKUP($A18,競技者csv変換!$A:$AK,MATCH(K$1,競技者csv変換!$1:$1,0),0)))</f>
        <v/>
      </c>
      <c r="L18" s="189" t="str">
        <f>IF(ISERROR(VLOOKUP($A18,競技者csv変換!$A:$AK,MATCH(L$1,競技者csv変換!$1:$1,0),0)),"",IF(VLOOKUP($A18,競技者csv変換!$A:$AK,MATCH(L$1,競技者csv変換!$1:$1,0),0)="","",VLOOKUP($A18,競技者csv変換!$A:$AK,MATCH(L$1,競技者csv変換!$1:$1,0),0)))</f>
        <v/>
      </c>
      <c r="M18" s="189" t="str">
        <f>IF(ISERROR(VLOOKUP($A18,競技者csv変換!$A:$AK,MATCH(M$1,競技者csv変換!$1:$1,0),0)),"",IF(VLOOKUP($A18,競技者csv変換!$A:$AK,MATCH(M$1,競技者csv変換!$1:$1,0),0)="","",VLOOKUP($A18,競技者csv変換!$A:$AK,MATCH(M$1,競技者csv変換!$1:$1,0),0)))</f>
        <v/>
      </c>
      <c r="N18" s="189" t="str">
        <f>IF(ISERROR(VLOOKUP($A18,競技者csv変換!$A:$AK,MATCH(N$1,競技者csv変換!$1:$1,0),0)),"",IF(VLOOKUP($A18,競技者csv変換!$A:$AK,MATCH(N$1,競技者csv変換!$1:$1,0),0)="","",VLOOKUP($A18,競技者csv変換!$A:$AK,MATCH(N$1,競技者csv変換!$1:$1,0),0)))</f>
        <v/>
      </c>
      <c r="O18" s="189" t="str">
        <f>IF(ISERROR(VLOOKUP($A18,競技者csv変換!$A:$AK,MATCH(O$1,競技者csv変換!$1:$1,0),0)),"",IF(VLOOKUP($A18,競技者csv変換!$A:$AK,MATCH(O$1,競技者csv変換!$1:$1,0),0)="","",VLOOKUP($A18,競技者csv変換!$A:$AK,MATCH(O$1,競技者csv変換!$1:$1,0),0)))</f>
        <v/>
      </c>
      <c r="P18" s="189" t="str">
        <f>IF(ISERROR(VLOOKUP($A18,競技者csv変換!$A:$AK,MATCH(P$1,競技者csv変換!$1:$1,0),0)),"",IF(VLOOKUP($A18,競技者csv変換!$A:$AK,MATCH(P$1,競技者csv変換!$1:$1,0),0)="","",VLOOKUP($A18,競技者csv変換!$A:$AK,MATCH(P$1,競技者csv変換!$1:$1,0),0)))</f>
        <v/>
      </c>
      <c r="Q18" s="189" t="str">
        <f>IF(ISERROR(VLOOKUP($A18,競技者csv変換!$A:$AK,MATCH(Q$1,競技者csv変換!$1:$1,0),0)),"",IF(VLOOKUP($A18,競技者csv変換!$A:$AK,MATCH(Q$1,競技者csv変換!$1:$1,0),0)="","",VLOOKUP($A18,競技者csv変換!$A:$AK,MATCH(Q$1,競技者csv変換!$1:$1,0),0)))</f>
        <v/>
      </c>
      <c r="R18" s="189" t="str">
        <f>IF(ISERROR(VLOOKUP($A18,競技者csv変換!$A:$AK,MATCH(R$1,競技者csv変換!$1:$1,0),0)),"",IF(VLOOKUP($A18,競技者csv変換!$A:$AK,MATCH(R$1,競技者csv変換!$1:$1,0),0)="","",VLOOKUP($A18,競技者csv変換!$A:$AK,MATCH(R$1,競技者csv変換!$1:$1,0),0)))</f>
        <v/>
      </c>
      <c r="S18" s="189" t="str">
        <f>IF(ISERROR(VLOOKUP($A18,競技者csv変換!$A:$AK,MATCH(S$1,競技者csv変換!$1:$1,0),0)),"",IF(VLOOKUP($A18,競技者csv変換!$A:$AK,MATCH(S$1,競技者csv変換!$1:$1,0),0)="","",VLOOKUP($A18,競技者csv変換!$A:$AK,MATCH(S$1,競技者csv変換!$1:$1,0),0)))</f>
        <v/>
      </c>
      <c r="T18" s="189" t="str">
        <f>IF(ISERROR(VLOOKUP($A18,競技者csv変換!$A:$AK,MATCH(T$1,競技者csv変換!$1:$1,0),0)),"",IF(VLOOKUP($A18,競技者csv変換!$A:$AK,MATCH(T$1,競技者csv変換!$1:$1,0),0)="","",VLOOKUP($A18,競技者csv変換!$A:$AK,MATCH(T$1,競技者csv変換!$1:$1,0),0)))</f>
        <v/>
      </c>
      <c r="U18" s="189" t="str">
        <f>IF(ISERROR(VLOOKUP($A18,競技者csv変換!$A:$AK,MATCH(U$1,競技者csv変換!$1:$1,0),0)),"",IF(VLOOKUP($A18,競技者csv変換!$A:$AK,MATCH(U$1,競技者csv変換!$1:$1,0),0)="","",VLOOKUP($A18,競技者csv変換!$A:$AK,MATCH(U$1,競技者csv変換!$1:$1,0),0)))</f>
        <v/>
      </c>
      <c r="V18" s="189" t="str">
        <f>IF(ISERROR(VLOOKUP($A18,競技者csv変換!$A:$AK,MATCH(V$1,競技者csv変換!$1:$1,0),0)),"",IF(VLOOKUP($A18,競技者csv変換!$A:$AK,MATCH(V$1,競技者csv変換!$1:$1,0),0)="","",VLOOKUP($A18,競技者csv変換!$A:$AK,MATCH(V$1,競技者csv変換!$1:$1,0),0)))</f>
        <v/>
      </c>
      <c r="W18" s="189" t="str">
        <f>IF(ISERROR(VLOOKUP($A18,競技者csv変換!$A:$AK,MATCH(W$1,競技者csv変換!$1:$1,0),0)),"",IF(VLOOKUP($A18,競技者csv変換!$A:$AK,MATCH(W$1,競技者csv変換!$1:$1,0),0)="","",VLOOKUP($A18,競技者csv変換!$A:$AK,MATCH(W$1,競技者csv変換!$1:$1,0),0)))</f>
        <v/>
      </c>
      <c r="X18" s="189" t="str">
        <f>IF(ISERROR(VLOOKUP($A18,競技者csv変換!$A:$AK,MATCH(X$1,競技者csv変換!$1:$1,0),0)),"",IF(VLOOKUP($A18,競技者csv変換!$A:$AK,MATCH(X$1,競技者csv変換!$1:$1,0),0)="","",VLOOKUP($A18,競技者csv変換!$A:$AK,MATCH(X$1,競技者csv変換!$1:$1,0),0)))</f>
        <v/>
      </c>
      <c r="Y18" s="189" t="str">
        <f>IF(ISERROR(VLOOKUP($A18,競技者csv変換!$A:$AK,MATCH(Y$1,競技者csv変換!$1:$1,0),0)),"",IF(VLOOKUP($A18,競技者csv変換!$A:$AK,MATCH(Y$1,競技者csv変換!$1:$1,0),0)="","",VLOOKUP($A18,競技者csv変換!$A:$AK,MATCH(Y$1,競技者csv変換!$1:$1,0),0)))</f>
        <v/>
      </c>
      <c r="Z18" s="189" t="str">
        <f>IF(ISERROR(VLOOKUP($A18,競技者csv変換!$A:$AK,MATCH(Z$1,競技者csv変換!$1:$1,0),0)),"",IF(VLOOKUP($A18,競技者csv変換!$A:$AK,MATCH(Z$1,競技者csv変換!$1:$1,0),0)="","",VLOOKUP($A18,競技者csv変換!$A:$AK,MATCH(Z$1,競技者csv変換!$1:$1,0),0)))</f>
        <v/>
      </c>
      <c r="AA18" s="189" t="str">
        <f>IF(ISERROR(VLOOKUP($A18,競技者csv変換!$A:$AK,MATCH(AA$1,競技者csv変換!$1:$1,0),0)),"",IF(VLOOKUP($A18,競技者csv変換!$A:$AK,MATCH(AA$1,競技者csv変換!$1:$1,0),0)="","",VLOOKUP($A18,競技者csv変換!$A:$AK,MATCH(AA$1,競技者csv変換!$1:$1,0),0)))</f>
        <v/>
      </c>
      <c r="AB18" s="189" t="str">
        <f>IF(ISERROR(VLOOKUP($A18,競技者csv変換!$A:$AK,MATCH(AB$1,競技者csv変換!$1:$1,0),0)),"",IF(VLOOKUP($A18,競技者csv変換!$A:$AK,MATCH(AB$1,競技者csv変換!$1:$1,0),0)="","",VLOOKUP($A18,競技者csv変換!$A:$AK,MATCH(AB$1,競技者csv変換!$1:$1,0),0)))</f>
        <v/>
      </c>
      <c r="AC18" s="189" t="str">
        <f>IF(ISERROR(VLOOKUP($A18,競技者csv変換!$A:$AK,MATCH(AC$1,競技者csv変換!$1:$1,0),0)),"",IF(VLOOKUP($A18,競技者csv変換!$A:$AK,MATCH(AC$1,競技者csv変換!$1:$1,0),0)="","",VLOOKUP($A18,競技者csv変換!$A:$AK,MATCH(AC$1,競技者csv変換!$1:$1,0),0)))</f>
        <v/>
      </c>
      <c r="AD18" s="76" t="str">
        <f>IF(ISERROR(VLOOKUP($A18,競技者csv変換!$A:$AK,MATCH(AD$1,競技者csv変換!$1:$1,0),0)),"",IF(VLOOKUP($A18,競技者csv変換!$A:$AK,MATCH(AD$1,競技者csv変換!$1:$1,0),0)="","",VLOOKUP($A18,競技者csv変換!$A:$AK,MATCH(AD$1,競技者csv変換!$1:$1,0),0)))</f>
        <v/>
      </c>
      <c r="AE18" s="76" t="str">
        <f>IF(ISERROR(VLOOKUP($A18,競技者csv変換!$A:$AK,MATCH(AE$1,競技者csv変換!$1:$1,0),0)),"",IF(VLOOKUP($A18,競技者csv変換!$A:$AK,MATCH(AE$1,競技者csv変換!$1:$1,0),0)="","",VLOOKUP($A18,競技者csv変換!$A:$AK,MATCH(AE$1,競技者csv変換!$1:$1,0),0)))</f>
        <v/>
      </c>
      <c r="AF18" s="76" t="str">
        <f>IF(ISERROR(VLOOKUP($A18,競技者csv変換!$A:$AK,MATCH(AF$1,競技者csv変換!$1:$1,0),0)),"",IF(VLOOKUP($A18,競技者csv変換!$A:$AK,MATCH(AF$1,競技者csv変換!$1:$1,0),0)="","",VLOOKUP($A18,競技者csv変換!$A:$AK,MATCH(AF$1,競技者csv変換!$1:$1,0),0)))</f>
        <v/>
      </c>
      <c r="AG18" s="76" t="str">
        <f>IF(ISERROR(VLOOKUP($A18,競技者csv変換!$A:$AK,MATCH(AG$1,競技者csv変換!$1:$1,0),0)),"",IF(VLOOKUP($A18,競技者csv変換!$A:$AK,MATCH(AG$1,競技者csv変換!$1:$1,0),0)="","",VLOOKUP($A18,競技者csv変換!$A:$AK,MATCH(AG$1,競技者csv変換!$1:$1,0),0)))</f>
        <v/>
      </c>
      <c r="AH18" s="76" t="str">
        <f>IF(ISERROR(VLOOKUP($A18,競技者csv変換!$A:$AK,MATCH(AH$1,競技者csv変換!$1:$1,0),0)),"",IF(VLOOKUP($A18,競技者csv変換!$A:$AK,MATCH(AH$1,競技者csv変換!$1:$1,0),0)="","",VLOOKUP($A18,競技者csv変換!$A:$AK,MATCH(AH$1,競技者csv変換!$1:$1,0),0)))</f>
        <v/>
      </c>
      <c r="AI18" s="76" t="str">
        <f>IF(ISERROR(VLOOKUP($A18,競技者csv変換!$A:$AK,MATCH(AI$1,競技者csv変換!$1:$1,0),0)),"",IF(VLOOKUP($A18,競技者csv変換!$A:$AK,MATCH(AI$1,競技者csv変換!$1:$1,0),0)="","",VLOOKUP($A18,競技者csv変換!$A:$AK,MATCH(AI$1,競技者csv変換!$1:$1,0),0)))</f>
        <v/>
      </c>
      <c r="AJ18" s="76" t="str">
        <f>IF(ISERROR(VLOOKUP($A18,競技者csv変換!$A:$AK,MATCH(AJ$1,競技者csv変換!$1:$1,0),0)),"",IF(VLOOKUP($A18,競技者csv変換!$A:$AK,MATCH(AJ$1,競技者csv変換!$1:$1,0),0)="","",VLOOKUP($A18,競技者csv変換!$A:$AK,MATCH(AJ$1,競技者csv変換!$1:$1,0),0)))</f>
        <v/>
      </c>
      <c r="AK18" s="76" t="str">
        <f>IF(ISERROR(VLOOKUP($A18,競技者csv変換!$A:$AK,MATCH(AK$1,競技者csv変換!$1:$1,0),0)),"",IF(VLOOKUP($A18,競技者csv変換!$A:$AK,MATCH(AK$1,競技者csv変換!$1:$1,0),0)="","",VLOOKUP($A18,競技者csv変換!$A:$AK,MATCH(AK$1,競技者csv変換!$1:$1,0),0)))</f>
        <v/>
      </c>
    </row>
    <row r="19" spans="1:37" ht="18" customHeight="1">
      <c r="A19" s="76" t="str">
        <f t="shared" si="0"/>
        <v/>
      </c>
      <c r="B19" s="189" t="str">
        <f>IF(ISERROR(VLOOKUP($A19,競技者csv変換!$A:$AK,MATCH(B$1,競技者csv変換!$1:$1,0),0)),"",IF(VLOOKUP($A19,競技者csv変換!$A:$AK,MATCH(B$1,競技者csv変換!$1:$1,0),0)="","",VLOOKUP($A19,競技者csv変換!$A:$AK,MATCH(B$1,競技者csv変換!$1:$1,0),0)))</f>
        <v/>
      </c>
      <c r="C19" s="189" t="str">
        <f>IF(ISERROR(VLOOKUP($A19,競技者csv変換!$A:$AK,MATCH(C$1,競技者csv変換!$1:$1,0),0)),"",IF(VLOOKUP($A19,競技者csv変換!$A:$AK,MATCH(C$1,競技者csv変換!$1:$1,0),0)="","",VLOOKUP($A19,競技者csv変換!$A:$AK,MATCH(C$1,競技者csv変換!$1:$1,0),0)))</f>
        <v/>
      </c>
      <c r="D19" s="189" t="str">
        <f>IF(ISERROR(VLOOKUP($A19,競技者csv変換!$A:$AK,MATCH(D$1,競技者csv変換!$1:$1,0),0)),"",IF(VLOOKUP($A19,競技者csv変換!$A:$AK,MATCH(D$1,競技者csv変換!$1:$1,0),0)="","",VLOOKUP($A19,競技者csv変換!$A:$AK,MATCH(D$1,競技者csv変換!$1:$1,0),0)))</f>
        <v/>
      </c>
      <c r="E19" s="189" t="str">
        <f>IF(ISERROR(VLOOKUP($A19,競技者csv変換!$A:$AK,MATCH(E$1,競技者csv変換!$1:$1,0),0)),"",IF(VLOOKUP($A19,競技者csv変換!$A:$AK,MATCH(E$1,競技者csv変換!$1:$1,0),0)="","",VLOOKUP($A19,競技者csv変換!$A:$AK,MATCH(E$1,競技者csv変換!$1:$1,0),0)))</f>
        <v/>
      </c>
      <c r="F19" s="189" t="str">
        <f>IF(ISERROR(VLOOKUP($A19,競技者csv変換!$A:$AK,MATCH(F$1,競技者csv変換!$1:$1,0),0)),"",IF(VLOOKUP($A19,競技者csv変換!$A:$AK,MATCH(F$1,競技者csv変換!$1:$1,0),0)="","",VLOOKUP($A19,競技者csv変換!$A:$AK,MATCH(F$1,競技者csv変換!$1:$1,0),0)))</f>
        <v/>
      </c>
      <c r="G19" s="189" t="str">
        <f>IF(ISERROR(VLOOKUP($A19,競技者csv変換!$A:$AK,MATCH(G$1,競技者csv変換!$1:$1,0),0)),"",IF(VLOOKUP($A19,競技者csv変換!$A:$AK,MATCH(G$1,競技者csv変換!$1:$1,0),0)="","",VLOOKUP($A19,競技者csv変換!$A:$AK,MATCH(G$1,競技者csv変換!$1:$1,0),0)))</f>
        <v/>
      </c>
      <c r="H19" s="189" t="str">
        <f>IF(ISERROR(VLOOKUP($A19,競技者csv変換!$A:$AK,MATCH(H$1,競技者csv変換!$1:$1,0),0)),"",IF(VLOOKUP($A19,競技者csv変換!$A:$AK,MATCH(H$1,競技者csv変換!$1:$1,0),0)="","",VLOOKUP($A19,競技者csv変換!$A:$AK,MATCH(H$1,競技者csv変換!$1:$1,0),0)))</f>
        <v/>
      </c>
      <c r="I19" s="189" t="str">
        <f>IF(ISERROR(VLOOKUP($A19,競技者csv変換!$A:$AK,MATCH(I$1,競技者csv変換!$1:$1,0),0)),"",IF(VLOOKUP($A19,競技者csv変換!$A:$AK,MATCH(I$1,競技者csv変換!$1:$1,0),0)="","",VLOOKUP($A19,競技者csv変換!$A:$AK,MATCH(I$1,競技者csv変換!$1:$1,0),0)))</f>
        <v/>
      </c>
      <c r="J19" s="189" t="str">
        <f>IF(ISERROR(VLOOKUP($A19,競技者csv変換!$A:$AK,MATCH(J$1,競技者csv変換!$1:$1,0),0)),"",IF(VLOOKUP($A19,競技者csv変換!$A:$AK,MATCH(J$1,競技者csv変換!$1:$1,0),0)="","",VLOOKUP($A19,競技者csv変換!$A:$AK,MATCH(J$1,競技者csv変換!$1:$1,0),0)))</f>
        <v/>
      </c>
      <c r="K19" s="189" t="str">
        <f>IF(ISERROR(VLOOKUP($A19,競技者csv変換!$A:$AK,MATCH(K$1,競技者csv変換!$1:$1,0),0)),"",IF(VLOOKUP($A19,競技者csv変換!$A:$AK,MATCH(K$1,競技者csv変換!$1:$1,0),0)="","",VLOOKUP($A19,競技者csv変換!$A:$AK,MATCH(K$1,競技者csv変換!$1:$1,0),0)))</f>
        <v/>
      </c>
      <c r="L19" s="189" t="str">
        <f>IF(ISERROR(VLOOKUP($A19,競技者csv変換!$A:$AK,MATCH(L$1,競技者csv変換!$1:$1,0),0)),"",IF(VLOOKUP($A19,競技者csv変換!$A:$AK,MATCH(L$1,競技者csv変換!$1:$1,0),0)="","",VLOOKUP($A19,競技者csv変換!$A:$AK,MATCH(L$1,競技者csv変換!$1:$1,0),0)))</f>
        <v/>
      </c>
      <c r="M19" s="189" t="str">
        <f>IF(ISERROR(VLOOKUP($A19,競技者csv変換!$A:$AK,MATCH(M$1,競技者csv変換!$1:$1,0),0)),"",IF(VLOOKUP($A19,競技者csv変換!$A:$AK,MATCH(M$1,競技者csv変換!$1:$1,0),0)="","",VLOOKUP($A19,競技者csv変換!$A:$AK,MATCH(M$1,競技者csv変換!$1:$1,0),0)))</f>
        <v/>
      </c>
      <c r="N19" s="189" t="str">
        <f>IF(ISERROR(VLOOKUP($A19,競技者csv変換!$A:$AK,MATCH(N$1,競技者csv変換!$1:$1,0),0)),"",IF(VLOOKUP($A19,競技者csv変換!$A:$AK,MATCH(N$1,競技者csv変換!$1:$1,0),0)="","",VLOOKUP($A19,競技者csv変換!$A:$AK,MATCH(N$1,競技者csv変換!$1:$1,0),0)))</f>
        <v/>
      </c>
      <c r="O19" s="189" t="str">
        <f>IF(ISERROR(VLOOKUP($A19,競技者csv変換!$A:$AK,MATCH(O$1,競技者csv変換!$1:$1,0),0)),"",IF(VLOOKUP($A19,競技者csv変換!$A:$AK,MATCH(O$1,競技者csv変換!$1:$1,0),0)="","",VLOOKUP($A19,競技者csv変換!$A:$AK,MATCH(O$1,競技者csv変換!$1:$1,0),0)))</f>
        <v/>
      </c>
      <c r="P19" s="189" t="str">
        <f>IF(ISERROR(VLOOKUP($A19,競技者csv変換!$A:$AK,MATCH(P$1,競技者csv変換!$1:$1,0),0)),"",IF(VLOOKUP($A19,競技者csv変換!$A:$AK,MATCH(P$1,競技者csv変換!$1:$1,0),0)="","",VLOOKUP($A19,競技者csv変換!$A:$AK,MATCH(P$1,競技者csv変換!$1:$1,0),0)))</f>
        <v/>
      </c>
      <c r="Q19" s="189" t="str">
        <f>IF(ISERROR(VLOOKUP($A19,競技者csv変換!$A:$AK,MATCH(Q$1,競技者csv変換!$1:$1,0),0)),"",IF(VLOOKUP($A19,競技者csv変換!$A:$AK,MATCH(Q$1,競技者csv変換!$1:$1,0),0)="","",VLOOKUP($A19,競技者csv変換!$A:$AK,MATCH(Q$1,競技者csv変換!$1:$1,0),0)))</f>
        <v/>
      </c>
      <c r="R19" s="189" t="str">
        <f>IF(ISERROR(VLOOKUP($A19,競技者csv変換!$A:$AK,MATCH(R$1,競技者csv変換!$1:$1,0),0)),"",IF(VLOOKUP($A19,競技者csv変換!$A:$AK,MATCH(R$1,競技者csv変換!$1:$1,0),0)="","",VLOOKUP($A19,競技者csv変換!$A:$AK,MATCH(R$1,競技者csv変換!$1:$1,0),0)))</f>
        <v/>
      </c>
      <c r="S19" s="189" t="str">
        <f>IF(ISERROR(VLOOKUP($A19,競技者csv変換!$A:$AK,MATCH(S$1,競技者csv変換!$1:$1,0),0)),"",IF(VLOOKUP($A19,競技者csv変換!$A:$AK,MATCH(S$1,競技者csv変換!$1:$1,0),0)="","",VLOOKUP($A19,競技者csv変換!$A:$AK,MATCH(S$1,競技者csv変換!$1:$1,0),0)))</f>
        <v/>
      </c>
      <c r="T19" s="189" t="str">
        <f>IF(ISERROR(VLOOKUP($A19,競技者csv変換!$A:$AK,MATCH(T$1,競技者csv変換!$1:$1,0),0)),"",IF(VLOOKUP($A19,競技者csv変換!$A:$AK,MATCH(T$1,競技者csv変換!$1:$1,0),0)="","",VLOOKUP($A19,競技者csv変換!$A:$AK,MATCH(T$1,競技者csv変換!$1:$1,0),0)))</f>
        <v/>
      </c>
      <c r="U19" s="189" t="str">
        <f>IF(ISERROR(VLOOKUP($A19,競技者csv変換!$A:$AK,MATCH(U$1,競技者csv変換!$1:$1,0),0)),"",IF(VLOOKUP($A19,競技者csv変換!$A:$AK,MATCH(U$1,競技者csv変換!$1:$1,0),0)="","",VLOOKUP($A19,競技者csv変換!$A:$AK,MATCH(U$1,競技者csv変換!$1:$1,0),0)))</f>
        <v/>
      </c>
      <c r="V19" s="189" t="str">
        <f>IF(ISERROR(VLOOKUP($A19,競技者csv変換!$A:$AK,MATCH(V$1,競技者csv変換!$1:$1,0),0)),"",IF(VLOOKUP($A19,競技者csv変換!$A:$AK,MATCH(V$1,競技者csv変換!$1:$1,0),0)="","",VLOOKUP($A19,競技者csv変換!$A:$AK,MATCH(V$1,競技者csv変換!$1:$1,0),0)))</f>
        <v/>
      </c>
      <c r="W19" s="189" t="str">
        <f>IF(ISERROR(VLOOKUP($A19,競技者csv変換!$A:$AK,MATCH(W$1,競技者csv変換!$1:$1,0),0)),"",IF(VLOOKUP($A19,競技者csv変換!$A:$AK,MATCH(W$1,競技者csv変換!$1:$1,0),0)="","",VLOOKUP($A19,競技者csv変換!$A:$AK,MATCH(W$1,競技者csv変換!$1:$1,0),0)))</f>
        <v/>
      </c>
      <c r="X19" s="189" t="str">
        <f>IF(ISERROR(VLOOKUP($A19,競技者csv変換!$A:$AK,MATCH(X$1,競技者csv変換!$1:$1,0),0)),"",IF(VLOOKUP($A19,競技者csv変換!$A:$AK,MATCH(X$1,競技者csv変換!$1:$1,0),0)="","",VLOOKUP($A19,競技者csv変換!$A:$AK,MATCH(X$1,競技者csv変換!$1:$1,0),0)))</f>
        <v/>
      </c>
      <c r="Y19" s="189" t="str">
        <f>IF(ISERROR(VLOOKUP($A19,競技者csv変換!$A:$AK,MATCH(Y$1,競技者csv変換!$1:$1,0),0)),"",IF(VLOOKUP($A19,競技者csv変換!$A:$AK,MATCH(Y$1,競技者csv変換!$1:$1,0),0)="","",VLOOKUP($A19,競技者csv変換!$A:$AK,MATCH(Y$1,競技者csv変換!$1:$1,0),0)))</f>
        <v/>
      </c>
      <c r="Z19" s="189" t="str">
        <f>IF(ISERROR(VLOOKUP($A19,競技者csv変換!$A:$AK,MATCH(Z$1,競技者csv変換!$1:$1,0),0)),"",IF(VLOOKUP($A19,競技者csv変換!$A:$AK,MATCH(Z$1,競技者csv変換!$1:$1,0),0)="","",VLOOKUP($A19,競技者csv変換!$A:$AK,MATCH(Z$1,競技者csv変換!$1:$1,0),0)))</f>
        <v/>
      </c>
      <c r="AA19" s="189" t="str">
        <f>IF(ISERROR(VLOOKUP($A19,競技者csv変換!$A:$AK,MATCH(AA$1,競技者csv変換!$1:$1,0),0)),"",IF(VLOOKUP($A19,競技者csv変換!$A:$AK,MATCH(AA$1,競技者csv変換!$1:$1,0),0)="","",VLOOKUP($A19,競技者csv変換!$A:$AK,MATCH(AA$1,競技者csv変換!$1:$1,0),0)))</f>
        <v/>
      </c>
      <c r="AB19" s="189" t="str">
        <f>IF(ISERROR(VLOOKUP($A19,競技者csv変換!$A:$AK,MATCH(AB$1,競技者csv変換!$1:$1,0),0)),"",IF(VLOOKUP($A19,競技者csv変換!$A:$AK,MATCH(AB$1,競技者csv変換!$1:$1,0),0)="","",VLOOKUP($A19,競技者csv変換!$A:$AK,MATCH(AB$1,競技者csv変換!$1:$1,0),0)))</f>
        <v/>
      </c>
      <c r="AC19" s="189" t="str">
        <f>IF(ISERROR(VLOOKUP($A19,競技者csv変換!$A:$AK,MATCH(AC$1,競技者csv変換!$1:$1,0),0)),"",IF(VLOOKUP($A19,競技者csv変換!$A:$AK,MATCH(AC$1,競技者csv変換!$1:$1,0),0)="","",VLOOKUP($A19,競技者csv変換!$A:$AK,MATCH(AC$1,競技者csv変換!$1:$1,0),0)))</f>
        <v/>
      </c>
      <c r="AD19" s="76" t="str">
        <f>IF(ISERROR(VLOOKUP($A19,競技者csv変換!$A:$AK,MATCH(AD$1,競技者csv変換!$1:$1,0),0)),"",IF(VLOOKUP($A19,競技者csv変換!$A:$AK,MATCH(AD$1,競技者csv変換!$1:$1,0),0)="","",VLOOKUP($A19,競技者csv変換!$A:$AK,MATCH(AD$1,競技者csv変換!$1:$1,0),0)))</f>
        <v/>
      </c>
      <c r="AE19" s="76" t="str">
        <f>IF(ISERROR(VLOOKUP($A19,競技者csv変換!$A:$AK,MATCH(AE$1,競技者csv変換!$1:$1,0),0)),"",IF(VLOOKUP($A19,競技者csv変換!$A:$AK,MATCH(AE$1,競技者csv変換!$1:$1,0),0)="","",VLOOKUP($A19,競技者csv変換!$A:$AK,MATCH(AE$1,競技者csv変換!$1:$1,0),0)))</f>
        <v/>
      </c>
      <c r="AF19" s="76" t="str">
        <f>IF(ISERROR(VLOOKUP($A19,競技者csv変換!$A:$AK,MATCH(AF$1,競技者csv変換!$1:$1,0),0)),"",IF(VLOOKUP($A19,競技者csv変換!$A:$AK,MATCH(AF$1,競技者csv変換!$1:$1,0),0)="","",VLOOKUP($A19,競技者csv変換!$A:$AK,MATCH(AF$1,競技者csv変換!$1:$1,0),0)))</f>
        <v/>
      </c>
      <c r="AG19" s="76" t="str">
        <f>IF(ISERROR(VLOOKUP($A19,競技者csv変換!$A:$AK,MATCH(AG$1,競技者csv変換!$1:$1,0),0)),"",IF(VLOOKUP($A19,競技者csv変換!$A:$AK,MATCH(AG$1,競技者csv変換!$1:$1,0),0)="","",VLOOKUP($A19,競技者csv変換!$A:$AK,MATCH(AG$1,競技者csv変換!$1:$1,0),0)))</f>
        <v/>
      </c>
      <c r="AH19" s="76" t="str">
        <f>IF(ISERROR(VLOOKUP($A19,競技者csv変換!$A:$AK,MATCH(AH$1,競技者csv変換!$1:$1,0),0)),"",IF(VLOOKUP($A19,競技者csv変換!$A:$AK,MATCH(AH$1,競技者csv変換!$1:$1,0),0)="","",VLOOKUP($A19,競技者csv変換!$A:$AK,MATCH(AH$1,競技者csv変換!$1:$1,0),0)))</f>
        <v/>
      </c>
      <c r="AI19" s="76" t="str">
        <f>IF(ISERROR(VLOOKUP($A19,競技者csv変換!$A:$AK,MATCH(AI$1,競技者csv変換!$1:$1,0),0)),"",IF(VLOOKUP($A19,競技者csv変換!$A:$AK,MATCH(AI$1,競技者csv変換!$1:$1,0),0)="","",VLOOKUP($A19,競技者csv変換!$A:$AK,MATCH(AI$1,競技者csv変換!$1:$1,0),0)))</f>
        <v/>
      </c>
      <c r="AJ19" s="76" t="str">
        <f>IF(ISERROR(VLOOKUP($A19,競技者csv変換!$A:$AK,MATCH(AJ$1,競技者csv変換!$1:$1,0),0)),"",IF(VLOOKUP($A19,競技者csv変換!$A:$AK,MATCH(AJ$1,競技者csv変換!$1:$1,0),0)="","",VLOOKUP($A19,競技者csv変換!$A:$AK,MATCH(AJ$1,競技者csv変換!$1:$1,0),0)))</f>
        <v/>
      </c>
      <c r="AK19" s="76" t="str">
        <f>IF(ISERROR(VLOOKUP($A19,競技者csv変換!$A:$AK,MATCH(AK$1,競技者csv変換!$1:$1,0),0)),"",IF(VLOOKUP($A19,競技者csv変換!$A:$AK,MATCH(AK$1,競技者csv変換!$1:$1,0),0)="","",VLOOKUP($A19,競技者csv変換!$A:$AK,MATCH(AK$1,競技者csv変換!$1:$1,0),0)))</f>
        <v/>
      </c>
    </row>
    <row r="20" spans="1:37" ht="18" customHeight="1">
      <c r="A20" s="76" t="str">
        <f t="shared" si="0"/>
        <v/>
      </c>
      <c r="B20" s="189" t="str">
        <f>IF(ISERROR(VLOOKUP($A20,競技者csv変換!$A:$AK,MATCH(B$1,競技者csv変換!$1:$1,0),0)),"",IF(VLOOKUP($A20,競技者csv変換!$A:$AK,MATCH(B$1,競技者csv変換!$1:$1,0),0)="","",VLOOKUP($A20,競技者csv変換!$A:$AK,MATCH(B$1,競技者csv変換!$1:$1,0),0)))</f>
        <v/>
      </c>
      <c r="C20" s="189" t="str">
        <f>IF(ISERROR(VLOOKUP($A20,競技者csv変換!$A:$AK,MATCH(C$1,競技者csv変換!$1:$1,0),0)),"",IF(VLOOKUP($A20,競技者csv変換!$A:$AK,MATCH(C$1,競技者csv変換!$1:$1,0),0)="","",VLOOKUP($A20,競技者csv変換!$A:$AK,MATCH(C$1,競技者csv変換!$1:$1,0),0)))</f>
        <v/>
      </c>
      <c r="D20" s="189" t="str">
        <f>IF(ISERROR(VLOOKUP($A20,競技者csv変換!$A:$AK,MATCH(D$1,競技者csv変換!$1:$1,0),0)),"",IF(VLOOKUP($A20,競技者csv変換!$A:$AK,MATCH(D$1,競技者csv変換!$1:$1,0),0)="","",VLOOKUP($A20,競技者csv変換!$A:$AK,MATCH(D$1,競技者csv変換!$1:$1,0),0)))</f>
        <v/>
      </c>
      <c r="E20" s="189" t="str">
        <f>IF(ISERROR(VLOOKUP($A20,競技者csv変換!$A:$AK,MATCH(E$1,競技者csv変換!$1:$1,0),0)),"",IF(VLOOKUP($A20,競技者csv変換!$A:$AK,MATCH(E$1,競技者csv変換!$1:$1,0),0)="","",VLOOKUP($A20,競技者csv変換!$A:$AK,MATCH(E$1,競技者csv変換!$1:$1,0),0)))</f>
        <v/>
      </c>
      <c r="F20" s="189" t="str">
        <f>IF(ISERROR(VLOOKUP($A20,競技者csv変換!$A:$AK,MATCH(F$1,競技者csv変換!$1:$1,0),0)),"",IF(VLOOKUP($A20,競技者csv変換!$A:$AK,MATCH(F$1,競技者csv変換!$1:$1,0),0)="","",VLOOKUP($A20,競技者csv変換!$A:$AK,MATCH(F$1,競技者csv変換!$1:$1,0),0)))</f>
        <v/>
      </c>
      <c r="G20" s="189" t="str">
        <f>IF(ISERROR(VLOOKUP($A20,競技者csv変換!$A:$AK,MATCH(G$1,競技者csv変換!$1:$1,0),0)),"",IF(VLOOKUP($A20,競技者csv変換!$A:$AK,MATCH(G$1,競技者csv変換!$1:$1,0),0)="","",VLOOKUP($A20,競技者csv変換!$A:$AK,MATCH(G$1,競技者csv変換!$1:$1,0),0)))</f>
        <v/>
      </c>
      <c r="H20" s="189" t="str">
        <f>IF(ISERROR(VLOOKUP($A20,競技者csv変換!$A:$AK,MATCH(H$1,競技者csv変換!$1:$1,0),0)),"",IF(VLOOKUP($A20,競技者csv変換!$A:$AK,MATCH(H$1,競技者csv変換!$1:$1,0),0)="","",VLOOKUP($A20,競技者csv変換!$A:$AK,MATCH(H$1,競技者csv変換!$1:$1,0),0)))</f>
        <v/>
      </c>
      <c r="I20" s="189" t="str">
        <f>IF(ISERROR(VLOOKUP($A20,競技者csv変換!$A:$AK,MATCH(I$1,競技者csv変換!$1:$1,0),0)),"",IF(VLOOKUP($A20,競技者csv変換!$A:$AK,MATCH(I$1,競技者csv変換!$1:$1,0),0)="","",VLOOKUP($A20,競技者csv変換!$A:$AK,MATCH(I$1,競技者csv変換!$1:$1,0),0)))</f>
        <v/>
      </c>
      <c r="J20" s="189" t="str">
        <f>IF(ISERROR(VLOOKUP($A20,競技者csv変換!$A:$AK,MATCH(J$1,競技者csv変換!$1:$1,0),0)),"",IF(VLOOKUP($A20,競技者csv変換!$A:$AK,MATCH(J$1,競技者csv変換!$1:$1,0),0)="","",VLOOKUP($A20,競技者csv変換!$A:$AK,MATCH(J$1,競技者csv変換!$1:$1,0),0)))</f>
        <v/>
      </c>
      <c r="K20" s="189" t="str">
        <f>IF(ISERROR(VLOOKUP($A20,競技者csv変換!$A:$AK,MATCH(K$1,競技者csv変換!$1:$1,0),0)),"",IF(VLOOKUP($A20,競技者csv変換!$A:$AK,MATCH(K$1,競技者csv変換!$1:$1,0),0)="","",VLOOKUP($A20,競技者csv変換!$A:$AK,MATCH(K$1,競技者csv変換!$1:$1,0),0)))</f>
        <v/>
      </c>
      <c r="L20" s="189" t="str">
        <f>IF(ISERROR(VLOOKUP($A20,競技者csv変換!$A:$AK,MATCH(L$1,競技者csv変換!$1:$1,0),0)),"",IF(VLOOKUP($A20,競技者csv変換!$A:$AK,MATCH(L$1,競技者csv変換!$1:$1,0),0)="","",VLOOKUP($A20,競技者csv変換!$A:$AK,MATCH(L$1,競技者csv変換!$1:$1,0),0)))</f>
        <v/>
      </c>
      <c r="M20" s="189" t="str">
        <f>IF(ISERROR(VLOOKUP($A20,競技者csv変換!$A:$AK,MATCH(M$1,競技者csv変換!$1:$1,0),0)),"",IF(VLOOKUP($A20,競技者csv変換!$A:$AK,MATCH(M$1,競技者csv変換!$1:$1,0),0)="","",VLOOKUP($A20,競技者csv変換!$A:$AK,MATCH(M$1,競技者csv変換!$1:$1,0),0)))</f>
        <v/>
      </c>
      <c r="N20" s="189" t="str">
        <f>IF(ISERROR(VLOOKUP($A20,競技者csv変換!$A:$AK,MATCH(N$1,競技者csv変換!$1:$1,0),0)),"",IF(VLOOKUP($A20,競技者csv変換!$A:$AK,MATCH(N$1,競技者csv変換!$1:$1,0),0)="","",VLOOKUP($A20,競技者csv変換!$A:$AK,MATCH(N$1,競技者csv変換!$1:$1,0),0)))</f>
        <v/>
      </c>
      <c r="O20" s="189" t="str">
        <f>IF(ISERROR(VLOOKUP($A20,競技者csv変換!$A:$AK,MATCH(O$1,競技者csv変換!$1:$1,0),0)),"",IF(VLOOKUP($A20,競技者csv変換!$A:$AK,MATCH(O$1,競技者csv変換!$1:$1,0),0)="","",VLOOKUP($A20,競技者csv変換!$A:$AK,MATCH(O$1,競技者csv変換!$1:$1,0),0)))</f>
        <v/>
      </c>
      <c r="P20" s="189" t="str">
        <f>IF(ISERROR(VLOOKUP($A20,競技者csv変換!$A:$AK,MATCH(P$1,競技者csv変換!$1:$1,0),0)),"",IF(VLOOKUP($A20,競技者csv変換!$A:$AK,MATCH(P$1,競技者csv変換!$1:$1,0),0)="","",VLOOKUP($A20,競技者csv変換!$A:$AK,MATCH(P$1,競技者csv変換!$1:$1,0),0)))</f>
        <v/>
      </c>
      <c r="Q20" s="189" t="str">
        <f>IF(ISERROR(VLOOKUP($A20,競技者csv変換!$A:$AK,MATCH(Q$1,競技者csv変換!$1:$1,0),0)),"",IF(VLOOKUP($A20,競技者csv変換!$A:$AK,MATCH(Q$1,競技者csv変換!$1:$1,0),0)="","",VLOOKUP($A20,競技者csv変換!$A:$AK,MATCH(Q$1,競技者csv変換!$1:$1,0),0)))</f>
        <v/>
      </c>
      <c r="R20" s="189" t="str">
        <f>IF(ISERROR(VLOOKUP($A20,競技者csv変換!$A:$AK,MATCH(R$1,競技者csv変換!$1:$1,0),0)),"",IF(VLOOKUP($A20,競技者csv変換!$A:$AK,MATCH(R$1,競技者csv変換!$1:$1,0),0)="","",VLOOKUP($A20,競技者csv変換!$A:$AK,MATCH(R$1,競技者csv変換!$1:$1,0),0)))</f>
        <v/>
      </c>
      <c r="S20" s="189" t="str">
        <f>IF(ISERROR(VLOOKUP($A20,競技者csv変換!$A:$AK,MATCH(S$1,競技者csv変換!$1:$1,0),0)),"",IF(VLOOKUP($A20,競技者csv変換!$A:$AK,MATCH(S$1,競技者csv変換!$1:$1,0),0)="","",VLOOKUP($A20,競技者csv変換!$A:$AK,MATCH(S$1,競技者csv変換!$1:$1,0),0)))</f>
        <v/>
      </c>
      <c r="T20" s="189" t="str">
        <f>IF(ISERROR(VLOOKUP($A20,競技者csv変換!$A:$AK,MATCH(T$1,競技者csv変換!$1:$1,0),0)),"",IF(VLOOKUP($A20,競技者csv変換!$A:$AK,MATCH(T$1,競技者csv変換!$1:$1,0),0)="","",VLOOKUP($A20,競技者csv変換!$A:$AK,MATCH(T$1,競技者csv変換!$1:$1,0),0)))</f>
        <v/>
      </c>
      <c r="U20" s="189" t="str">
        <f>IF(ISERROR(VLOOKUP($A20,競技者csv変換!$A:$AK,MATCH(U$1,競技者csv変換!$1:$1,0),0)),"",IF(VLOOKUP($A20,競技者csv変換!$A:$AK,MATCH(U$1,競技者csv変換!$1:$1,0),0)="","",VLOOKUP($A20,競技者csv変換!$A:$AK,MATCH(U$1,競技者csv変換!$1:$1,0),0)))</f>
        <v/>
      </c>
      <c r="V20" s="189" t="str">
        <f>IF(ISERROR(VLOOKUP($A20,競技者csv変換!$A:$AK,MATCH(V$1,競技者csv変換!$1:$1,0),0)),"",IF(VLOOKUP($A20,競技者csv変換!$A:$AK,MATCH(V$1,競技者csv変換!$1:$1,0),0)="","",VLOOKUP($A20,競技者csv変換!$A:$AK,MATCH(V$1,競技者csv変換!$1:$1,0),0)))</f>
        <v/>
      </c>
      <c r="W20" s="189" t="str">
        <f>IF(ISERROR(VLOOKUP($A20,競技者csv変換!$A:$AK,MATCH(W$1,競技者csv変換!$1:$1,0),0)),"",IF(VLOOKUP($A20,競技者csv変換!$A:$AK,MATCH(W$1,競技者csv変換!$1:$1,0),0)="","",VLOOKUP($A20,競技者csv変換!$A:$AK,MATCH(W$1,競技者csv変換!$1:$1,0),0)))</f>
        <v/>
      </c>
      <c r="X20" s="189" t="str">
        <f>IF(ISERROR(VLOOKUP($A20,競技者csv変換!$A:$AK,MATCH(X$1,競技者csv変換!$1:$1,0),0)),"",IF(VLOOKUP($A20,競技者csv変換!$A:$AK,MATCH(X$1,競技者csv変換!$1:$1,0),0)="","",VLOOKUP($A20,競技者csv変換!$A:$AK,MATCH(X$1,競技者csv変換!$1:$1,0),0)))</f>
        <v/>
      </c>
      <c r="Y20" s="189" t="str">
        <f>IF(ISERROR(VLOOKUP($A20,競技者csv変換!$A:$AK,MATCH(Y$1,競技者csv変換!$1:$1,0),0)),"",IF(VLOOKUP($A20,競技者csv変換!$A:$AK,MATCH(Y$1,競技者csv変換!$1:$1,0),0)="","",VLOOKUP($A20,競技者csv変換!$A:$AK,MATCH(Y$1,競技者csv変換!$1:$1,0),0)))</f>
        <v/>
      </c>
      <c r="Z20" s="189" t="str">
        <f>IF(ISERROR(VLOOKUP($A20,競技者csv変換!$A:$AK,MATCH(Z$1,競技者csv変換!$1:$1,0),0)),"",IF(VLOOKUP($A20,競技者csv変換!$A:$AK,MATCH(Z$1,競技者csv変換!$1:$1,0),0)="","",VLOOKUP($A20,競技者csv変換!$A:$AK,MATCH(Z$1,競技者csv変換!$1:$1,0),0)))</f>
        <v/>
      </c>
      <c r="AA20" s="189" t="str">
        <f>IF(ISERROR(VLOOKUP($A20,競技者csv変換!$A:$AK,MATCH(AA$1,競技者csv変換!$1:$1,0),0)),"",IF(VLOOKUP($A20,競技者csv変換!$A:$AK,MATCH(AA$1,競技者csv変換!$1:$1,0),0)="","",VLOOKUP($A20,競技者csv変換!$A:$AK,MATCH(AA$1,競技者csv変換!$1:$1,0),0)))</f>
        <v/>
      </c>
      <c r="AB20" s="189" t="str">
        <f>IF(ISERROR(VLOOKUP($A20,競技者csv変換!$A:$AK,MATCH(AB$1,競技者csv変換!$1:$1,0),0)),"",IF(VLOOKUP($A20,競技者csv変換!$A:$AK,MATCH(AB$1,競技者csv変換!$1:$1,0),0)="","",VLOOKUP($A20,競技者csv変換!$A:$AK,MATCH(AB$1,競技者csv変換!$1:$1,0),0)))</f>
        <v/>
      </c>
      <c r="AC20" s="189" t="str">
        <f>IF(ISERROR(VLOOKUP($A20,競技者csv変換!$A:$AK,MATCH(AC$1,競技者csv変換!$1:$1,0),0)),"",IF(VLOOKUP($A20,競技者csv変換!$A:$AK,MATCH(AC$1,競技者csv変換!$1:$1,0),0)="","",VLOOKUP($A20,競技者csv変換!$A:$AK,MATCH(AC$1,競技者csv変換!$1:$1,0),0)))</f>
        <v/>
      </c>
      <c r="AD20" s="76" t="str">
        <f>IF(ISERROR(VLOOKUP($A20,競技者csv変換!$A:$AK,MATCH(AD$1,競技者csv変換!$1:$1,0),0)),"",IF(VLOOKUP($A20,競技者csv変換!$A:$AK,MATCH(AD$1,競技者csv変換!$1:$1,0),0)="","",VLOOKUP($A20,競技者csv変換!$A:$AK,MATCH(AD$1,競技者csv変換!$1:$1,0),0)))</f>
        <v/>
      </c>
      <c r="AE20" s="76" t="str">
        <f>IF(ISERROR(VLOOKUP($A20,競技者csv変換!$A:$AK,MATCH(AE$1,競技者csv変換!$1:$1,0),0)),"",IF(VLOOKUP($A20,競技者csv変換!$A:$AK,MATCH(AE$1,競技者csv変換!$1:$1,0),0)="","",VLOOKUP($A20,競技者csv変換!$A:$AK,MATCH(AE$1,競技者csv変換!$1:$1,0),0)))</f>
        <v/>
      </c>
      <c r="AF20" s="76" t="str">
        <f>IF(ISERROR(VLOOKUP($A20,競技者csv変換!$A:$AK,MATCH(AF$1,競技者csv変換!$1:$1,0),0)),"",IF(VLOOKUP($A20,競技者csv変換!$A:$AK,MATCH(AF$1,競技者csv変換!$1:$1,0),0)="","",VLOOKUP($A20,競技者csv変換!$A:$AK,MATCH(AF$1,競技者csv変換!$1:$1,0),0)))</f>
        <v/>
      </c>
      <c r="AG20" s="76" t="str">
        <f>IF(ISERROR(VLOOKUP($A20,競技者csv変換!$A:$AK,MATCH(AG$1,競技者csv変換!$1:$1,0),0)),"",IF(VLOOKUP($A20,競技者csv変換!$A:$AK,MATCH(AG$1,競技者csv変換!$1:$1,0),0)="","",VLOOKUP($A20,競技者csv変換!$A:$AK,MATCH(AG$1,競技者csv変換!$1:$1,0),0)))</f>
        <v/>
      </c>
      <c r="AH20" s="76" t="str">
        <f>IF(ISERROR(VLOOKUP($A20,競技者csv変換!$A:$AK,MATCH(AH$1,競技者csv変換!$1:$1,0),0)),"",IF(VLOOKUP($A20,競技者csv変換!$A:$AK,MATCH(AH$1,競技者csv変換!$1:$1,0),0)="","",VLOOKUP($A20,競技者csv変換!$A:$AK,MATCH(AH$1,競技者csv変換!$1:$1,0),0)))</f>
        <v/>
      </c>
      <c r="AI20" s="76" t="str">
        <f>IF(ISERROR(VLOOKUP($A20,競技者csv変換!$A:$AK,MATCH(AI$1,競技者csv変換!$1:$1,0),0)),"",IF(VLOOKUP($A20,競技者csv変換!$A:$AK,MATCH(AI$1,競技者csv変換!$1:$1,0),0)="","",VLOOKUP($A20,競技者csv変換!$A:$AK,MATCH(AI$1,競技者csv変換!$1:$1,0),0)))</f>
        <v/>
      </c>
      <c r="AJ20" s="76" t="str">
        <f>IF(ISERROR(VLOOKUP($A20,競技者csv変換!$A:$AK,MATCH(AJ$1,競技者csv変換!$1:$1,0),0)),"",IF(VLOOKUP($A20,競技者csv変換!$A:$AK,MATCH(AJ$1,競技者csv変換!$1:$1,0),0)="","",VLOOKUP($A20,競技者csv変換!$A:$AK,MATCH(AJ$1,競技者csv変換!$1:$1,0),0)))</f>
        <v/>
      </c>
      <c r="AK20" s="76" t="str">
        <f>IF(ISERROR(VLOOKUP($A20,競技者csv変換!$A:$AK,MATCH(AK$1,競技者csv変換!$1:$1,0),0)),"",IF(VLOOKUP($A20,競技者csv変換!$A:$AK,MATCH(AK$1,競技者csv変換!$1:$1,0),0)="","",VLOOKUP($A20,競技者csv変換!$A:$AK,MATCH(AK$1,競技者csv変換!$1:$1,0),0)))</f>
        <v/>
      </c>
    </row>
    <row r="21" spans="1:37" ht="18" customHeight="1">
      <c r="A21" s="76" t="str">
        <f t="shared" si="0"/>
        <v/>
      </c>
      <c r="B21" s="189" t="str">
        <f>IF(ISERROR(VLOOKUP($A21,競技者csv変換!$A:$AK,MATCH(B$1,競技者csv変換!$1:$1,0),0)),"",IF(VLOOKUP($A21,競技者csv変換!$A:$AK,MATCH(B$1,競技者csv変換!$1:$1,0),0)="","",VLOOKUP($A21,競技者csv変換!$A:$AK,MATCH(B$1,競技者csv変換!$1:$1,0),0)))</f>
        <v/>
      </c>
      <c r="C21" s="189" t="str">
        <f>IF(ISERROR(VLOOKUP($A21,競技者csv変換!$A:$AK,MATCH(C$1,競技者csv変換!$1:$1,0),0)),"",IF(VLOOKUP($A21,競技者csv変換!$A:$AK,MATCH(C$1,競技者csv変換!$1:$1,0),0)="","",VLOOKUP($A21,競技者csv変換!$A:$AK,MATCH(C$1,競技者csv変換!$1:$1,0),0)))</f>
        <v/>
      </c>
      <c r="D21" s="189" t="str">
        <f>IF(ISERROR(VLOOKUP($A21,競技者csv変換!$A:$AK,MATCH(D$1,競技者csv変換!$1:$1,0),0)),"",IF(VLOOKUP($A21,競技者csv変換!$A:$AK,MATCH(D$1,競技者csv変換!$1:$1,0),0)="","",VLOOKUP($A21,競技者csv変換!$A:$AK,MATCH(D$1,競技者csv変換!$1:$1,0),0)))</f>
        <v/>
      </c>
      <c r="E21" s="189" t="str">
        <f>IF(ISERROR(VLOOKUP($A21,競技者csv変換!$A:$AK,MATCH(E$1,競技者csv変換!$1:$1,0),0)),"",IF(VLOOKUP($A21,競技者csv変換!$A:$AK,MATCH(E$1,競技者csv変換!$1:$1,0),0)="","",VLOOKUP($A21,競技者csv変換!$A:$AK,MATCH(E$1,競技者csv変換!$1:$1,0),0)))</f>
        <v/>
      </c>
      <c r="F21" s="189" t="str">
        <f>IF(ISERROR(VLOOKUP($A21,競技者csv変換!$A:$AK,MATCH(F$1,競技者csv変換!$1:$1,0),0)),"",IF(VLOOKUP($A21,競技者csv変換!$A:$AK,MATCH(F$1,競技者csv変換!$1:$1,0),0)="","",VLOOKUP($A21,競技者csv変換!$A:$AK,MATCH(F$1,競技者csv変換!$1:$1,0),0)))</f>
        <v/>
      </c>
      <c r="G21" s="189" t="str">
        <f>IF(ISERROR(VLOOKUP($A21,競技者csv変換!$A:$AK,MATCH(G$1,競技者csv変換!$1:$1,0),0)),"",IF(VLOOKUP($A21,競技者csv変換!$A:$AK,MATCH(G$1,競技者csv変換!$1:$1,0),0)="","",VLOOKUP($A21,競技者csv変換!$A:$AK,MATCH(G$1,競技者csv変換!$1:$1,0),0)))</f>
        <v/>
      </c>
      <c r="H21" s="189" t="str">
        <f>IF(ISERROR(VLOOKUP($A21,競技者csv変換!$A:$AK,MATCH(H$1,競技者csv変換!$1:$1,0),0)),"",IF(VLOOKUP($A21,競技者csv変換!$A:$AK,MATCH(H$1,競技者csv変換!$1:$1,0),0)="","",VLOOKUP($A21,競技者csv変換!$A:$AK,MATCH(H$1,競技者csv変換!$1:$1,0),0)))</f>
        <v/>
      </c>
      <c r="I21" s="189" t="str">
        <f>IF(ISERROR(VLOOKUP($A21,競技者csv変換!$A:$AK,MATCH(I$1,競技者csv変換!$1:$1,0),0)),"",IF(VLOOKUP($A21,競技者csv変換!$A:$AK,MATCH(I$1,競技者csv変換!$1:$1,0),0)="","",VLOOKUP($A21,競技者csv変換!$A:$AK,MATCH(I$1,競技者csv変換!$1:$1,0),0)))</f>
        <v/>
      </c>
      <c r="J21" s="189" t="str">
        <f>IF(ISERROR(VLOOKUP($A21,競技者csv変換!$A:$AK,MATCH(J$1,競技者csv変換!$1:$1,0),0)),"",IF(VLOOKUP($A21,競技者csv変換!$A:$AK,MATCH(J$1,競技者csv変換!$1:$1,0),0)="","",VLOOKUP($A21,競技者csv変換!$A:$AK,MATCH(J$1,競技者csv変換!$1:$1,0),0)))</f>
        <v/>
      </c>
      <c r="K21" s="189" t="str">
        <f>IF(ISERROR(VLOOKUP($A21,競技者csv変換!$A:$AK,MATCH(K$1,競技者csv変換!$1:$1,0),0)),"",IF(VLOOKUP($A21,競技者csv変換!$A:$AK,MATCH(K$1,競技者csv変換!$1:$1,0),0)="","",VLOOKUP($A21,競技者csv変換!$A:$AK,MATCH(K$1,競技者csv変換!$1:$1,0),0)))</f>
        <v/>
      </c>
      <c r="L21" s="189" t="str">
        <f>IF(ISERROR(VLOOKUP($A21,競技者csv変換!$A:$AK,MATCH(L$1,競技者csv変換!$1:$1,0),0)),"",IF(VLOOKUP($A21,競技者csv変換!$A:$AK,MATCH(L$1,競技者csv変換!$1:$1,0),0)="","",VLOOKUP($A21,競技者csv変換!$A:$AK,MATCH(L$1,競技者csv変換!$1:$1,0),0)))</f>
        <v/>
      </c>
      <c r="M21" s="189" t="str">
        <f>IF(ISERROR(VLOOKUP($A21,競技者csv変換!$A:$AK,MATCH(M$1,競技者csv変換!$1:$1,0),0)),"",IF(VLOOKUP($A21,競技者csv変換!$A:$AK,MATCH(M$1,競技者csv変換!$1:$1,0),0)="","",VLOOKUP($A21,競技者csv変換!$A:$AK,MATCH(M$1,競技者csv変換!$1:$1,0),0)))</f>
        <v/>
      </c>
      <c r="N21" s="189" t="str">
        <f>IF(ISERROR(VLOOKUP($A21,競技者csv変換!$A:$AK,MATCH(N$1,競技者csv変換!$1:$1,0),0)),"",IF(VLOOKUP($A21,競技者csv変換!$A:$AK,MATCH(N$1,競技者csv変換!$1:$1,0),0)="","",VLOOKUP($A21,競技者csv変換!$A:$AK,MATCH(N$1,競技者csv変換!$1:$1,0),0)))</f>
        <v/>
      </c>
      <c r="O21" s="189" t="str">
        <f>IF(ISERROR(VLOOKUP($A21,競技者csv変換!$A:$AK,MATCH(O$1,競技者csv変換!$1:$1,0),0)),"",IF(VLOOKUP($A21,競技者csv変換!$A:$AK,MATCH(O$1,競技者csv変換!$1:$1,0),0)="","",VLOOKUP($A21,競技者csv変換!$A:$AK,MATCH(O$1,競技者csv変換!$1:$1,0),0)))</f>
        <v/>
      </c>
      <c r="P21" s="189" t="str">
        <f>IF(ISERROR(VLOOKUP($A21,競技者csv変換!$A:$AK,MATCH(P$1,競技者csv変換!$1:$1,0),0)),"",IF(VLOOKUP($A21,競技者csv変換!$A:$AK,MATCH(P$1,競技者csv変換!$1:$1,0),0)="","",VLOOKUP($A21,競技者csv変換!$A:$AK,MATCH(P$1,競技者csv変換!$1:$1,0),0)))</f>
        <v/>
      </c>
      <c r="Q21" s="189" t="str">
        <f>IF(ISERROR(VLOOKUP($A21,競技者csv変換!$A:$AK,MATCH(Q$1,競技者csv変換!$1:$1,0),0)),"",IF(VLOOKUP($A21,競技者csv変換!$A:$AK,MATCH(Q$1,競技者csv変換!$1:$1,0),0)="","",VLOOKUP($A21,競技者csv変換!$A:$AK,MATCH(Q$1,競技者csv変換!$1:$1,0),0)))</f>
        <v/>
      </c>
      <c r="R21" s="189" t="str">
        <f>IF(ISERROR(VLOOKUP($A21,競技者csv変換!$A:$AK,MATCH(R$1,競技者csv変換!$1:$1,0),0)),"",IF(VLOOKUP($A21,競技者csv変換!$A:$AK,MATCH(R$1,競技者csv変換!$1:$1,0),0)="","",VLOOKUP($A21,競技者csv変換!$A:$AK,MATCH(R$1,競技者csv変換!$1:$1,0),0)))</f>
        <v/>
      </c>
      <c r="S21" s="189" t="str">
        <f>IF(ISERROR(VLOOKUP($A21,競技者csv変換!$A:$AK,MATCH(S$1,競技者csv変換!$1:$1,0),0)),"",IF(VLOOKUP($A21,競技者csv変換!$A:$AK,MATCH(S$1,競技者csv変換!$1:$1,0),0)="","",VLOOKUP($A21,競技者csv変換!$A:$AK,MATCH(S$1,競技者csv変換!$1:$1,0),0)))</f>
        <v/>
      </c>
      <c r="T21" s="189" t="str">
        <f>IF(ISERROR(VLOOKUP($A21,競技者csv変換!$A:$AK,MATCH(T$1,競技者csv変換!$1:$1,0),0)),"",IF(VLOOKUP($A21,競技者csv変換!$A:$AK,MATCH(T$1,競技者csv変換!$1:$1,0),0)="","",VLOOKUP($A21,競技者csv変換!$A:$AK,MATCH(T$1,競技者csv変換!$1:$1,0),0)))</f>
        <v/>
      </c>
      <c r="U21" s="189" t="str">
        <f>IF(ISERROR(VLOOKUP($A21,競技者csv変換!$A:$AK,MATCH(U$1,競技者csv変換!$1:$1,0),0)),"",IF(VLOOKUP($A21,競技者csv変換!$A:$AK,MATCH(U$1,競技者csv変換!$1:$1,0),0)="","",VLOOKUP($A21,競技者csv変換!$A:$AK,MATCH(U$1,競技者csv変換!$1:$1,0),0)))</f>
        <v/>
      </c>
      <c r="V21" s="189" t="str">
        <f>IF(ISERROR(VLOOKUP($A21,競技者csv変換!$A:$AK,MATCH(V$1,競技者csv変換!$1:$1,0),0)),"",IF(VLOOKUP($A21,競技者csv変換!$A:$AK,MATCH(V$1,競技者csv変換!$1:$1,0),0)="","",VLOOKUP($A21,競技者csv変換!$A:$AK,MATCH(V$1,競技者csv変換!$1:$1,0),0)))</f>
        <v/>
      </c>
      <c r="W21" s="189" t="str">
        <f>IF(ISERROR(VLOOKUP($A21,競技者csv変換!$A:$AK,MATCH(W$1,競技者csv変換!$1:$1,0),0)),"",IF(VLOOKUP($A21,競技者csv変換!$A:$AK,MATCH(W$1,競技者csv変換!$1:$1,0),0)="","",VLOOKUP($A21,競技者csv変換!$A:$AK,MATCH(W$1,競技者csv変換!$1:$1,0),0)))</f>
        <v/>
      </c>
      <c r="X21" s="189" t="str">
        <f>IF(ISERROR(VLOOKUP($A21,競技者csv変換!$A:$AK,MATCH(X$1,競技者csv変換!$1:$1,0),0)),"",IF(VLOOKUP($A21,競技者csv変換!$A:$AK,MATCH(X$1,競技者csv変換!$1:$1,0),0)="","",VLOOKUP($A21,競技者csv変換!$A:$AK,MATCH(X$1,競技者csv変換!$1:$1,0),0)))</f>
        <v/>
      </c>
      <c r="Y21" s="189" t="str">
        <f>IF(ISERROR(VLOOKUP($A21,競技者csv変換!$A:$AK,MATCH(Y$1,競技者csv変換!$1:$1,0),0)),"",IF(VLOOKUP($A21,競技者csv変換!$A:$AK,MATCH(Y$1,競技者csv変換!$1:$1,0),0)="","",VLOOKUP($A21,競技者csv変換!$A:$AK,MATCH(Y$1,競技者csv変換!$1:$1,0),0)))</f>
        <v/>
      </c>
      <c r="Z21" s="189" t="str">
        <f>IF(ISERROR(VLOOKUP($A21,競技者csv変換!$A:$AK,MATCH(Z$1,競技者csv変換!$1:$1,0),0)),"",IF(VLOOKUP($A21,競技者csv変換!$A:$AK,MATCH(Z$1,競技者csv変換!$1:$1,0),0)="","",VLOOKUP($A21,競技者csv変換!$A:$AK,MATCH(Z$1,競技者csv変換!$1:$1,0),0)))</f>
        <v/>
      </c>
      <c r="AA21" s="189" t="str">
        <f>IF(ISERROR(VLOOKUP($A21,競技者csv変換!$A:$AK,MATCH(AA$1,競技者csv変換!$1:$1,0),0)),"",IF(VLOOKUP($A21,競技者csv変換!$A:$AK,MATCH(AA$1,競技者csv変換!$1:$1,0),0)="","",VLOOKUP($A21,競技者csv変換!$A:$AK,MATCH(AA$1,競技者csv変換!$1:$1,0),0)))</f>
        <v/>
      </c>
      <c r="AB21" s="189" t="str">
        <f>IF(ISERROR(VLOOKUP($A21,競技者csv変換!$A:$AK,MATCH(AB$1,競技者csv変換!$1:$1,0),0)),"",IF(VLOOKUP($A21,競技者csv変換!$A:$AK,MATCH(AB$1,競技者csv変換!$1:$1,0),0)="","",VLOOKUP($A21,競技者csv変換!$A:$AK,MATCH(AB$1,競技者csv変換!$1:$1,0),0)))</f>
        <v/>
      </c>
      <c r="AC21" s="189" t="str">
        <f>IF(ISERROR(VLOOKUP($A21,競技者csv変換!$A:$AK,MATCH(AC$1,競技者csv変換!$1:$1,0),0)),"",IF(VLOOKUP($A21,競技者csv変換!$A:$AK,MATCH(AC$1,競技者csv変換!$1:$1,0),0)="","",VLOOKUP($A21,競技者csv変換!$A:$AK,MATCH(AC$1,競技者csv変換!$1:$1,0),0)))</f>
        <v/>
      </c>
      <c r="AD21" s="76" t="str">
        <f>IF(ISERROR(VLOOKUP($A21,競技者csv変換!$A:$AK,MATCH(AD$1,競技者csv変換!$1:$1,0),0)),"",IF(VLOOKUP($A21,競技者csv変換!$A:$AK,MATCH(AD$1,競技者csv変換!$1:$1,0),0)="","",VLOOKUP($A21,競技者csv変換!$A:$AK,MATCH(AD$1,競技者csv変換!$1:$1,0),0)))</f>
        <v/>
      </c>
      <c r="AE21" s="76" t="str">
        <f>IF(ISERROR(VLOOKUP($A21,競技者csv変換!$A:$AK,MATCH(AE$1,競技者csv変換!$1:$1,0),0)),"",IF(VLOOKUP($A21,競技者csv変換!$A:$AK,MATCH(AE$1,競技者csv変換!$1:$1,0),0)="","",VLOOKUP($A21,競技者csv変換!$A:$AK,MATCH(AE$1,競技者csv変換!$1:$1,0),0)))</f>
        <v/>
      </c>
      <c r="AF21" s="76" t="str">
        <f>IF(ISERROR(VLOOKUP($A21,競技者csv変換!$A:$AK,MATCH(AF$1,競技者csv変換!$1:$1,0),0)),"",IF(VLOOKUP($A21,競技者csv変換!$A:$AK,MATCH(AF$1,競技者csv変換!$1:$1,0),0)="","",VLOOKUP($A21,競技者csv変換!$A:$AK,MATCH(AF$1,競技者csv変換!$1:$1,0),0)))</f>
        <v/>
      </c>
      <c r="AG21" s="76" t="str">
        <f>IF(ISERROR(VLOOKUP($A21,競技者csv変換!$A:$AK,MATCH(AG$1,競技者csv変換!$1:$1,0),0)),"",IF(VLOOKUP($A21,競技者csv変換!$A:$AK,MATCH(AG$1,競技者csv変換!$1:$1,0),0)="","",VLOOKUP($A21,競技者csv変換!$A:$AK,MATCH(AG$1,競技者csv変換!$1:$1,0),0)))</f>
        <v/>
      </c>
      <c r="AH21" s="76" t="str">
        <f>IF(ISERROR(VLOOKUP($A21,競技者csv変換!$A:$AK,MATCH(AH$1,競技者csv変換!$1:$1,0),0)),"",IF(VLOOKUP($A21,競技者csv変換!$A:$AK,MATCH(AH$1,競技者csv変換!$1:$1,0),0)="","",VLOOKUP($A21,競技者csv変換!$A:$AK,MATCH(AH$1,競技者csv変換!$1:$1,0),0)))</f>
        <v/>
      </c>
      <c r="AI21" s="76" t="str">
        <f>IF(ISERROR(VLOOKUP($A21,競技者csv変換!$A:$AK,MATCH(AI$1,競技者csv変換!$1:$1,0),0)),"",IF(VLOOKUP($A21,競技者csv変換!$A:$AK,MATCH(AI$1,競技者csv変換!$1:$1,0),0)="","",VLOOKUP($A21,競技者csv変換!$A:$AK,MATCH(AI$1,競技者csv変換!$1:$1,0),0)))</f>
        <v/>
      </c>
      <c r="AJ21" s="76" t="str">
        <f>IF(ISERROR(VLOOKUP($A21,競技者csv変換!$A:$AK,MATCH(AJ$1,競技者csv変換!$1:$1,0),0)),"",IF(VLOOKUP($A21,競技者csv変換!$A:$AK,MATCH(AJ$1,競技者csv変換!$1:$1,0),0)="","",VLOOKUP($A21,競技者csv変換!$A:$AK,MATCH(AJ$1,競技者csv変換!$1:$1,0),0)))</f>
        <v/>
      </c>
      <c r="AK21" s="76" t="str">
        <f>IF(ISERROR(VLOOKUP($A21,競技者csv変換!$A:$AK,MATCH(AK$1,競技者csv変換!$1:$1,0),0)),"",IF(VLOOKUP($A21,競技者csv変換!$A:$AK,MATCH(AK$1,競技者csv変換!$1:$1,0),0)="","",VLOOKUP($A21,競技者csv変換!$A:$AK,MATCH(AK$1,競技者csv変換!$1:$1,0),0)))</f>
        <v/>
      </c>
    </row>
    <row r="22" spans="1:37" ht="18" customHeight="1">
      <c r="A22" s="76" t="str">
        <f t="shared" si="0"/>
        <v/>
      </c>
      <c r="B22" s="189" t="str">
        <f>IF(ISERROR(VLOOKUP($A22,競技者csv変換!$A:$AK,MATCH(B$1,競技者csv変換!$1:$1,0),0)),"",IF(VLOOKUP($A22,競技者csv変換!$A:$AK,MATCH(B$1,競技者csv変換!$1:$1,0),0)="","",VLOOKUP($A22,競技者csv変換!$A:$AK,MATCH(B$1,競技者csv変換!$1:$1,0),0)))</f>
        <v/>
      </c>
      <c r="C22" s="189" t="str">
        <f>IF(ISERROR(VLOOKUP($A22,競技者csv変換!$A:$AK,MATCH(C$1,競技者csv変換!$1:$1,0),0)),"",IF(VLOOKUP($A22,競技者csv変換!$A:$AK,MATCH(C$1,競技者csv変換!$1:$1,0),0)="","",VLOOKUP($A22,競技者csv変換!$A:$AK,MATCH(C$1,競技者csv変換!$1:$1,0),0)))</f>
        <v/>
      </c>
      <c r="D22" s="189" t="str">
        <f>IF(ISERROR(VLOOKUP($A22,競技者csv変換!$A:$AK,MATCH(D$1,競技者csv変換!$1:$1,0),0)),"",IF(VLOOKUP($A22,競技者csv変換!$A:$AK,MATCH(D$1,競技者csv変換!$1:$1,0),0)="","",VLOOKUP($A22,競技者csv変換!$A:$AK,MATCH(D$1,競技者csv変換!$1:$1,0),0)))</f>
        <v/>
      </c>
      <c r="E22" s="189" t="str">
        <f>IF(ISERROR(VLOOKUP($A22,競技者csv変換!$A:$AK,MATCH(E$1,競技者csv変換!$1:$1,0),0)),"",IF(VLOOKUP($A22,競技者csv変換!$A:$AK,MATCH(E$1,競技者csv変換!$1:$1,0),0)="","",VLOOKUP($A22,競技者csv変換!$A:$AK,MATCH(E$1,競技者csv変換!$1:$1,0),0)))</f>
        <v/>
      </c>
      <c r="F22" s="189" t="str">
        <f>IF(ISERROR(VLOOKUP($A22,競技者csv変換!$A:$AK,MATCH(F$1,競技者csv変換!$1:$1,0),0)),"",IF(VLOOKUP($A22,競技者csv変換!$A:$AK,MATCH(F$1,競技者csv変換!$1:$1,0),0)="","",VLOOKUP($A22,競技者csv変換!$A:$AK,MATCH(F$1,競技者csv変換!$1:$1,0),0)))</f>
        <v/>
      </c>
      <c r="G22" s="189" t="str">
        <f>IF(ISERROR(VLOOKUP($A22,競技者csv変換!$A:$AK,MATCH(G$1,競技者csv変換!$1:$1,0),0)),"",IF(VLOOKUP($A22,競技者csv変換!$A:$AK,MATCH(G$1,競技者csv変換!$1:$1,0),0)="","",VLOOKUP($A22,競技者csv変換!$A:$AK,MATCH(G$1,競技者csv変換!$1:$1,0),0)))</f>
        <v/>
      </c>
      <c r="H22" s="189" t="str">
        <f>IF(ISERROR(VLOOKUP($A22,競技者csv変換!$A:$AK,MATCH(H$1,競技者csv変換!$1:$1,0),0)),"",IF(VLOOKUP($A22,競技者csv変換!$A:$AK,MATCH(H$1,競技者csv変換!$1:$1,0),0)="","",VLOOKUP($A22,競技者csv変換!$A:$AK,MATCH(H$1,競技者csv変換!$1:$1,0),0)))</f>
        <v/>
      </c>
      <c r="I22" s="189" t="str">
        <f>IF(ISERROR(VLOOKUP($A22,競技者csv変換!$A:$AK,MATCH(I$1,競技者csv変換!$1:$1,0),0)),"",IF(VLOOKUP($A22,競技者csv変換!$A:$AK,MATCH(I$1,競技者csv変換!$1:$1,0),0)="","",VLOOKUP($A22,競技者csv変換!$A:$AK,MATCH(I$1,競技者csv変換!$1:$1,0),0)))</f>
        <v/>
      </c>
      <c r="J22" s="189" t="str">
        <f>IF(ISERROR(VLOOKUP($A22,競技者csv変換!$A:$AK,MATCH(J$1,競技者csv変換!$1:$1,0),0)),"",IF(VLOOKUP($A22,競技者csv変換!$A:$AK,MATCH(J$1,競技者csv変換!$1:$1,0),0)="","",VLOOKUP($A22,競技者csv変換!$A:$AK,MATCH(J$1,競技者csv変換!$1:$1,0),0)))</f>
        <v/>
      </c>
      <c r="K22" s="189" t="str">
        <f>IF(ISERROR(VLOOKUP($A22,競技者csv変換!$A:$AK,MATCH(K$1,競技者csv変換!$1:$1,0),0)),"",IF(VLOOKUP($A22,競技者csv変換!$A:$AK,MATCH(K$1,競技者csv変換!$1:$1,0),0)="","",VLOOKUP($A22,競技者csv変換!$A:$AK,MATCH(K$1,競技者csv変換!$1:$1,0),0)))</f>
        <v/>
      </c>
      <c r="L22" s="189" t="str">
        <f>IF(ISERROR(VLOOKUP($A22,競技者csv変換!$A:$AK,MATCH(L$1,競技者csv変換!$1:$1,0),0)),"",IF(VLOOKUP($A22,競技者csv変換!$A:$AK,MATCH(L$1,競技者csv変換!$1:$1,0),0)="","",VLOOKUP($A22,競技者csv変換!$A:$AK,MATCH(L$1,競技者csv変換!$1:$1,0),0)))</f>
        <v/>
      </c>
      <c r="M22" s="189" t="str">
        <f>IF(ISERROR(VLOOKUP($A22,競技者csv変換!$A:$AK,MATCH(M$1,競技者csv変換!$1:$1,0),0)),"",IF(VLOOKUP($A22,競技者csv変換!$A:$AK,MATCH(M$1,競技者csv変換!$1:$1,0),0)="","",VLOOKUP($A22,競技者csv変換!$A:$AK,MATCH(M$1,競技者csv変換!$1:$1,0),0)))</f>
        <v/>
      </c>
      <c r="N22" s="189" t="str">
        <f>IF(ISERROR(VLOOKUP($A22,競技者csv変換!$A:$AK,MATCH(N$1,競技者csv変換!$1:$1,0),0)),"",IF(VLOOKUP($A22,競技者csv変換!$A:$AK,MATCH(N$1,競技者csv変換!$1:$1,0),0)="","",VLOOKUP($A22,競技者csv変換!$A:$AK,MATCH(N$1,競技者csv変換!$1:$1,0),0)))</f>
        <v/>
      </c>
      <c r="O22" s="189" t="str">
        <f>IF(ISERROR(VLOOKUP($A22,競技者csv変換!$A:$AK,MATCH(O$1,競技者csv変換!$1:$1,0),0)),"",IF(VLOOKUP($A22,競技者csv変換!$A:$AK,MATCH(O$1,競技者csv変換!$1:$1,0),0)="","",VLOOKUP($A22,競技者csv変換!$A:$AK,MATCH(O$1,競技者csv変換!$1:$1,0),0)))</f>
        <v/>
      </c>
      <c r="P22" s="189" t="str">
        <f>IF(ISERROR(VLOOKUP($A22,競技者csv変換!$A:$AK,MATCH(P$1,競技者csv変換!$1:$1,0),0)),"",IF(VLOOKUP($A22,競技者csv変換!$A:$AK,MATCH(P$1,競技者csv変換!$1:$1,0),0)="","",VLOOKUP($A22,競技者csv変換!$A:$AK,MATCH(P$1,競技者csv変換!$1:$1,0),0)))</f>
        <v/>
      </c>
      <c r="Q22" s="189" t="str">
        <f>IF(ISERROR(VLOOKUP($A22,競技者csv変換!$A:$AK,MATCH(Q$1,競技者csv変換!$1:$1,0),0)),"",IF(VLOOKUP($A22,競技者csv変換!$A:$AK,MATCH(Q$1,競技者csv変換!$1:$1,0),0)="","",VLOOKUP($A22,競技者csv変換!$A:$AK,MATCH(Q$1,競技者csv変換!$1:$1,0),0)))</f>
        <v/>
      </c>
      <c r="R22" s="189" t="str">
        <f>IF(ISERROR(VLOOKUP($A22,競技者csv変換!$A:$AK,MATCH(R$1,競技者csv変換!$1:$1,0),0)),"",IF(VLOOKUP($A22,競技者csv変換!$A:$AK,MATCH(R$1,競技者csv変換!$1:$1,0),0)="","",VLOOKUP($A22,競技者csv変換!$A:$AK,MATCH(R$1,競技者csv変換!$1:$1,0),0)))</f>
        <v/>
      </c>
      <c r="S22" s="189" t="str">
        <f>IF(ISERROR(VLOOKUP($A22,競技者csv変換!$A:$AK,MATCH(S$1,競技者csv変換!$1:$1,0),0)),"",IF(VLOOKUP($A22,競技者csv変換!$A:$AK,MATCH(S$1,競技者csv変換!$1:$1,0),0)="","",VLOOKUP($A22,競技者csv変換!$A:$AK,MATCH(S$1,競技者csv変換!$1:$1,0),0)))</f>
        <v/>
      </c>
      <c r="T22" s="189" t="str">
        <f>IF(ISERROR(VLOOKUP($A22,競技者csv変換!$A:$AK,MATCH(T$1,競技者csv変換!$1:$1,0),0)),"",IF(VLOOKUP($A22,競技者csv変換!$A:$AK,MATCH(T$1,競技者csv変換!$1:$1,0),0)="","",VLOOKUP($A22,競技者csv変換!$A:$AK,MATCH(T$1,競技者csv変換!$1:$1,0),0)))</f>
        <v/>
      </c>
      <c r="U22" s="189" t="str">
        <f>IF(ISERROR(VLOOKUP($A22,競技者csv変換!$A:$AK,MATCH(U$1,競技者csv変換!$1:$1,0),0)),"",IF(VLOOKUP($A22,競技者csv変換!$A:$AK,MATCH(U$1,競技者csv変換!$1:$1,0),0)="","",VLOOKUP($A22,競技者csv変換!$A:$AK,MATCH(U$1,競技者csv変換!$1:$1,0),0)))</f>
        <v/>
      </c>
      <c r="V22" s="189" t="str">
        <f>IF(ISERROR(VLOOKUP($A22,競技者csv変換!$A:$AK,MATCH(V$1,競技者csv変換!$1:$1,0),0)),"",IF(VLOOKUP($A22,競技者csv変換!$A:$AK,MATCH(V$1,競技者csv変換!$1:$1,0),0)="","",VLOOKUP($A22,競技者csv変換!$A:$AK,MATCH(V$1,競技者csv変換!$1:$1,0),0)))</f>
        <v/>
      </c>
      <c r="W22" s="189" t="str">
        <f>IF(ISERROR(VLOOKUP($A22,競技者csv変換!$A:$AK,MATCH(W$1,競技者csv変換!$1:$1,0),0)),"",IF(VLOOKUP($A22,競技者csv変換!$A:$AK,MATCH(W$1,競技者csv変換!$1:$1,0),0)="","",VLOOKUP($A22,競技者csv変換!$A:$AK,MATCH(W$1,競技者csv変換!$1:$1,0),0)))</f>
        <v/>
      </c>
      <c r="X22" s="189" t="str">
        <f>IF(ISERROR(VLOOKUP($A22,競技者csv変換!$A:$AK,MATCH(X$1,競技者csv変換!$1:$1,0),0)),"",IF(VLOOKUP($A22,競技者csv変換!$A:$AK,MATCH(X$1,競技者csv変換!$1:$1,0),0)="","",VLOOKUP($A22,競技者csv変換!$A:$AK,MATCH(X$1,競技者csv変換!$1:$1,0),0)))</f>
        <v/>
      </c>
      <c r="Y22" s="189" t="str">
        <f>IF(ISERROR(VLOOKUP($A22,競技者csv変換!$A:$AK,MATCH(Y$1,競技者csv変換!$1:$1,0),0)),"",IF(VLOOKUP($A22,競技者csv変換!$A:$AK,MATCH(Y$1,競技者csv変換!$1:$1,0),0)="","",VLOOKUP($A22,競技者csv変換!$A:$AK,MATCH(Y$1,競技者csv変換!$1:$1,0),0)))</f>
        <v/>
      </c>
      <c r="Z22" s="189" t="str">
        <f>IF(ISERROR(VLOOKUP($A22,競技者csv変換!$A:$AK,MATCH(Z$1,競技者csv変換!$1:$1,0),0)),"",IF(VLOOKUP($A22,競技者csv変換!$A:$AK,MATCH(Z$1,競技者csv変換!$1:$1,0),0)="","",VLOOKUP($A22,競技者csv変換!$A:$AK,MATCH(Z$1,競技者csv変換!$1:$1,0),0)))</f>
        <v/>
      </c>
      <c r="AA22" s="189" t="str">
        <f>IF(ISERROR(VLOOKUP($A22,競技者csv変換!$A:$AK,MATCH(AA$1,競技者csv変換!$1:$1,0),0)),"",IF(VLOOKUP($A22,競技者csv変換!$A:$AK,MATCH(AA$1,競技者csv変換!$1:$1,0),0)="","",VLOOKUP($A22,競技者csv変換!$A:$AK,MATCH(AA$1,競技者csv変換!$1:$1,0),0)))</f>
        <v/>
      </c>
      <c r="AB22" s="189" t="str">
        <f>IF(ISERROR(VLOOKUP($A22,競技者csv変換!$A:$AK,MATCH(AB$1,競技者csv変換!$1:$1,0),0)),"",IF(VLOOKUP($A22,競技者csv変換!$A:$AK,MATCH(AB$1,競技者csv変換!$1:$1,0),0)="","",VLOOKUP($A22,競技者csv変換!$A:$AK,MATCH(AB$1,競技者csv変換!$1:$1,0),0)))</f>
        <v/>
      </c>
      <c r="AC22" s="189" t="str">
        <f>IF(ISERROR(VLOOKUP($A22,競技者csv変換!$A:$AK,MATCH(AC$1,競技者csv変換!$1:$1,0),0)),"",IF(VLOOKUP($A22,競技者csv変換!$A:$AK,MATCH(AC$1,競技者csv変換!$1:$1,0),0)="","",VLOOKUP($A22,競技者csv変換!$A:$AK,MATCH(AC$1,競技者csv変換!$1:$1,0),0)))</f>
        <v/>
      </c>
      <c r="AD22" s="76" t="str">
        <f>IF(ISERROR(VLOOKUP($A22,競技者csv変換!$A:$AK,MATCH(AD$1,競技者csv変換!$1:$1,0),0)),"",IF(VLOOKUP($A22,競技者csv変換!$A:$AK,MATCH(AD$1,競技者csv変換!$1:$1,0),0)="","",VLOOKUP($A22,競技者csv変換!$A:$AK,MATCH(AD$1,競技者csv変換!$1:$1,0),0)))</f>
        <v/>
      </c>
      <c r="AE22" s="76" t="str">
        <f>IF(ISERROR(VLOOKUP($A22,競技者csv変換!$A:$AK,MATCH(AE$1,競技者csv変換!$1:$1,0),0)),"",IF(VLOOKUP($A22,競技者csv変換!$A:$AK,MATCH(AE$1,競技者csv変換!$1:$1,0),0)="","",VLOOKUP($A22,競技者csv変換!$A:$AK,MATCH(AE$1,競技者csv変換!$1:$1,0),0)))</f>
        <v/>
      </c>
      <c r="AF22" s="76" t="str">
        <f>IF(ISERROR(VLOOKUP($A22,競技者csv変換!$A:$AK,MATCH(AF$1,競技者csv変換!$1:$1,0),0)),"",IF(VLOOKUP($A22,競技者csv変換!$A:$AK,MATCH(AF$1,競技者csv変換!$1:$1,0),0)="","",VLOOKUP($A22,競技者csv変換!$A:$AK,MATCH(AF$1,競技者csv変換!$1:$1,0),0)))</f>
        <v/>
      </c>
      <c r="AG22" s="76" t="str">
        <f>IF(ISERROR(VLOOKUP($A22,競技者csv変換!$A:$AK,MATCH(AG$1,競技者csv変換!$1:$1,0),0)),"",IF(VLOOKUP($A22,競技者csv変換!$A:$AK,MATCH(AG$1,競技者csv変換!$1:$1,0),0)="","",VLOOKUP($A22,競技者csv変換!$A:$AK,MATCH(AG$1,競技者csv変換!$1:$1,0),0)))</f>
        <v/>
      </c>
      <c r="AH22" s="76" t="str">
        <f>IF(ISERROR(VLOOKUP($A22,競技者csv変換!$A:$AK,MATCH(AH$1,競技者csv変換!$1:$1,0),0)),"",IF(VLOOKUP($A22,競技者csv変換!$A:$AK,MATCH(AH$1,競技者csv変換!$1:$1,0),0)="","",VLOOKUP($A22,競技者csv変換!$A:$AK,MATCH(AH$1,競技者csv変換!$1:$1,0),0)))</f>
        <v/>
      </c>
      <c r="AI22" s="76" t="str">
        <f>IF(ISERROR(VLOOKUP($A22,競技者csv変換!$A:$AK,MATCH(AI$1,競技者csv変換!$1:$1,0),0)),"",IF(VLOOKUP($A22,競技者csv変換!$A:$AK,MATCH(AI$1,競技者csv変換!$1:$1,0),0)="","",VLOOKUP($A22,競技者csv変換!$A:$AK,MATCH(AI$1,競技者csv変換!$1:$1,0),0)))</f>
        <v/>
      </c>
      <c r="AJ22" s="76" t="str">
        <f>IF(ISERROR(VLOOKUP($A22,競技者csv変換!$A:$AK,MATCH(AJ$1,競技者csv変換!$1:$1,0),0)),"",IF(VLOOKUP($A22,競技者csv変換!$A:$AK,MATCH(AJ$1,競技者csv変換!$1:$1,0),0)="","",VLOOKUP($A22,競技者csv変換!$A:$AK,MATCH(AJ$1,競技者csv変換!$1:$1,0),0)))</f>
        <v/>
      </c>
      <c r="AK22" s="76" t="str">
        <f>IF(ISERROR(VLOOKUP($A22,競技者csv変換!$A:$AK,MATCH(AK$1,競技者csv変換!$1:$1,0),0)),"",IF(VLOOKUP($A22,競技者csv変換!$A:$AK,MATCH(AK$1,競技者csv変換!$1:$1,0),0)="","",VLOOKUP($A22,競技者csv変換!$A:$AK,MATCH(AK$1,競技者csv変換!$1:$1,0),0)))</f>
        <v/>
      </c>
    </row>
    <row r="23" spans="1:37" ht="18" customHeight="1">
      <c r="A23" s="76" t="str">
        <f t="shared" si="0"/>
        <v/>
      </c>
      <c r="B23" s="189" t="str">
        <f>IF(ISERROR(VLOOKUP($A23,競技者csv変換!$A:$AK,MATCH(B$1,競技者csv変換!$1:$1,0),0)),"",IF(VLOOKUP($A23,競技者csv変換!$A:$AK,MATCH(B$1,競技者csv変換!$1:$1,0),0)="","",VLOOKUP($A23,競技者csv変換!$A:$AK,MATCH(B$1,競技者csv変換!$1:$1,0),0)))</f>
        <v/>
      </c>
      <c r="C23" s="189" t="str">
        <f>IF(ISERROR(VLOOKUP($A23,競技者csv変換!$A:$AK,MATCH(C$1,競技者csv変換!$1:$1,0),0)),"",IF(VLOOKUP($A23,競技者csv変換!$A:$AK,MATCH(C$1,競技者csv変換!$1:$1,0),0)="","",VLOOKUP($A23,競技者csv変換!$A:$AK,MATCH(C$1,競技者csv変換!$1:$1,0),0)))</f>
        <v/>
      </c>
      <c r="D23" s="189" t="str">
        <f>IF(ISERROR(VLOOKUP($A23,競技者csv変換!$A:$AK,MATCH(D$1,競技者csv変換!$1:$1,0),0)),"",IF(VLOOKUP($A23,競技者csv変換!$A:$AK,MATCH(D$1,競技者csv変換!$1:$1,0),0)="","",VLOOKUP($A23,競技者csv変換!$A:$AK,MATCH(D$1,競技者csv変換!$1:$1,0),0)))</f>
        <v/>
      </c>
      <c r="E23" s="189" t="str">
        <f>IF(ISERROR(VLOOKUP($A23,競技者csv変換!$A:$AK,MATCH(E$1,競技者csv変換!$1:$1,0),0)),"",IF(VLOOKUP($A23,競技者csv変換!$A:$AK,MATCH(E$1,競技者csv変換!$1:$1,0),0)="","",VLOOKUP($A23,競技者csv変換!$A:$AK,MATCH(E$1,競技者csv変換!$1:$1,0),0)))</f>
        <v/>
      </c>
      <c r="F23" s="189" t="str">
        <f>IF(ISERROR(VLOOKUP($A23,競技者csv変換!$A:$AK,MATCH(F$1,競技者csv変換!$1:$1,0),0)),"",IF(VLOOKUP($A23,競技者csv変換!$A:$AK,MATCH(F$1,競技者csv変換!$1:$1,0),0)="","",VLOOKUP($A23,競技者csv変換!$A:$AK,MATCH(F$1,競技者csv変換!$1:$1,0),0)))</f>
        <v/>
      </c>
      <c r="G23" s="189" t="str">
        <f>IF(ISERROR(VLOOKUP($A23,競技者csv変換!$A:$AK,MATCH(G$1,競技者csv変換!$1:$1,0),0)),"",IF(VLOOKUP($A23,競技者csv変換!$A:$AK,MATCH(G$1,競技者csv変換!$1:$1,0),0)="","",VLOOKUP($A23,競技者csv変換!$A:$AK,MATCH(G$1,競技者csv変換!$1:$1,0),0)))</f>
        <v/>
      </c>
      <c r="H23" s="189" t="str">
        <f>IF(ISERROR(VLOOKUP($A23,競技者csv変換!$A:$AK,MATCH(H$1,競技者csv変換!$1:$1,0),0)),"",IF(VLOOKUP($A23,競技者csv変換!$A:$AK,MATCH(H$1,競技者csv変換!$1:$1,0),0)="","",VLOOKUP($A23,競技者csv変換!$A:$AK,MATCH(H$1,競技者csv変換!$1:$1,0),0)))</f>
        <v/>
      </c>
      <c r="I23" s="189" t="str">
        <f>IF(ISERROR(VLOOKUP($A23,競技者csv変換!$A:$AK,MATCH(I$1,競技者csv変換!$1:$1,0),0)),"",IF(VLOOKUP($A23,競技者csv変換!$A:$AK,MATCH(I$1,競技者csv変換!$1:$1,0),0)="","",VLOOKUP($A23,競技者csv変換!$A:$AK,MATCH(I$1,競技者csv変換!$1:$1,0),0)))</f>
        <v/>
      </c>
      <c r="J23" s="189" t="str">
        <f>IF(ISERROR(VLOOKUP($A23,競技者csv変換!$A:$AK,MATCH(J$1,競技者csv変換!$1:$1,0),0)),"",IF(VLOOKUP($A23,競技者csv変換!$A:$AK,MATCH(J$1,競技者csv変換!$1:$1,0),0)="","",VLOOKUP($A23,競技者csv変換!$A:$AK,MATCH(J$1,競技者csv変換!$1:$1,0),0)))</f>
        <v/>
      </c>
      <c r="K23" s="189" t="str">
        <f>IF(ISERROR(VLOOKUP($A23,競技者csv変換!$A:$AK,MATCH(K$1,競技者csv変換!$1:$1,0),0)),"",IF(VLOOKUP($A23,競技者csv変換!$A:$AK,MATCH(K$1,競技者csv変換!$1:$1,0),0)="","",VLOOKUP($A23,競技者csv変換!$A:$AK,MATCH(K$1,競技者csv変換!$1:$1,0),0)))</f>
        <v/>
      </c>
      <c r="L23" s="189" t="str">
        <f>IF(ISERROR(VLOOKUP($A23,競技者csv変換!$A:$AK,MATCH(L$1,競技者csv変換!$1:$1,0),0)),"",IF(VLOOKUP($A23,競技者csv変換!$A:$AK,MATCH(L$1,競技者csv変換!$1:$1,0),0)="","",VLOOKUP($A23,競技者csv変換!$A:$AK,MATCH(L$1,競技者csv変換!$1:$1,0),0)))</f>
        <v/>
      </c>
      <c r="M23" s="189" t="str">
        <f>IF(ISERROR(VLOOKUP($A23,競技者csv変換!$A:$AK,MATCH(M$1,競技者csv変換!$1:$1,0),0)),"",IF(VLOOKUP($A23,競技者csv変換!$A:$AK,MATCH(M$1,競技者csv変換!$1:$1,0),0)="","",VLOOKUP($A23,競技者csv変換!$A:$AK,MATCH(M$1,競技者csv変換!$1:$1,0),0)))</f>
        <v/>
      </c>
      <c r="N23" s="189" t="str">
        <f>IF(ISERROR(VLOOKUP($A23,競技者csv変換!$A:$AK,MATCH(N$1,競技者csv変換!$1:$1,0),0)),"",IF(VLOOKUP($A23,競技者csv変換!$A:$AK,MATCH(N$1,競技者csv変換!$1:$1,0),0)="","",VLOOKUP($A23,競技者csv変換!$A:$AK,MATCH(N$1,競技者csv変換!$1:$1,0),0)))</f>
        <v/>
      </c>
      <c r="O23" s="189" t="str">
        <f>IF(ISERROR(VLOOKUP($A23,競技者csv変換!$A:$AK,MATCH(O$1,競技者csv変換!$1:$1,0),0)),"",IF(VLOOKUP($A23,競技者csv変換!$A:$AK,MATCH(O$1,競技者csv変換!$1:$1,0),0)="","",VLOOKUP($A23,競技者csv変換!$A:$AK,MATCH(O$1,競技者csv変換!$1:$1,0),0)))</f>
        <v/>
      </c>
      <c r="P23" s="189" t="str">
        <f>IF(ISERROR(VLOOKUP($A23,競技者csv変換!$A:$AK,MATCH(P$1,競技者csv変換!$1:$1,0),0)),"",IF(VLOOKUP($A23,競技者csv変換!$A:$AK,MATCH(P$1,競技者csv変換!$1:$1,0),0)="","",VLOOKUP($A23,競技者csv変換!$A:$AK,MATCH(P$1,競技者csv変換!$1:$1,0),0)))</f>
        <v/>
      </c>
      <c r="Q23" s="189" t="str">
        <f>IF(ISERROR(VLOOKUP($A23,競技者csv変換!$A:$AK,MATCH(Q$1,競技者csv変換!$1:$1,0),0)),"",IF(VLOOKUP($A23,競技者csv変換!$A:$AK,MATCH(Q$1,競技者csv変換!$1:$1,0),0)="","",VLOOKUP($A23,競技者csv変換!$A:$AK,MATCH(Q$1,競技者csv変換!$1:$1,0),0)))</f>
        <v/>
      </c>
      <c r="R23" s="189" t="str">
        <f>IF(ISERROR(VLOOKUP($A23,競技者csv変換!$A:$AK,MATCH(R$1,競技者csv変換!$1:$1,0),0)),"",IF(VLOOKUP($A23,競技者csv変換!$A:$AK,MATCH(R$1,競技者csv変換!$1:$1,0),0)="","",VLOOKUP($A23,競技者csv変換!$A:$AK,MATCH(R$1,競技者csv変換!$1:$1,0),0)))</f>
        <v/>
      </c>
      <c r="S23" s="189" t="str">
        <f>IF(ISERROR(VLOOKUP($A23,競技者csv変換!$A:$AK,MATCH(S$1,競技者csv変換!$1:$1,0),0)),"",IF(VLOOKUP($A23,競技者csv変換!$A:$AK,MATCH(S$1,競技者csv変換!$1:$1,0),0)="","",VLOOKUP($A23,競技者csv変換!$A:$AK,MATCH(S$1,競技者csv変換!$1:$1,0),0)))</f>
        <v/>
      </c>
      <c r="T23" s="189" t="str">
        <f>IF(ISERROR(VLOOKUP($A23,競技者csv変換!$A:$AK,MATCH(T$1,競技者csv変換!$1:$1,0),0)),"",IF(VLOOKUP($A23,競技者csv変換!$A:$AK,MATCH(T$1,競技者csv変換!$1:$1,0),0)="","",VLOOKUP($A23,競技者csv変換!$A:$AK,MATCH(T$1,競技者csv変換!$1:$1,0),0)))</f>
        <v/>
      </c>
      <c r="U23" s="189" t="str">
        <f>IF(ISERROR(VLOOKUP($A23,競技者csv変換!$A:$AK,MATCH(U$1,競技者csv変換!$1:$1,0),0)),"",IF(VLOOKUP($A23,競技者csv変換!$A:$AK,MATCH(U$1,競技者csv変換!$1:$1,0),0)="","",VLOOKUP($A23,競技者csv変換!$A:$AK,MATCH(U$1,競技者csv変換!$1:$1,0),0)))</f>
        <v/>
      </c>
      <c r="V23" s="189" t="str">
        <f>IF(ISERROR(VLOOKUP($A23,競技者csv変換!$A:$AK,MATCH(V$1,競技者csv変換!$1:$1,0),0)),"",IF(VLOOKUP($A23,競技者csv変換!$A:$AK,MATCH(V$1,競技者csv変換!$1:$1,0),0)="","",VLOOKUP($A23,競技者csv変換!$A:$AK,MATCH(V$1,競技者csv変換!$1:$1,0),0)))</f>
        <v/>
      </c>
      <c r="W23" s="189" t="str">
        <f>IF(ISERROR(VLOOKUP($A23,競技者csv変換!$A:$AK,MATCH(W$1,競技者csv変換!$1:$1,0),0)),"",IF(VLOOKUP($A23,競技者csv変換!$A:$AK,MATCH(W$1,競技者csv変換!$1:$1,0),0)="","",VLOOKUP($A23,競技者csv変換!$A:$AK,MATCH(W$1,競技者csv変換!$1:$1,0),0)))</f>
        <v/>
      </c>
      <c r="X23" s="189" t="str">
        <f>IF(ISERROR(VLOOKUP($A23,競技者csv変換!$A:$AK,MATCH(X$1,競技者csv変換!$1:$1,0),0)),"",IF(VLOOKUP($A23,競技者csv変換!$A:$AK,MATCH(X$1,競技者csv変換!$1:$1,0),0)="","",VLOOKUP($A23,競技者csv変換!$A:$AK,MATCH(X$1,競技者csv変換!$1:$1,0),0)))</f>
        <v/>
      </c>
      <c r="Y23" s="189" t="str">
        <f>IF(ISERROR(VLOOKUP($A23,競技者csv変換!$A:$AK,MATCH(Y$1,競技者csv変換!$1:$1,0),0)),"",IF(VLOOKUP($A23,競技者csv変換!$A:$AK,MATCH(Y$1,競技者csv変換!$1:$1,0),0)="","",VLOOKUP($A23,競技者csv変換!$A:$AK,MATCH(Y$1,競技者csv変換!$1:$1,0),0)))</f>
        <v/>
      </c>
      <c r="Z23" s="189" t="str">
        <f>IF(ISERROR(VLOOKUP($A23,競技者csv変換!$A:$AK,MATCH(Z$1,競技者csv変換!$1:$1,0),0)),"",IF(VLOOKUP($A23,競技者csv変換!$A:$AK,MATCH(Z$1,競技者csv変換!$1:$1,0),0)="","",VLOOKUP($A23,競技者csv変換!$A:$AK,MATCH(Z$1,競技者csv変換!$1:$1,0),0)))</f>
        <v/>
      </c>
      <c r="AA23" s="189" t="str">
        <f>IF(ISERROR(VLOOKUP($A23,競技者csv変換!$A:$AK,MATCH(AA$1,競技者csv変換!$1:$1,0),0)),"",IF(VLOOKUP($A23,競技者csv変換!$A:$AK,MATCH(AA$1,競技者csv変換!$1:$1,0),0)="","",VLOOKUP($A23,競技者csv変換!$A:$AK,MATCH(AA$1,競技者csv変換!$1:$1,0),0)))</f>
        <v/>
      </c>
      <c r="AB23" s="189" t="str">
        <f>IF(ISERROR(VLOOKUP($A23,競技者csv変換!$A:$AK,MATCH(AB$1,競技者csv変換!$1:$1,0),0)),"",IF(VLOOKUP($A23,競技者csv変換!$A:$AK,MATCH(AB$1,競技者csv変換!$1:$1,0),0)="","",VLOOKUP($A23,競技者csv変換!$A:$AK,MATCH(AB$1,競技者csv変換!$1:$1,0),0)))</f>
        <v/>
      </c>
      <c r="AC23" s="189" t="str">
        <f>IF(ISERROR(VLOOKUP($A23,競技者csv変換!$A:$AK,MATCH(AC$1,競技者csv変換!$1:$1,0),0)),"",IF(VLOOKUP($A23,競技者csv変換!$A:$AK,MATCH(AC$1,競技者csv変換!$1:$1,0),0)="","",VLOOKUP($A23,競技者csv変換!$A:$AK,MATCH(AC$1,競技者csv変換!$1:$1,0),0)))</f>
        <v/>
      </c>
      <c r="AD23" s="76" t="str">
        <f>IF(ISERROR(VLOOKUP($A23,競技者csv変換!$A:$AK,MATCH(AD$1,競技者csv変換!$1:$1,0),0)),"",IF(VLOOKUP($A23,競技者csv変換!$A:$AK,MATCH(AD$1,競技者csv変換!$1:$1,0),0)="","",VLOOKUP($A23,競技者csv変換!$A:$AK,MATCH(AD$1,競技者csv変換!$1:$1,0),0)))</f>
        <v/>
      </c>
      <c r="AE23" s="76" t="str">
        <f>IF(ISERROR(VLOOKUP($A23,競技者csv変換!$A:$AK,MATCH(AE$1,競技者csv変換!$1:$1,0),0)),"",IF(VLOOKUP($A23,競技者csv変換!$A:$AK,MATCH(AE$1,競技者csv変換!$1:$1,0),0)="","",VLOOKUP($A23,競技者csv変換!$A:$AK,MATCH(AE$1,競技者csv変換!$1:$1,0),0)))</f>
        <v/>
      </c>
      <c r="AF23" s="76" t="str">
        <f>IF(ISERROR(VLOOKUP($A23,競技者csv変換!$A:$AK,MATCH(AF$1,競技者csv変換!$1:$1,0),0)),"",IF(VLOOKUP($A23,競技者csv変換!$A:$AK,MATCH(AF$1,競技者csv変換!$1:$1,0),0)="","",VLOOKUP($A23,競技者csv変換!$A:$AK,MATCH(AF$1,競技者csv変換!$1:$1,0),0)))</f>
        <v/>
      </c>
      <c r="AG23" s="76" t="str">
        <f>IF(ISERROR(VLOOKUP($A23,競技者csv変換!$A:$AK,MATCH(AG$1,競技者csv変換!$1:$1,0),0)),"",IF(VLOOKUP($A23,競技者csv変換!$A:$AK,MATCH(AG$1,競技者csv変換!$1:$1,0),0)="","",VLOOKUP($A23,競技者csv変換!$A:$AK,MATCH(AG$1,競技者csv変換!$1:$1,0),0)))</f>
        <v/>
      </c>
      <c r="AH23" s="76" t="str">
        <f>IF(ISERROR(VLOOKUP($A23,競技者csv変換!$A:$AK,MATCH(AH$1,競技者csv変換!$1:$1,0),0)),"",IF(VLOOKUP($A23,競技者csv変換!$A:$AK,MATCH(AH$1,競技者csv変換!$1:$1,0),0)="","",VLOOKUP($A23,競技者csv変換!$A:$AK,MATCH(AH$1,競技者csv変換!$1:$1,0),0)))</f>
        <v/>
      </c>
      <c r="AI23" s="76" t="str">
        <f>IF(ISERROR(VLOOKUP($A23,競技者csv変換!$A:$AK,MATCH(AI$1,競技者csv変換!$1:$1,0),0)),"",IF(VLOOKUP($A23,競技者csv変換!$A:$AK,MATCH(AI$1,競技者csv変換!$1:$1,0),0)="","",VLOOKUP($A23,競技者csv変換!$A:$AK,MATCH(AI$1,競技者csv変換!$1:$1,0),0)))</f>
        <v/>
      </c>
      <c r="AJ23" s="76" t="str">
        <f>IF(ISERROR(VLOOKUP($A23,競技者csv変換!$A:$AK,MATCH(AJ$1,競技者csv変換!$1:$1,0),0)),"",IF(VLOOKUP($A23,競技者csv変換!$A:$AK,MATCH(AJ$1,競技者csv変換!$1:$1,0),0)="","",VLOOKUP($A23,競技者csv変換!$A:$AK,MATCH(AJ$1,競技者csv変換!$1:$1,0),0)))</f>
        <v/>
      </c>
      <c r="AK23" s="76" t="str">
        <f>IF(ISERROR(VLOOKUP($A23,競技者csv変換!$A:$AK,MATCH(AK$1,競技者csv変換!$1:$1,0),0)),"",IF(VLOOKUP($A23,競技者csv変換!$A:$AK,MATCH(AK$1,競技者csv変換!$1:$1,0),0)="","",VLOOKUP($A23,競技者csv変換!$A:$AK,MATCH(AK$1,競技者csv変換!$1:$1,0),0)))</f>
        <v/>
      </c>
    </row>
    <row r="24" spans="1:37" ht="18" customHeight="1">
      <c r="A24" s="76" t="str">
        <f t="shared" si="0"/>
        <v/>
      </c>
      <c r="B24" s="189" t="str">
        <f>IF(ISERROR(VLOOKUP($A24,競技者csv変換!$A:$AK,MATCH(B$1,競技者csv変換!$1:$1,0),0)),"",IF(VLOOKUP($A24,競技者csv変換!$A:$AK,MATCH(B$1,競技者csv変換!$1:$1,0),0)="","",VLOOKUP($A24,競技者csv変換!$A:$AK,MATCH(B$1,競技者csv変換!$1:$1,0),0)))</f>
        <v/>
      </c>
      <c r="C24" s="189" t="str">
        <f>IF(ISERROR(VLOOKUP($A24,競技者csv変換!$A:$AK,MATCH(C$1,競技者csv変換!$1:$1,0),0)),"",IF(VLOOKUP($A24,競技者csv変換!$A:$AK,MATCH(C$1,競技者csv変換!$1:$1,0),0)="","",VLOOKUP($A24,競技者csv変換!$A:$AK,MATCH(C$1,競技者csv変換!$1:$1,0),0)))</f>
        <v/>
      </c>
      <c r="D24" s="189" t="str">
        <f>IF(ISERROR(VLOOKUP($A24,競技者csv変換!$A:$AK,MATCH(D$1,競技者csv変換!$1:$1,0),0)),"",IF(VLOOKUP($A24,競技者csv変換!$A:$AK,MATCH(D$1,競技者csv変換!$1:$1,0),0)="","",VLOOKUP($A24,競技者csv変換!$A:$AK,MATCH(D$1,競技者csv変換!$1:$1,0),0)))</f>
        <v/>
      </c>
      <c r="E24" s="189" t="str">
        <f>IF(ISERROR(VLOOKUP($A24,競技者csv変換!$A:$AK,MATCH(E$1,競技者csv変換!$1:$1,0),0)),"",IF(VLOOKUP($A24,競技者csv変換!$A:$AK,MATCH(E$1,競技者csv変換!$1:$1,0),0)="","",VLOOKUP($A24,競技者csv変換!$A:$AK,MATCH(E$1,競技者csv変換!$1:$1,0),0)))</f>
        <v/>
      </c>
      <c r="F24" s="189" t="str">
        <f>IF(ISERROR(VLOOKUP($A24,競技者csv変換!$A:$AK,MATCH(F$1,競技者csv変換!$1:$1,0),0)),"",IF(VLOOKUP($A24,競技者csv変換!$A:$AK,MATCH(F$1,競技者csv変換!$1:$1,0),0)="","",VLOOKUP($A24,競技者csv変換!$A:$AK,MATCH(F$1,競技者csv変換!$1:$1,0),0)))</f>
        <v/>
      </c>
      <c r="G24" s="189" t="str">
        <f>IF(ISERROR(VLOOKUP($A24,競技者csv変換!$A:$AK,MATCH(G$1,競技者csv変換!$1:$1,0),0)),"",IF(VLOOKUP($A24,競技者csv変換!$A:$AK,MATCH(G$1,競技者csv変換!$1:$1,0),0)="","",VLOOKUP($A24,競技者csv変換!$A:$AK,MATCH(G$1,競技者csv変換!$1:$1,0),0)))</f>
        <v/>
      </c>
      <c r="H24" s="189" t="str">
        <f>IF(ISERROR(VLOOKUP($A24,競技者csv変換!$A:$AK,MATCH(H$1,競技者csv変換!$1:$1,0),0)),"",IF(VLOOKUP($A24,競技者csv変換!$A:$AK,MATCH(H$1,競技者csv変換!$1:$1,0),0)="","",VLOOKUP($A24,競技者csv変換!$A:$AK,MATCH(H$1,競技者csv変換!$1:$1,0),0)))</f>
        <v/>
      </c>
      <c r="I24" s="189" t="str">
        <f>IF(ISERROR(VLOOKUP($A24,競技者csv変換!$A:$AK,MATCH(I$1,競技者csv変換!$1:$1,0),0)),"",IF(VLOOKUP($A24,競技者csv変換!$A:$AK,MATCH(I$1,競技者csv変換!$1:$1,0),0)="","",VLOOKUP($A24,競技者csv変換!$A:$AK,MATCH(I$1,競技者csv変換!$1:$1,0),0)))</f>
        <v/>
      </c>
      <c r="J24" s="189" t="str">
        <f>IF(ISERROR(VLOOKUP($A24,競技者csv変換!$A:$AK,MATCH(J$1,競技者csv変換!$1:$1,0),0)),"",IF(VLOOKUP($A24,競技者csv変換!$A:$AK,MATCH(J$1,競技者csv変換!$1:$1,0),0)="","",VLOOKUP($A24,競技者csv変換!$A:$AK,MATCH(J$1,競技者csv変換!$1:$1,0),0)))</f>
        <v/>
      </c>
      <c r="K24" s="189" t="str">
        <f>IF(ISERROR(VLOOKUP($A24,競技者csv変換!$A:$AK,MATCH(K$1,競技者csv変換!$1:$1,0),0)),"",IF(VLOOKUP($A24,競技者csv変換!$A:$AK,MATCH(K$1,競技者csv変換!$1:$1,0),0)="","",VLOOKUP($A24,競技者csv変換!$A:$AK,MATCH(K$1,競技者csv変換!$1:$1,0),0)))</f>
        <v/>
      </c>
      <c r="L24" s="189" t="str">
        <f>IF(ISERROR(VLOOKUP($A24,競技者csv変換!$A:$AK,MATCH(L$1,競技者csv変換!$1:$1,0),0)),"",IF(VLOOKUP($A24,競技者csv変換!$A:$AK,MATCH(L$1,競技者csv変換!$1:$1,0),0)="","",VLOOKUP($A24,競技者csv変換!$A:$AK,MATCH(L$1,競技者csv変換!$1:$1,0),0)))</f>
        <v/>
      </c>
      <c r="M24" s="189" t="str">
        <f>IF(ISERROR(VLOOKUP($A24,競技者csv変換!$A:$AK,MATCH(M$1,競技者csv変換!$1:$1,0),0)),"",IF(VLOOKUP($A24,競技者csv変換!$A:$AK,MATCH(M$1,競技者csv変換!$1:$1,0),0)="","",VLOOKUP($A24,競技者csv変換!$A:$AK,MATCH(M$1,競技者csv変換!$1:$1,0),0)))</f>
        <v/>
      </c>
      <c r="N24" s="189" t="str">
        <f>IF(ISERROR(VLOOKUP($A24,競技者csv変換!$A:$AK,MATCH(N$1,競技者csv変換!$1:$1,0),0)),"",IF(VLOOKUP($A24,競技者csv変換!$A:$AK,MATCH(N$1,競技者csv変換!$1:$1,0),0)="","",VLOOKUP($A24,競技者csv変換!$A:$AK,MATCH(N$1,競技者csv変換!$1:$1,0),0)))</f>
        <v/>
      </c>
      <c r="O24" s="189" t="str">
        <f>IF(ISERROR(VLOOKUP($A24,競技者csv変換!$A:$AK,MATCH(O$1,競技者csv変換!$1:$1,0),0)),"",IF(VLOOKUP($A24,競技者csv変換!$A:$AK,MATCH(O$1,競技者csv変換!$1:$1,0),0)="","",VLOOKUP($A24,競技者csv変換!$A:$AK,MATCH(O$1,競技者csv変換!$1:$1,0),0)))</f>
        <v/>
      </c>
      <c r="P24" s="189" t="str">
        <f>IF(ISERROR(VLOOKUP($A24,競技者csv変換!$A:$AK,MATCH(P$1,競技者csv変換!$1:$1,0),0)),"",IF(VLOOKUP($A24,競技者csv変換!$A:$AK,MATCH(P$1,競技者csv変換!$1:$1,0),0)="","",VLOOKUP($A24,競技者csv変換!$A:$AK,MATCH(P$1,競技者csv変換!$1:$1,0),0)))</f>
        <v/>
      </c>
      <c r="Q24" s="189" t="str">
        <f>IF(ISERROR(VLOOKUP($A24,競技者csv変換!$A:$AK,MATCH(Q$1,競技者csv変換!$1:$1,0),0)),"",IF(VLOOKUP($A24,競技者csv変換!$A:$AK,MATCH(Q$1,競技者csv変換!$1:$1,0),0)="","",VLOOKUP($A24,競技者csv変換!$A:$AK,MATCH(Q$1,競技者csv変換!$1:$1,0),0)))</f>
        <v/>
      </c>
      <c r="R24" s="189" t="str">
        <f>IF(ISERROR(VLOOKUP($A24,競技者csv変換!$A:$AK,MATCH(R$1,競技者csv変換!$1:$1,0),0)),"",IF(VLOOKUP($A24,競技者csv変換!$A:$AK,MATCH(R$1,競技者csv変換!$1:$1,0),0)="","",VLOOKUP($A24,競技者csv変換!$A:$AK,MATCH(R$1,競技者csv変換!$1:$1,0),0)))</f>
        <v/>
      </c>
      <c r="S24" s="189" t="str">
        <f>IF(ISERROR(VLOOKUP($A24,競技者csv変換!$A:$AK,MATCH(S$1,競技者csv変換!$1:$1,0),0)),"",IF(VLOOKUP($A24,競技者csv変換!$A:$AK,MATCH(S$1,競技者csv変換!$1:$1,0),0)="","",VLOOKUP($A24,競技者csv変換!$A:$AK,MATCH(S$1,競技者csv変換!$1:$1,0),0)))</f>
        <v/>
      </c>
      <c r="T24" s="189" t="str">
        <f>IF(ISERROR(VLOOKUP($A24,競技者csv変換!$A:$AK,MATCH(T$1,競技者csv変換!$1:$1,0),0)),"",IF(VLOOKUP($A24,競技者csv変換!$A:$AK,MATCH(T$1,競技者csv変換!$1:$1,0),0)="","",VLOOKUP($A24,競技者csv変換!$A:$AK,MATCH(T$1,競技者csv変換!$1:$1,0),0)))</f>
        <v/>
      </c>
      <c r="U24" s="189" t="str">
        <f>IF(ISERROR(VLOOKUP($A24,競技者csv変換!$A:$AK,MATCH(U$1,競技者csv変換!$1:$1,0),0)),"",IF(VLOOKUP($A24,競技者csv変換!$A:$AK,MATCH(U$1,競技者csv変換!$1:$1,0),0)="","",VLOOKUP($A24,競技者csv変換!$A:$AK,MATCH(U$1,競技者csv変換!$1:$1,0),0)))</f>
        <v/>
      </c>
      <c r="V24" s="189" t="str">
        <f>IF(ISERROR(VLOOKUP($A24,競技者csv変換!$A:$AK,MATCH(V$1,競技者csv変換!$1:$1,0),0)),"",IF(VLOOKUP($A24,競技者csv変換!$A:$AK,MATCH(V$1,競技者csv変換!$1:$1,0),0)="","",VLOOKUP($A24,競技者csv変換!$A:$AK,MATCH(V$1,競技者csv変換!$1:$1,0),0)))</f>
        <v/>
      </c>
      <c r="W24" s="189" t="str">
        <f>IF(ISERROR(VLOOKUP($A24,競技者csv変換!$A:$AK,MATCH(W$1,競技者csv変換!$1:$1,0),0)),"",IF(VLOOKUP($A24,競技者csv変換!$A:$AK,MATCH(W$1,競技者csv変換!$1:$1,0),0)="","",VLOOKUP($A24,競技者csv変換!$A:$AK,MATCH(W$1,競技者csv変換!$1:$1,0),0)))</f>
        <v/>
      </c>
      <c r="X24" s="189" t="str">
        <f>IF(ISERROR(VLOOKUP($A24,競技者csv変換!$A:$AK,MATCH(X$1,競技者csv変換!$1:$1,0),0)),"",IF(VLOOKUP($A24,競技者csv変換!$A:$AK,MATCH(X$1,競技者csv変換!$1:$1,0),0)="","",VLOOKUP($A24,競技者csv変換!$A:$AK,MATCH(X$1,競技者csv変換!$1:$1,0),0)))</f>
        <v/>
      </c>
      <c r="Y24" s="189" t="str">
        <f>IF(ISERROR(VLOOKUP($A24,競技者csv変換!$A:$AK,MATCH(Y$1,競技者csv変換!$1:$1,0),0)),"",IF(VLOOKUP($A24,競技者csv変換!$A:$AK,MATCH(Y$1,競技者csv変換!$1:$1,0),0)="","",VLOOKUP($A24,競技者csv変換!$A:$AK,MATCH(Y$1,競技者csv変換!$1:$1,0),0)))</f>
        <v/>
      </c>
      <c r="Z24" s="189" t="str">
        <f>IF(ISERROR(VLOOKUP($A24,競技者csv変換!$A:$AK,MATCH(Z$1,競技者csv変換!$1:$1,0),0)),"",IF(VLOOKUP($A24,競技者csv変換!$A:$AK,MATCH(Z$1,競技者csv変換!$1:$1,0),0)="","",VLOOKUP($A24,競技者csv変換!$A:$AK,MATCH(Z$1,競技者csv変換!$1:$1,0),0)))</f>
        <v/>
      </c>
      <c r="AA24" s="189" t="str">
        <f>IF(ISERROR(VLOOKUP($A24,競技者csv変換!$A:$AK,MATCH(AA$1,競技者csv変換!$1:$1,0),0)),"",IF(VLOOKUP($A24,競技者csv変換!$A:$AK,MATCH(AA$1,競技者csv変換!$1:$1,0),0)="","",VLOOKUP($A24,競技者csv変換!$A:$AK,MATCH(AA$1,競技者csv変換!$1:$1,0),0)))</f>
        <v/>
      </c>
      <c r="AB24" s="189" t="str">
        <f>IF(ISERROR(VLOOKUP($A24,競技者csv変換!$A:$AK,MATCH(AB$1,競技者csv変換!$1:$1,0),0)),"",IF(VLOOKUP($A24,競技者csv変換!$A:$AK,MATCH(AB$1,競技者csv変換!$1:$1,0),0)="","",VLOOKUP($A24,競技者csv変換!$A:$AK,MATCH(AB$1,競技者csv変換!$1:$1,0),0)))</f>
        <v/>
      </c>
      <c r="AC24" s="189" t="str">
        <f>IF(ISERROR(VLOOKUP($A24,競技者csv変換!$A:$AK,MATCH(AC$1,競技者csv変換!$1:$1,0),0)),"",IF(VLOOKUP($A24,競技者csv変換!$A:$AK,MATCH(AC$1,競技者csv変換!$1:$1,0),0)="","",VLOOKUP($A24,競技者csv変換!$A:$AK,MATCH(AC$1,競技者csv変換!$1:$1,0),0)))</f>
        <v/>
      </c>
      <c r="AD24" s="76" t="str">
        <f>IF(ISERROR(VLOOKUP($A24,競技者csv変換!$A:$AK,MATCH(AD$1,競技者csv変換!$1:$1,0),0)),"",IF(VLOOKUP($A24,競技者csv変換!$A:$AK,MATCH(AD$1,競技者csv変換!$1:$1,0),0)="","",VLOOKUP($A24,競技者csv変換!$A:$AK,MATCH(AD$1,競技者csv変換!$1:$1,0),0)))</f>
        <v/>
      </c>
      <c r="AE24" s="76" t="str">
        <f>IF(ISERROR(VLOOKUP($A24,競技者csv変換!$A:$AK,MATCH(AE$1,競技者csv変換!$1:$1,0),0)),"",IF(VLOOKUP($A24,競技者csv変換!$A:$AK,MATCH(AE$1,競技者csv変換!$1:$1,0),0)="","",VLOOKUP($A24,競技者csv変換!$A:$AK,MATCH(AE$1,競技者csv変換!$1:$1,0),0)))</f>
        <v/>
      </c>
      <c r="AF24" s="76" t="str">
        <f>IF(ISERROR(VLOOKUP($A24,競技者csv変換!$A:$AK,MATCH(AF$1,競技者csv変換!$1:$1,0),0)),"",IF(VLOOKUP($A24,競技者csv変換!$A:$AK,MATCH(AF$1,競技者csv変換!$1:$1,0),0)="","",VLOOKUP($A24,競技者csv変換!$A:$AK,MATCH(AF$1,競技者csv変換!$1:$1,0),0)))</f>
        <v/>
      </c>
      <c r="AG24" s="76" t="str">
        <f>IF(ISERROR(VLOOKUP($A24,競技者csv変換!$A:$AK,MATCH(AG$1,競技者csv変換!$1:$1,0),0)),"",IF(VLOOKUP($A24,競技者csv変換!$A:$AK,MATCH(AG$1,競技者csv変換!$1:$1,0),0)="","",VLOOKUP($A24,競技者csv変換!$A:$AK,MATCH(AG$1,競技者csv変換!$1:$1,0),0)))</f>
        <v/>
      </c>
      <c r="AH24" s="76" t="str">
        <f>IF(ISERROR(VLOOKUP($A24,競技者csv変換!$A:$AK,MATCH(AH$1,競技者csv変換!$1:$1,0),0)),"",IF(VLOOKUP($A24,競技者csv変換!$A:$AK,MATCH(AH$1,競技者csv変換!$1:$1,0),0)="","",VLOOKUP($A24,競技者csv変換!$A:$AK,MATCH(AH$1,競技者csv変換!$1:$1,0),0)))</f>
        <v/>
      </c>
      <c r="AI24" s="76" t="str">
        <f>IF(ISERROR(VLOOKUP($A24,競技者csv変換!$A:$AK,MATCH(AI$1,競技者csv変換!$1:$1,0),0)),"",IF(VLOOKUP($A24,競技者csv変換!$A:$AK,MATCH(AI$1,競技者csv変換!$1:$1,0),0)="","",VLOOKUP($A24,競技者csv変換!$A:$AK,MATCH(AI$1,競技者csv変換!$1:$1,0),0)))</f>
        <v/>
      </c>
      <c r="AJ24" s="76" t="str">
        <f>IF(ISERROR(VLOOKUP($A24,競技者csv変換!$A:$AK,MATCH(AJ$1,競技者csv変換!$1:$1,0),0)),"",IF(VLOOKUP($A24,競技者csv変換!$A:$AK,MATCH(AJ$1,競技者csv変換!$1:$1,0),0)="","",VLOOKUP($A24,競技者csv変換!$A:$AK,MATCH(AJ$1,競技者csv変換!$1:$1,0),0)))</f>
        <v/>
      </c>
      <c r="AK24" s="76" t="str">
        <f>IF(ISERROR(VLOOKUP($A24,競技者csv変換!$A:$AK,MATCH(AK$1,競技者csv変換!$1:$1,0),0)),"",IF(VLOOKUP($A24,競技者csv変換!$A:$AK,MATCH(AK$1,競技者csv変換!$1:$1,0),0)="","",VLOOKUP($A24,競技者csv変換!$A:$AK,MATCH(AK$1,競技者csv変換!$1:$1,0),0)))</f>
        <v/>
      </c>
    </row>
    <row r="25" spans="1:37" ht="18" customHeight="1">
      <c r="A25" s="76" t="str">
        <f t="shared" si="0"/>
        <v/>
      </c>
      <c r="B25" s="189" t="str">
        <f>IF(ISERROR(VLOOKUP($A25,競技者csv変換!$A:$AK,MATCH(B$1,競技者csv変換!$1:$1,0),0)),"",IF(VLOOKUP($A25,競技者csv変換!$A:$AK,MATCH(B$1,競技者csv変換!$1:$1,0),0)="","",VLOOKUP($A25,競技者csv変換!$A:$AK,MATCH(B$1,競技者csv変換!$1:$1,0),0)))</f>
        <v/>
      </c>
      <c r="C25" s="189" t="str">
        <f>IF(ISERROR(VLOOKUP($A25,競技者csv変換!$A:$AK,MATCH(C$1,競技者csv変換!$1:$1,0),0)),"",IF(VLOOKUP($A25,競技者csv変換!$A:$AK,MATCH(C$1,競技者csv変換!$1:$1,0),0)="","",VLOOKUP($A25,競技者csv変換!$A:$AK,MATCH(C$1,競技者csv変換!$1:$1,0),0)))</f>
        <v/>
      </c>
      <c r="D25" s="189" t="str">
        <f>IF(ISERROR(VLOOKUP($A25,競技者csv変換!$A:$AK,MATCH(D$1,競技者csv変換!$1:$1,0),0)),"",IF(VLOOKUP($A25,競技者csv変換!$A:$AK,MATCH(D$1,競技者csv変換!$1:$1,0),0)="","",VLOOKUP($A25,競技者csv変換!$A:$AK,MATCH(D$1,競技者csv変換!$1:$1,0),0)))</f>
        <v/>
      </c>
      <c r="E25" s="189" t="str">
        <f>IF(ISERROR(VLOOKUP($A25,競技者csv変換!$A:$AK,MATCH(E$1,競技者csv変換!$1:$1,0),0)),"",IF(VLOOKUP($A25,競技者csv変換!$A:$AK,MATCH(E$1,競技者csv変換!$1:$1,0),0)="","",VLOOKUP($A25,競技者csv変換!$A:$AK,MATCH(E$1,競技者csv変換!$1:$1,0),0)))</f>
        <v/>
      </c>
      <c r="F25" s="189" t="str">
        <f>IF(ISERROR(VLOOKUP($A25,競技者csv変換!$A:$AK,MATCH(F$1,競技者csv変換!$1:$1,0),0)),"",IF(VLOOKUP($A25,競技者csv変換!$A:$AK,MATCH(F$1,競技者csv変換!$1:$1,0),0)="","",VLOOKUP($A25,競技者csv変換!$A:$AK,MATCH(F$1,競技者csv変換!$1:$1,0),0)))</f>
        <v/>
      </c>
      <c r="G25" s="189" t="str">
        <f>IF(ISERROR(VLOOKUP($A25,競技者csv変換!$A:$AK,MATCH(G$1,競技者csv変換!$1:$1,0),0)),"",IF(VLOOKUP($A25,競技者csv変換!$A:$AK,MATCH(G$1,競技者csv変換!$1:$1,0),0)="","",VLOOKUP($A25,競技者csv変換!$A:$AK,MATCH(G$1,競技者csv変換!$1:$1,0),0)))</f>
        <v/>
      </c>
      <c r="H25" s="189" t="str">
        <f>IF(ISERROR(VLOOKUP($A25,競技者csv変換!$A:$AK,MATCH(H$1,競技者csv変換!$1:$1,0),0)),"",IF(VLOOKUP($A25,競技者csv変換!$A:$AK,MATCH(H$1,競技者csv変換!$1:$1,0),0)="","",VLOOKUP($A25,競技者csv変換!$A:$AK,MATCH(H$1,競技者csv変換!$1:$1,0),0)))</f>
        <v/>
      </c>
      <c r="I25" s="189" t="str">
        <f>IF(ISERROR(VLOOKUP($A25,競技者csv変換!$A:$AK,MATCH(I$1,競技者csv変換!$1:$1,0),0)),"",IF(VLOOKUP($A25,競技者csv変換!$A:$AK,MATCH(I$1,競技者csv変換!$1:$1,0),0)="","",VLOOKUP($A25,競技者csv変換!$A:$AK,MATCH(I$1,競技者csv変換!$1:$1,0),0)))</f>
        <v/>
      </c>
      <c r="J25" s="189" t="str">
        <f>IF(ISERROR(VLOOKUP($A25,競技者csv変換!$A:$AK,MATCH(J$1,競技者csv変換!$1:$1,0),0)),"",IF(VLOOKUP($A25,競技者csv変換!$A:$AK,MATCH(J$1,競技者csv変換!$1:$1,0),0)="","",VLOOKUP($A25,競技者csv変換!$A:$AK,MATCH(J$1,競技者csv変換!$1:$1,0),0)))</f>
        <v/>
      </c>
      <c r="K25" s="189" t="str">
        <f>IF(ISERROR(VLOOKUP($A25,競技者csv変換!$A:$AK,MATCH(K$1,競技者csv変換!$1:$1,0),0)),"",IF(VLOOKUP($A25,競技者csv変換!$A:$AK,MATCH(K$1,競技者csv変換!$1:$1,0),0)="","",VLOOKUP($A25,競技者csv変換!$A:$AK,MATCH(K$1,競技者csv変換!$1:$1,0),0)))</f>
        <v/>
      </c>
      <c r="L25" s="189" t="str">
        <f>IF(ISERROR(VLOOKUP($A25,競技者csv変換!$A:$AK,MATCH(L$1,競技者csv変換!$1:$1,0),0)),"",IF(VLOOKUP($A25,競技者csv変換!$A:$AK,MATCH(L$1,競技者csv変換!$1:$1,0),0)="","",VLOOKUP($A25,競技者csv変換!$A:$AK,MATCH(L$1,競技者csv変換!$1:$1,0),0)))</f>
        <v/>
      </c>
      <c r="M25" s="189" t="str">
        <f>IF(ISERROR(VLOOKUP($A25,競技者csv変換!$A:$AK,MATCH(M$1,競技者csv変換!$1:$1,0),0)),"",IF(VLOOKUP($A25,競技者csv変換!$A:$AK,MATCH(M$1,競技者csv変換!$1:$1,0),0)="","",VLOOKUP($A25,競技者csv変換!$A:$AK,MATCH(M$1,競技者csv変換!$1:$1,0),0)))</f>
        <v/>
      </c>
      <c r="N25" s="189" t="str">
        <f>IF(ISERROR(VLOOKUP($A25,競技者csv変換!$A:$AK,MATCH(N$1,競技者csv変換!$1:$1,0),0)),"",IF(VLOOKUP($A25,競技者csv変換!$A:$AK,MATCH(N$1,競技者csv変換!$1:$1,0),0)="","",VLOOKUP($A25,競技者csv変換!$A:$AK,MATCH(N$1,競技者csv変換!$1:$1,0),0)))</f>
        <v/>
      </c>
      <c r="O25" s="189" t="str">
        <f>IF(ISERROR(VLOOKUP($A25,競技者csv変換!$A:$AK,MATCH(O$1,競技者csv変換!$1:$1,0),0)),"",IF(VLOOKUP($A25,競技者csv変換!$A:$AK,MATCH(O$1,競技者csv変換!$1:$1,0),0)="","",VLOOKUP($A25,競技者csv変換!$A:$AK,MATCH(O$1,競技者csv変換!$1:$1,0),0)))</f>
        <v/>
      </c>
      <c r="P25" s="189" t="str">
        <f>IF(ISERROR(VLOOKUP($A25,競技者csv変換!$A:$AK,MATCH(P$1,競技者csv変換!$1:$1,0),0)),"",IF(VLOOKUP($A25,競技者csv変換!$A:$AK,MATCH(P$1,競技者csv変換!$1:$1,0),0)="","",VLOOKUP($A25,競技者csv変換!$A:$AK,MATCH(P$1,競技者csv変換!$1:$1,0),0)))</f>
        <v/>
      </c>
      <c r="Q25" s="189" t="str">
        <f>IF(ISERROR(VLOOKUP($A25,競技者csv変換!$A:$AK,MATCH(Q$1,競技者csv変換!$1:$1,0),0)),"",IF(VLOOKUP($A25,競技者csv変換!$A:$AK,MATCH(Q$1,競技者csv変換!$1:$1,0),0)="","",VLOOKUP($A25,競技者csv変換!$A:$AK,MATCH(Q$1,競技者csv変換!$1:$1,0),0)))</f>
        <v/>
      </c>
      <c r="R25" s="189" t="str">
        <f>IF(ISERROR(VLOOKUP($A25,競技者csv変換!$A:$AK,MATCH(R$1,競技者csv変換!$1:$1,0),0)),"",IF(VLOOKUP($A25,競技者csv変換!$A:$AK,MATCH(R$1,競技者csv変換!$1:$1,0),0)="","",VLOOKUP($A25,競技者csv変換!$A:$AK,MATCH(R$1,競技者csv変換!$1:$1,0),0)))</f>
        <v/>
      </c>
      <c r="S25" s="189" t="str">
        <f>IF(ISERROR(VLOOKUP($A25,競技者csv変換!$A:$AK,MATCH(S$1,競技者csv変換!$1:$1,0),0)),"",IF(VLOOKUP($A25,競技者csv変換!$A:$AK,MATCH(S$1,競技者csv変換!$1:$1,0),0)="","",VLOOKUP($A25,競技者csv変換!$A:$AK,MATCH(S$1,競技者csv変換!$1:$1,0),0)))</f>
        <v/>
      </c>
      <c r="T25" s="189" t="str">
        <f>IF(ISERROR(VLOOKUP($A25,競技者csv変換!$A:$AK,MATCH(T$1,競技者csv変換!$1:$1,0),0)),"",IF(VLOOKUP($A25,競技者csv変換!$A:$AK,MATCH(T$1,競技者csv変換!$1:$1,0),0)="","",VLOOKUP($A25,競技者csv変換!$A:$AK,MATCH(T$1,競技者csv変換!$1:$1,0),0)))</f>
        <v/>
      </c>
      <c r="U25" s="189" t="str">
        <f>IF(ISERROR(VLOOKUP($A25,競技者csv変換!$A:$AK,MATCH(U$1,競技者csv変換!$1:$1,0),0)),"",IF(VLOOKUP($A25,競技者csv変換!$A:$AK,MATCH(U$1,競技者csv変換!$1:$1,0),0)="","",VLOOKUP($A25,競技者csv変換!$A:$AK,MATCH(U$1,競技者csv変換!$1:$1,0),0)))</f>
        <v/>
      </c>
      <c r="V25" s="189" t="str">
        <f>IF(ISERROR(VLOOKUP($A25,競技者csv変換!$A:$AK,MATCH(V$1,競技者csv変換!$1:$1,0),0)),"",IF(VLOOKUP($A25,競技者csv変換!$A:$AK,MATCH(V$1,競技者csv変換!$1:$1,0),0)="","",VLOOKUP($A25,競技者csv変換!$A:$AK,MATCH(V$1,競技者csv変換!$1:$1,0),0)))</f>
        <v/>
      </c>
      <c r="W25" s="189" t="str">
        <f>IF(ISERROR(VLOOKUP($A25,競技者csv変換!$A:$AK,MATCH(W$1,競技者csv変換!$1:$1,0),0)),"",IF(VLOOKUP($A25,競技者csv変換!$A:$AK,MATCH(W$1,競技者csv変換!$1:$1,0),0)="","",VLOOKUP($A25,競技者csv変換!$A:$AK,MATCH(W$1,競技者csv変換!$1:$1,0),0)))</f>
        <v/>
      </c>
      <c r="X25" s="189" t="str">
        <f>IF(ISERROR(VLOOKUP($A25,競技者csv変換!$A:$AK,MATCH(X$1,競技者csv変換!$1:$1,0),0)),"",IF(VLOOKUP($A25,競技者csv変換!$A:$AK,MATCH(X$1,競技者csv変換!$1:$1,0),0)="","",VLOOKUP($A25,競技者csv変換!$A:$AK,MATCH(X$1,競技者csv変換!$1:$1,0),0)))</f>
        <v/>
      </c>
      <c r="Y25" s="189" t="str">
        <f>IF(ISERROR(VLOOKUP($A25,競技者csv変換!$A:$AK,MATCH(Y$1,競技者csv変換!$1:$1,0),0)),"",IF(VLOOKUP($A25,競技者csv変換!$A:$AK,MATCH(Y$1,競技者csv変換!$1:$1,0),0)="","",VLOOKUP($A25,競技者csv変換!$A:$AK,MATCH(Y$1,競技者csv変換!$1:$1,0),0)))</f>
        <v/>
      </c>
      <c r="Z25" s="189" t="str">
        <f>IF(ISERROR(VLOOKUP($A25,競技者csv変換!$A:$AK,MATCH(Z$1,競技者csv変換!$1:$1,0),0)),"",IF(VLOOKUP($A25,競技者csv変換!$A:$AK,MATCH(Z$1,競技者csv変換!$1:$1,0),0)="","",VLOOKUP($A25,競技者csv変換!$A:$AK,MATCH(Z$1,競技者csv変換!$1:$1,0),0)))</f>
        <v/>
      </c>
      <c r="AA25" s="189" t="str">
        <f>IF(ISERROR(VLOOKUP($A25,競技者csv変換!$A:$AK,MATCH(AA$1,競技者csv変換!$1:$1,0),0)),"",IF(VLOOKUP($A25,競技者csv変換!$A:$AK,MATCH(AA$1,競技者csv変換!$1:$1,0),0)="","",VLOOKUP($A25,競技者csv変換!$A:$AK,MATCH(AA$1,競技者csv変換!$1:$1,0),0)))</f>
        <v/>
      </c>
      <c r="AB25" s="189" t="str">
        <f>IF(ISERROR(VLOOKUP($A25,競技者csv変換!$A:$AK,MATCH(AB$1,競技者csv変換!$1:$1,0),0)),"",IF(VLOOKUP($A25,競技者csv変換!$A:$AK,MATCH(AB$1,競技者csv変換!$1:$1,0),0)="","",VLOOKUP($A25,競技者csv変換!$A:$AK,MATCH(AB$1,競技者csv変換!$1:$1,0),0)))</f>
        <v/>
      </c>
      <c r="AC25" s="189" t="str">
        <f>IF(ISERROR(VLOOKUP($A25,競技者csv変換!$A:$AK,MATCH(AC$1,競技者csv変換!$1:$1,0),0)),"",IF(VLOOKUP($A25,競技者csv変換!$A:$AK,MATCH(AC$1,競技者csv変換!$1:$1,0),0)="","",VLOOKUP($A25,競技者csv変換!$A:$AK,MATCH(AC$1,競技者csv変換!$1:$1,0),0)))</f>
        <v/>
      </c>
      <c r="AD25" s="76" t="str">
        <f>IF(ISERROR(VLOOKUP($A25,競技者csv変換!$A:$AK,MATCH(AD$1,競技者csv変換!$1:$1,0),0)),"",IF(VLOOKUP($A25,競技者csv変換!$A:$AK,MATCH(AD$1,競技者csv変換!$1:$1,0),0)="","",VLOOKUP($A25,競技者csv変換!$A:$AK,MATCH(AD$1,競技者csv変換!$1:$1,0),0)))</f>
        <v/>
      </c>
      <c r="AE25" s="76" t="str">
        <f>IF(ISERROR(VLOOKUP($A25,競技者csv変換!$A:$AK,MATCH(AE$1,競技者csv変換!$1:$1,0),0)),"",IF(VLOOKUP($A25,競技者csv変換!$A:$AK,MATCH(AE$1,競技者csv変換!$1:$1,0),0)="","",VLOOKUP($A25,競技者csv変換!$A:$AK,MATCH(AE$1,競技者csv変換!$1:$1,0),0)))</f>
        <v/>
      </c>
      <c r="AF25" s="76" t="str">
        <f>IF(ISERROR(VLOOKUP($A25,競技者csv変換!$A:$AK,MATCH(AF$1,競技者csv変換!$1:$1,0),0)),"",IF(VLOOKUP($A25,競技者csv変換!$A:$AK,MATCH(AF$1,競技者csv変換!$1:$1,0),0)="","",VLOOKUP($A25,競技者csv変換!$A:$AK,MATCH(AF$1,競技者csv変換!$1:$1,0),0)))</f>
        <v/>
      </c>
      <c r="AG25" s="76" t="str">
        <f>IF(ISERROR(VLOOKUP($A25,競技者csv変換!$A:$AK,MATCH(AG$1,競技者csv変換!$1:$1,0),0)),"",IF(VLOOKUP($A25,競技者csv変換!$A:$AK,MATCH(AG$1,競技者csv変換!$1:$1,0),0)="","",VLOOKUP($A25,競技者csv変換!$A:$AK,MATCH(AG$1,競技者csv変換!$1:$1,0),0)))</f>
        <v/>
      </c>
      <c r="AH25" s="76" t="str">
        <f>IF(ISERROR(VLOOKUP($A25,競技者csv変換!$A:$AK,MATCH(AH$1,競技者csv変換!$1:$1,0),0)),"",IF(VLOOKUP($A25,競技者csv変換!$A:$AK,MATCH(AH$1,競技者csv変換!$1:$1,0),0)="","",VLOOKUP($A25,競技者csv変換!$A:$AK,MATCH(AH$1,競技者csv変換!$1:$1,0),0)))</f>
        <v/>
      </c>
      <c r="AI25" s="76" t="str">
        <f>IF(ISERROR(VLOOKUP($A25,競技者csv変換!$A:$AK,MATCH(AI$1,競技者csv変換!$1:$1,0),0)),"",IF(VLOOKUP($A25,競技者csv変換!$A:$AK,MATCH(AI$1,競技者csv変換!$1:$1,0),0)="","",VLOOKUP($A25,競技者csv変換!$A:$AK,MATCH(AI$1,競技者csv変換!$1:$1,0),0)))</f>
        <v/>
      </c>
      <c r="AJ25" s="76" t="str">
        <f>IF(ISERROR(VLOOKUP($A25,競技者csv変換!$A:$AK,MATCH(AJ$1,競技者csv変換!$1:$1,0),0)),"",IF(VLOOKUP($A25,競技者csv変換!$A:$AK,MATCH(AJ$1,競技者csv変換!$1:$1,0),0)="","",VLOOKUP($A25,競技者csv変換!$A:$AK,MATCH(AJ$1,競技者csv変換!$1:$1,0),0)))</f>
        <v/>
      </c>
      <c r="AK25" s="76" t="str">
        <f>IF(ISERROR(VLOOKUP($A25,競技者csv変換!$A:$AK,MATCH(AK$1,競技者csv変換!$1:$1,0),0)),"",IF(VLOOKUP($A25,競技者csv変換!$A:$AK,MATCH(AK$1,競技者csv変換!$1:$1,0),0)="","",VLOOKUP($A25,競技者csv変換!$A:$AK,MATCH(AK$1,競技者csv変換!$1:$1,0),0)))</f>
        <v/>
      </c>
    </row>
    <row r="26" spans="1:37" ht="18" customHeight="1">
      <c r="A26" s="76" t="str">
        <f t="shared" si="0"/>
        <v/>
      </c>
      <c r="B26" s="189" t="str">
        <f>IF(ISERROR(VLOOKUP($A26,競技者csv変換!$A:$AK,MATCH(B$1,競技者csv変換!$1:$1,0),0)),"",IF(VLOOKUP($A26,競技者csv変換!$A:$AK,MATCH(B$1,競技者csv変換!$1:$1,0),0)="","",VLOOKUP($A26,競技者csv変換!$A:$AK,MATCH(B$1,競技者csv変換!$1:$1,0),0)))</f>
        <v/>
      </c>
      <c r="C26" s="189" t="str">
        <f>IF(ISERROR(VLOOKUP($A26,競技者csv変換!$A:$AK,MATCH(C$1,競技者csv変換!$1:$1,0),0)),"",IF(VLOOKUP($A26,競技者csv変換!$A:$AK,MATCH(C$1,競技者csv変換!$1:$1,0),0)="","",VLOOKUP($A26,競技者csv変換!$A:$AK,MATCH(C$1,競技者csv変換!$1:$1,0),0)))</f>
        <v/>
      </c>
      <c r="D26" s="189" t="str">
        <f>IF(ISERROR(VLOOKUP($A26,競技者csv変換!$A:$AK,MATCH(D$1,競技者csv変換!$1:$1,0),0)),"",IF(VLOOKUP($A26,競技者csv変換!$A:$AK,MATCH(D$1,競技者csv変換!$1:$1,0),0)="","",VLOOKUP($A26,競技者csv変換!$A:$AK,MATCH(D$1,競技者csv変換!$1:$1,0),0)))</f>
        <v/>
      </c>
      <c r="E26" s="189" t="str">
        <f>IF(ISERROR(VLOOKUP($A26,競技者csv変換!$A:$AK,MATCH(E$1,競技者csv変換!$1:$1,0),0)),"",IF(VLOOKUP($A26,競技者csv変換!$A:$AK,MATCH(E$1,競技者csv変換!$1:$1,0),0)="","",VLOOKUP($A26,競技者csv変換!$A:$AK,MATCH(E$1,競技者csv変換!$1:$1,0),0)))</f>
        <v/>
      </c>
      <c r="F26" s="189" t="str">
        <f>IF(ISERROR(VLOOKUP($A26,競技者csv変換!$A:$AK,MATCH(F$1,競技者csv変換!$1:$1,0),0)),"",IF(VLOOKUP($A26,競技者csv変換!$A:$AK,MATCH(F$1,競技者csv変換!$1:$1,0),0)="","",VLOOKUP($A26,競技者csv変換!$A:$AK,MATCH(F$1,競技者csv変換!$1:$1,0),0)))</f>
        <v/>
      </c>
      <c r="G26" s="189" t="str">
        <f>IF(ISERROR(VLOOKUP($A26,競技者csv変換!$A:$AK,MATCH(G$1,競技者csv変換!$1:$1,0),0)),"",IF(VLOOKUP($A26,競技者csv変換!$A:$AK,MATCH(G$1,競技者csv変換!$1:$1,0),0)="","",VLOOKUP($A26,競技者csv変換!$A:$AK,MATCH(G$1,競技者csv変換!$1:$1,0),0)))</f>
        <v/>
      </c>
      <c r="H26" s="189" t="str">
        <f>IF(ISERROR(VLOOKUP($A26,競技者csv変換!$A:$AK,MATCH(H$1,競技者csv変換!$1:$1,0),0)),"",IF(VLOOKUP($A26,競技者csv変換!$A:$AK,MATCH(H$1,競技者csv変換!$1:$1,0),0)="","",VLOOKUP($A26,競技者csv変換!$A:$AK,MATCH(H$1,競技者csv変換!$1:$1,0),0)))</f>
        <v/>
      </c>
      <c r="I26" s="189" t="str">
        <f>IF(ISERROR(VLOOKUP($A26,競技者csv変換!$A:$AK,MATCH(I$1,競技者csv変換!$1:$1,0),0)),"",IF(VLOOKUP($A26,競技者csv変換!$A:$AK,MATCH(I$1,競技者csv変換!$1:$1,0),0)="","",VLOOKUP($A26,競技者csv変換!$A:$AK,MATCH(I$1,競技者csv変換!$1:$1,0),0)))</f>
        <v/>
      </c>
      <c r="J26" s="189" t="str">
        <f>IF(ISERROR(VLOOKUP($A26,競技者csv変換!$A:$AK,MATCH(J$1,競技者csv変換!$1:$1,0),0)),"",IF(VLOOKUP($A26,競技者csv変換!$A:$AK,MATCH(J$1,競技者csv変換!$1:$1,0),0)="","",VLOOKUP($A26,競技者csv変換!$A:$AK,MATCH(J$1,競技者csv変換!$1:$1,0),0)))</f>
        <v/>
      </c>
      <c r="K26" s="189" t="str">
        <f>IF(ISERROR(VLOOKUP($A26,競技者csv変換!$A:$AK,MATCH(K$1,競技者csv変換!$1:$1,0),0)),"",IF(VLOOKUP($A26,競技者csv変換!$A:$AK,MATCH(K$1,競技者csv変換!$1:$1,0),0)="","",VLOOKUP($A26,競技者csv変換!$A:$AK,MATCH(K$1,競技者csv変換!$1:$1,0),0)))</f>
        <v/>
      </c>
      <c r="L26" s="189" t="str">
        <f>IF(ISERROR(VLOOKUP($A26,競技者csv変換!$A:$AK,MATCH(L$1,競技者csv変換!$1:$1,0),0)),"",IF(VLOOKUP($A26,競技者csv変換!$A:$AK,MATCH(L$1,競技者csv変換!$1:$1,0),0)="","",VLOOKUP($A26,競技者csv変換!$A:$AK,MATCH(L$1,競技者csv変換!$1:$1,0),0)))</f>
        <v/>
      </c>
      <c r="M26" s="189" t="str">
        <f>IF(ISERROR(VLOOKUP($A26,競技者csv変換!$A:$AK,MATCH(M$1,競技者csv変換!$1:$1,0),0)),"",IF(VLOOKUP($A26,競技者csv変換!$A:$AK,MATCH(M$1,競技者csv変換!$1:$1,0),0)="","",VLOOKUP($A26,競技者csv変換!$A:$AK,MATCH(M$1,競技者csv変換!$1:$1,0),0)))</f>
        <v/>
      </c>
      <c r="N26" s="189" t="str">
        <f>IF(ISERROR(VLOOKUP($A26,競技者csv変換!$A:$AK,MATCH(N$1,競技者csv変換!$1:$1,0),0)),"",IF(VLOOKUP($A26,競技者csv変換!$A:$AK,MATCH(N$1,競技者csv変換!$1:$1,0),0)="","",VLOOKUP($A26,競技者csv変換!$A:$AK,MATCH(N$1,競技者csv変換!$1:$1,0),0)))</f>
        <v/>
      </c>
      <c r="O26" s="189" t="str">
        <f>IF(ISERROR(VLOOKUP($A26,競技者csv変換!$A:$AK,MATCH(O$1,競技者csv変換!$1:$1,0),0)),"",IF(VLOOKUP($A26,競技者csv変換!$A:$AK,MATCH(O$1,競技者csv変換!$1:$1,0),0)="","",VLOOKUP($A26,競技者csv変換!$A:$AK,MATCH(O$1,競技者csv変換!$1:$1,0),0)))</f>
        <v/>
      </c>
      <c r="P26" s="189" t="str">
        <f>IF(ISERROR(VLOOKUP($A26,競技者csv変換!$A:$AK,MATCH(P$1,競技者csv変換!$1:$1,0),0)),"",IF(VLOOKUP($A26,競技者csv変換!$A:$AK,MATCH(P$1,競技者csv変換!$1:$1,0),0)="","",VLOOKUP($A26,競技者csv変換!$A:$AK,MATCH(P$1,競技者csv変換!$1:$1,0),0)))</f>
        <v/>
      </c>
      <c r="Q26" s="189" t="str">
        <f>IF(ISERROR(VLOOKUP($A26,競技者csv変換!$A:$AK,MATCH(Q$1,競技者csv変換!$1:$1,0),0)),"",IF(VLOOKUP($A26,競技者csv変換!$A:$AK,MATCH(Q$1,競技者csv変換!$1:$1,0),0)="","",VLOOKUP($A26,競技者csv変換!$A:$AK,MATCH(Q$1,競技者csv変換!$1:$1,0),0)))</f>
        <v/>
      </c>
      <c r="R26" s="189" t="str">
        <f>IF(ISERROR(VLOOKUP($A26,競技者csv変換!$A:$AK,MATCH(R$1,競技者csv変換!$1:$1,0),0)),"",IF(VLOOKUP($A26,競技者csv変換!$A:$AK,MATCH(R$1,競技者csv変換!$1:$1,0),0)="","",VLOOKUP($A26,競技者csv変換!$A:$AK,MATCH(R$1,競技者csv変換!$1:$1,0),0)))</f>
        <v/>
      </c>
      <c r="S26" s="189" t="str">
        <f>IF(ISERROR(VLOOKUP($A26,競技者csv変換!$A:$AK,MATCH(S$1,競技者csv変換!$1:$1,0),0)),"",IF(VLOOKUP($A26,競技者csv変換!$A:$AK,MATCH(S$1,競技者csv変換!$1:$1,0),0)="","",VLOOKUP($A26,競技者csv変換!$A:$AK,MATCH(S$1,競技者csv変換!$1:$1,0),0)))</f>
        <v/>
      </c>
      <c r="T26" s="189" t="str">
        <f>IF(ISERROR(VLOOKUP($A26,競技者csv変換!$A:$AK,MATCH(T$1,競技者csv変換!$1:$1,0),0)),"",IF(VLOOKUP($A26,競技者csv変換!$A:$AK,MATCH(T$1,競技者csv変換!$1:$1,0),0)="","",VLOOKUP($A26,競技者csv変換!$A:$AK,MATCH(T$1,競技者csv変換!$1:$1,0),0)))</f>
        <v/>
      </c>
      <c r="U26" s="189" t="str">
        <f>IF(ISERROR(VLOOKUP($A26,競技者csv変換!$A:$AK,MATCH(U$1,競技者csv変換!$1:$1,0),0)),"",IF(VLOOKUP($A26,競技者csv変換!$A:$AK,MATCH(U$1,競技者csv変換!$1:$1,0),0)="","",VLOOKUP($A26,競技者csv変換!$A:$AK,MATCH(U$1,競技者csv変換!$1:$1,0),0)))</f>
        <v/>
      </c>
      <c r="V26" s="189" t="str">
        <f>IF(ISERROR(VLOOKUP($A26,競技者csv変換!$A:$AK,MATCH(V$1,競技者csv変換!$1:$1,0),0)),"",IF(VLOOKUP($A26,競技者csv変換!$A:$AK,MATCH(V$1,競技者csv変換!$1:$1,0),0)="","",VLOOKUP($A26,競技者csv変換!$A:$AK,MATCH(V$1,競技者csv変換!$1:$1,0),0)))</f>
        <v/>
      </c>
      <c r="W26" s="189" t="str">
        <f>IF(ISERROR(VLOOKUP($A26,競技者csv変換!$A:$AK,MATCH(W$1,競技者csv変換!$1:$1,0),0)),"",IF(VLOOKUP($A26,競技者csv変換!$A:$AK,MATCH(W$1,競技者csv変換!$1:$1,0),0)="","",VLOOKUP($A26,競技者csv変換!$A:$AK,MATCH(W$1,競技者csv変換!$1:$1,0),0)))</f>
        <v/>
      </c>
      <c r="X26" s="189" t="str">
        <f>IF(ISERROR(VLOOKUP($A26,競技者csv変換!$A:$AK,MATCH(X$1,競技者csv変換!$1:$1,0),0)),"",IF(VLOOKUP($A26,競技者csv変換!$A:$AK,MATCH(X$1,競技者csv変換!$1:$1,0),0)="","",VLOOKUP($A26,競技者csv変換!$A:$AK,MATCH(X$1,競技者csv変換!$1:$1,0),0)))</f>
        <v/>
      </c>
      <c r="Y26" s="189" t="str">
        <f>IF(ISERROR(VLOOKUP($A26,競技者csv変換!$A:$AK,MATCH(Y$1,競技者csv変換!$1:$1,0),0)),"",IF(VLOOKUP($A26,競技者csv変換!$A:$AK,MATCH(Y$1,競技者csv変換!$1:$1,0),0)="","",VLOOKUP($A26,競技者csv変換!$A:$AK,MATCH(Y$1,競技者csv変換!$1:$1,0),0)))</f>
        <v/>
      </c>
      <c r="Z26" s="189" t="str">
        <f>IF(ISERROR(VLOOKUP($A26,競技者csv変換!$A:$AK,MATCH(Z$1,競技者csv変換!$1:$1,0),0)),"",IF(VLOOKUP($A26,競技者csv変換!$A:$AK,MATCH(Z$1,競技者csv変換!$1:$1,0),0)="","",VLOOKUP($A26,競技者csv変換!$A:$AK,MATCH(Z$1,競技者csv変換!$1:$1,0),0)))</f>
        <v/>
      </c>
      <c r="AA26" s="189" t="str">
        <f>IF(ISERROR(VLOOKUP($A26,競技者csv変換!$A:$AK,MATCH(AA$1,競技者csv変換!$1:$1,0),0)),"",IF(VLOOKUP($A26,競技者csv変換!$A:$AK,MATCH(AA$1,競技者csv変換!$1:$1,0),0)="","",VLOOKUP($A26,競技者csv変換!$A:$AK,MATCH(AA$1,競技者csv変換!$1:$1,0),0)))</f>
        <v/>
      </c>
      <c r="AB26" s="189" t="str">
        <f>IF(ISERROR(VLOOKUP($A26,競技者csv変換!$A:$AK,MATCH(AB$1,競技者csv変換!$1:$1,0),0)),"",IF(VLOOKUP($A26,競技者csv変換!$A:$AK,MATCH(AB$1,競技者csv変換!$1:$1,0),0)="","",VLOOKUP($A26,競技者csv変換!$A:$AK,MATCH(AB$1,競技者csv変換!$1:$1,0),0)))</f>
        <v/>
      </c>
      <c r="AC26" s="189" t="str">
        <f>IF(ISERROR(VLOOKUP($A26,競技者csv変換!$A:$AK,MATCH(AC$1,競技者csv変換!$1:$1,0),0)),"",IF(VLOOKUP($A26,競技者csv変換!$A:$AK,MATCH(AC$1,競技者csv変換!$1:$1,0),0)="","",VLOOKUP($A26,競技者csv変換!$A:$AK,MATCH(AC$1,競技者csv変換!$1:$1,0),0)))</f>
        <v/>
      </c>
      <c r="AD26" s="76" t="str">
        <f>IF(ISERROR(VLOOKUP($A26,競技者csv変換!$A:$AK,MATCH(AD$1,競技者csv変換!$1:$1,0),0)),"",IF(VLOOKUP($A26,競技者csv変換!$A:$AK,MATCH(AD$1,競技者csv変換!$1:$1,0),0)="","",VLOOKUP($A26,競技者csv変換!$A:$AK,MATCH(AD$1,競技者csv変換!$1:$1,0),0)))</f>
        <v/>
      </c>
      <c r="AE26" s="76" t="str">
        <f>IF(ISERROR(VLOOKUP($A26,競技者csv変換!$A:$AK,MATCH(AE$1,競技者csv変換!$1:$1,0),0)),"",IF(VLOOKUP($A26,競技者csv変換!$A:$AK,MATCH(AE$1,競技者csv変換!$1:$1,0),0)="","",VLOOKUP($A26,競技者csv変換!$A:$AK,MATCH(AE$1,競技者csv変換!$1:$1,0),0)))</f>
        <v/>
      </c>
      <c r="AF26" s="76" t="str">
        <f>IF(ISERROR(VLOOKUP($A26,競技者csv変換!$A:$AK,MATCH(AF$1,競技者csv変換!$1:$1,0),0)),"",IF(VLOOKUP($A26,競技者csv変換!$A:$AK,MATCH(AF$1,競技者csv変換!$1:$1,0),0)="","",VLOOKUP($A26,競技者csv変換!$A:$AK,MATCH(AF$1,競技者csv変換!$1:$1,0),0)))</f>
        <v/>
      </c>
      <c r="AG26" s="76" t="str">
        <f>IF(ISERROR(VLOOKUP($A26,競技者csv変換!$A:$AK,MATCH(AG$1,競技者csv変換!$1:$1,0),0)),"",IF(VLOOKUP($A26,競技者csv変換!$A:$AK,MATCH(AG$1,競技者csv変換!$1:$1,0),0)="","",VLOOKUP($A26,競技者csv変換!$A:$AK,MATCH(AG$1,競技者csv変換!$1:$1,0),0)))</f>
        <v/>
      </c>
      <c r="AH26" s="76" t="str">
        <f>IF(ISERROR(VLOOKUP($A26,競技者csv変換!$A:$AK,MATCH(AH$1,競技者csv変換!$1:$1,0),0)),"",IF(VLOOKUP($A26,競技者csv変換!$A:$AK,MATCH(AH$1,競技者csv変換!$1:$1,0),0)="","",VLOOKUP($A26,競技者csv変換!$A:$AK,MATCH(AH$1,競技者csv変換!$1:$1,0),0)))</f>
        <v/>
      </c>
      <c r="AI26" s="76" t="str">
        <f>IF(ISERROR(VLOOKUP($A26,競技者csv変換!$A:$AK,MATCH(AI$1,競技者csv変換!$1:$1,0),0)),"",IF(VLOOKUP($A26,競技者csv変換!$A:$AK,MATCH(AI$1,競技者csv変換!$1:$1,0),0)="","",VLOOKUP($A26,競技者csv変換!$A:$AK,MATCH(AI$1,競技者csv変換!$1:$1,0),0)))</f>
        <v/>
      </c>
      <c r="AJ26" s="76" t="str">
        <f>IF(ISERROR(VLOOKUP($A26,競技者csv変換!$A:$AK,MATCH(AJ$1,競技者csv変換!$1:$1,0),0)),"",IF(VLOOKUP($A26,競技者csv変換!$A:$AK,MATCH(AJ$1,競技者csv変換!$1:$1,0),0)="","",VLOOKUP($A26,競技者csv変換!$A:$AK,MATCH(AJ$1,競技者csv変換!$1:$1,0),0)))</f>
        <v/>
      </c>
      <c r="AK26" s="76" t="str">
        <f>IF(ISERROR(VLOOKUP($A26,競技者csv変換!$A:$AK,MATCH(AK$1,競技者csv変換!$1:$1,0),0)),"",IF(VLOOKUP($A26,競技者csv変換!$A:$AK,MATCH(AK$1,競技者csv変換!$1:$1,0),0)="","",VLOOKUP($A26,競技者csv変換!$A:$AK,MATCH(AK$1,競技者csv変換!$1:$1,0),0)))</f>
        <v/>
      </c>
    </row>
    <row r="27" spans="1:37" ht="18" customHeight="1">
      <c r="A27" s="76" t="str">
        <f t="shared" si="0"/>
        <v/>
      </c>
      <c r="B27" s="189" t="str">
        <f>IF(ISERROR(VLOOKUP($A27,競技者csv変換!$A:$AK,MATCH(B$1,競技者csv変換!$1:$1,0),0)),"",IF(VLOOKUP($A27,競技者csv変換!$A:$AK,MATCH(B$1,競技者csv変換!$1:$1,0),0)="","",VLOOKUP($A27,競技者csv変換!$A:$AK,MATCH(B$1,競技者csv変換!$1:$1,0),0)))</f>
        <v/>
      </c>
      <c r="C27" s="189" t="str">
        <f>IF(ISERROR(VLOOKUP($A27,競技者csv変換!$A:$AK,MATCH(C$1,競技者csv変換!$1:$1,0),0)),"",IF(VLOOKUP($A27,競技者csv変換!$A:$AK,MATCH(C$1,競技者csv変換!$1:$1,0),0)="","",VLOOKUP($A27,競技者csv変換!$A:$AK,MATCH(C$1,競技者csv変換!$1:$1,0),0)))</f>
        <v/>
      </c>
      <c r="D27" s="189" t="str">
        <f>IF(ISERROR(VLOOKUP($A27,競技者csv変換!$A:$AK,MATCH(D$1,競技者csv変換!$1:$1,0),0)),"",IF(VLOOKUP($A27,競技者csv変換!$A:$AK,MATCH(D$1,競技者csv変換!$1:$1,0),0)="","",VLOOKUP($A27,競技者csv変換!$A:$AK,MATCH(D$1,競技者csv変換!$1:$1,0),0)))</f>
        <v/>
      </c>
      <c r="E27" s="189" t="str">
        <f>IF(ISERROR(VLOOKUP($A27,競技者csv変換!$A:$AK,MATCH(E$1,競技者csv変換!$1:$1,0),0)),"",IF(VLOOKUP($A27,競技者csv変換!$A:$AK,MATCH(E$1,競技者csv変換!$1:$1,0),0)="","",VLOOKUP($A27,競技者csv変換!$A:$AK,MATCH(E$1,競技者csv変換!$1:$1,0),0)))</f>
        <v/>
      </c>
      <c r="F27" s="189" t="str">
        <f>IF(ISERROR(VLOOKUP($A27,競技者csv変換!$A:$AK,MATCH(F$1,競技者csv変換!$1:$1,0),0)),"",IF(VLOOKUP($A27,競技者csv変換!$A:$AK,MATCH(F$1,競技者csv変換!$1:$1,0),0)="","",VLOOKUP($A27,競技者csv変換!$A:$AK,MATCH(F$1,競技者csv変換!$1:$1,0),0)))</f>
        <v/>
      </c>
      <c r="G27" s="189" t="str">
        <f>IF(ISERROR(VLOOKUP($A27,競技者csv変換!$A:$AK,MATCH(G$1,競技者csv変換!$1:$1,0),0)),"",IF(VLOOKUP($A27,競技者csv変換!$A:$AK,MATCH(G$1,競技者csv変換!$1:$1,0),0)="","",VLOOKUP($A27,競技者csv変換!$A:$AK,MATCH(G$1,競技者csv変換!$1:$1,0),0)))</f>
        <v/>
      </c>
      <c r="H27" s="189" t="str">
        <f>IF(ISERROR(VLOOKUP($A27,競技者csv変換!$A:$AK,MATCH(H$1,競技者csv変換!$1:$1,0),0)),"",IF(VLOOKUP($A27,競技者csv変換!$A:$AK,MATCH(H$1,競技者csv変換!$1:$1,0),0)="","",VLOOKUP($A27,競技者csv変換!$A:$AK,MATCH(H$1,競技者csv変換!$1:$1,0),0)))</f>
        <v/>
      </c>
      <c r="I27" s="189" t="str">
        <f>IF(ISERROR(VLOOKUP($A27,競技者csv変換!$A:$AK,MATCH(I$1,競技者csv変換!$1:$1,0),0)),"",IF(VLOOKUP($A27,競技者csv変換!$A:$AK,MATCH(I$1,競技者csv変換!$1:$1,0),0)="","",VLOOKUP($A27,競技者csv変換!$A:$AK,MATCH(I$1,競技者csv変換!$1:$1,0),0)))</f>
        <v/>
      </c>
      <c r="J27" s="189" t="str">
        <f>IF(ISERROR(VLOOKUP($A27,競技者csv変換!$A:$AK,MATCH(J$1,競技者csv変換!$1:$1,0),0)),"",IF(VLOOKUP($A27,競技者csv変換!$A:$AK,MATCH(J$1,競技者csv変換!$1:$1,0),0)="","",VLOOKUP($A27,競技者csv変換!$A:$AK,MATCH(J$1,競技者csv変換!$1:$1,0),0)))</f>
        <v/>
      </c>
      <c r="K27" s="189" t="str">
        <f>IF(ISERROR(VLOOKUP($A27,競技者csv変換!$A:$AK,MATCH(K$1,競技者csv変換!$1:$1,0),0)),"",IF(VLOOKUP($A27,競技者csv変換!$A:$AK,MATCH(K$1,競技者csv変換!$1:$1,0),0)="","",VLOOKUP($A27,競技者csv変換!$A:$AK,MATCH(K$1,競技者csv変換!$1:$1,0),0)))</f>
        <v/>
      </c>
      <c r="L27" s="189" t="str">
        <f>IF(ISERROR(VLOOKUP($A27,競技者csv変換!$A:$AK,MATCH(L$1,競技者csv変換!$1:$1,0),0)),"",IF(VLOOKUP($A27,競技者csv変換!$A:$AK,MATCH(L$1,競技者csv変換!$1:$1,0),0)="","",VLOOKUP($A27,競技者csv変換!$A:$AK,MATCH(L$1,競技者csv変換!$1:$1,0),0)))</f>
        <v/>
      </c>
      <c r="M27" s="189" t="str">
        <f>IF(ISERROR(VLOOKUP($A27,競技者csv変換!$A:$AK,MATCH(M$1,競技者csv変換!$1:$1,0),0)),"",IF(VLOOKUP($A27,競技者csv変換!$A:$AK,MATCH(M$1,競技者csv変換!$1:$1,0),0)="","",VLOOKUP($A27,競技者csv変換!$A:$AK,MATCH(M$1,競技者csv変換!$1:$1,0),0)))</f>
        <v/>
      </c>
      <c r="N27" s="189" t="str">
        <f>IF(ISERROR(VLOOKUP($A27,競技者csv変換!$A:$AK,MATCH(N$1,競技者csv変換!$1:$1,0),0)),"",IF(VLOOKUP($A27,競技者csv変換!$A:$AK,MATCH(N$1,競技者csv変換!$1:$1,0),0)="","",VLOOKUP($A27,競技者csv変換!$A:$AK,MATCH(N$1,競技者csv変換!$1:$1,0),0)))</f>
        <v/>
      </c>
      <c r="O27" s="189" t="str">
        <f>IF(ISERROR(VLOOKUP($A27,競技者csv変換!$A:$AK,MATCH(O$1,競技者csv変換!$1:$1,0),0)),"",IF(VLOOKUP($A27,競技者csv変換!$A:$AK,MATCH(O$1,競技者csv変換!$1:$1,0),0)="","",VLOOKUP($A27,競技者csv変換!$A:$AK,MATCH(O$1,競技者csv変換!$1:$1,0),0)))</f>
        <v/>
      </c>
      <c r="P27" s="189" t="str">
        <f>IF(ISERROR(VLOOKUP($A27,競技者csv変換!$A:$AK,MATCH(P$1,競技者csv変換!$1:$1,0),0)),"",IF(VLOOKUP($A27,競技者csv変換!$A:$AK,MATCH(P$1,競技者csv変換!$1:$1,0),0)="","",VLOOKUP($A27,競技者csv変換!$A:$AK,MATCH(P$1,競技者csv変換!$1:$1,0),0)))</f>
        <v/>
      </c>
      <c r="Q27" s="189" t="str">
        <f>IF(ISERROR(VLOOKUP($A27,競技者csv変換!$A:$AK,MATCH(Q$1,競技者csv変換!$1:$1,0),0)),"",IF(VLOOKUP($A27,競技者csv変換!$A:$AK,MATCH(Q$1,競技者csv変換!$1:$1,0),0)="","",VLOOKUP($A27,競技者csv変換!$A:$AK,MATCH(Q$1,競技者csv変換!$1:$1,0),0)))</f>
        <v/>
      </c>
      <c r="R27" s="189" t="str">
        <f>IF(ISERROR(VLOOKUP($A27,競技者csv変換!$A:$AK,MATCH(R$1,競技者csv変換!$1:$1,0),0)),"",IF(VLOOKUP($A27,競技者csv変換!$A:$AK,MATCH(R$1,競技者csv変換!$1:$1,0),0)="","",VLOOKUP($A27,競技者csv変換!$A:$AK,MATCH(R$1,競技者csv変換!$1:$1,0),0)))</f>
        <v/>
      </c>
      <c r="S27" s="189" t="str">
        <f>IF(ISERROR(VLOOKUP($A27,競技者csv変換!$A:$AK,MATCH(S$1,競技者csv変換!$1:$1,0),0)),"",IF(VLOOKUP($A27,競技者csv変換!$A:$AK,MATCH(S$1,競技者csv変換!$1:$1,0),0)="","",VLOOKUP($A27,競技者csv変換!$A:$AK,MATCH(S$1,競技者csv変換!$1:$1,0),0)))</f>
        <v/>
      </c>
      <c r="T27" s="189" t="str">
        <f>IF(ISERROR(VLOOKUP($A27,競技者csv変換!$A:$AK,MATCH(T$1,競技者csv変換!$1:$1,0),0)),"",IF(VLOOKUP($A27,競技者csv変換!$A:$AK,MATCH(T$1,競技者csv変換!$1:$1,0),0)="","",VLOOKUP($A27,競技者csv変換!$A:$AK,MATCH(T$1,競技者csv変換!$1:$1,0),0)))</f>
        <v/>
      </c>
      <c r="U27" s="189" t="str">
        <f>IF(ISERROR(VLOOKUP($A27,競技者csv変換!$A:$AK,MATCH(U$1,競技者csv変換!$1:$1,0),0)),"",IF(VLOOKUP($A27,競技者csv変換!$A:$AK,MATCH(U$1,競技者csv変換!$1:$1,0),0)="","",VLOOKUP($A27,競技者csv変換!$A:$AK,MATCH(U$1,競技者csv変換!$1:$1,0),0)))</f>
        <v/>
      </c>
      <c r="V27" s="189" t="str">
        <f>IF(ISERROR(VLOOKUP($A27,競技者csv変換!$A:$AK,MATCH(V$1,競技者csv変換!$1:$1,0),0)),"",IF(VLOOKUP($A27,競技者csv変換!$A:$AK,MATCH(V$1,競技者csv変換!$1:$1,0),0)="","",VLOOKUP($A27,競技者csv変換!$A:$AK,MATCH(V$1,競技者csv変換!$1:$1,0),0)))</f>
        <v/>
      </c>
      <c r="W27" s="189" t="str">
        <f>IF(ISERROR(VLOOKUP($A27,競技者csv変換!$A:$AK,MATCH(W$1,競技者csv変換!$1:$1,0),0)),"",IF(VLOOKUP($A27,競技者csv変換!$A:$AK,MATCH(W$1,競技者csv変換!$1:$1,0),0)="","",VLOOKUP($A27,競技者csv変換!$A:$AK,MATCH(W$1,競技者csv変換!$1:$1,0),0)))</f>
        <v/>
      </c>
      <c r="X27" s="189" t="str">
        <f>IF(ISERROR(VLOOKUP($A27,競技者csv変換!$A:$AK,MATCH(X$1,競技者csv変換!$1:$1,0),0)),"",IF(VLOOKUP($A27,競技者csv変換!$A:$AK,MATCH(X$1,競技者csv変換!$1:$1,0),0)="","",VLOOKUP($A27,競技者csv変換!$A:$AK,MATCH(X$1,競技者csv変換!$1:$1,0),0)))</f>
        <v/>
      </c>
      <c r="Y27" s="189" t="str">
        <f>IF(ISERROR(VLOOKUP($A27,競技者csv変換!$A:$AK,MATCH(Y$1,競技者csv変換!$1:$1,0),0)),"",IF(VLOOKUP($A27,競技者csv変換!$A:$AK,MATCH(Y$1,競技者csv変換!$1:$1,0),0)="","",VLOOKUP($A27,競技者csv変換!$A:$AK,MATCH(Y$1,競技者csv変換!$1:$1,0),0)))</f>
        <v/>
      </c>
      <c r="Z27" s="189" t="str">
        <f>IF(ISERROR(VLOOKUP($A27,競技者csv変換!$A:$AK,MATCH(Z$1,競技者csv変換!$1:$1,0),0)),"",IF(VLOOKUP($A27,競技者csv変換!$A:$AK,MATCH(Z$1,競技者csv変換!$1:$1,0),0)="","",VLOOKUP($A27,競技者csv変換!$A:$AK,MATCH(Z$1,競技者csv変換!$1:$1,0),0)))</f>
        <v/>
      </c>
      <c r="AA27" s="189" t="str">
        <f>IF(ISERROR(VLOOKUP($A27,競技者csv変換!$A:$AK,MATCH(AA$1,競技者csv変換!$1:$1,0),0)),"",IF(VLOOKUP($A27,競技者csv変換!$A:$AK,MATCH(AA$1,競技者csv変換!$1:$1,0),0)="","",VLOOKUP($A27,競技者csv変換!$A:$AK,MATCH(AA$1,競技者csv変換!$1:$1,0),0)))</f>
        <v/>
      </c>
      <c r="AB27" s="189" t="str">
        <f>IF(ISERROR(VLOOKUP($A27,競技者csv変換!$A:$AK,MATCH(AB$1,競技者csv変換!$1:$1,0),0)),"",IF(VLOOKUP($A27,競技者csv変換!$A:$AK,MATCH(AB$1,競技者csv変換!$1:$1,0),0)="","",VLOOKUP($A27,競技者csv変換!$A:$AK,MATCH(AB$1,競技者csv変換!$1:$1,0),0)))</f>
        <v/>
      </c>
      <c r="AC27" s="189" t="str">
        <f>IF(ISERROR(VLOOKUP($A27,競技者csv変換!$A:$AK,MATCH(AC$1,競技者csv変換!$1:$1,0),0)),"",IF(VLOOKUP($A27,競技者csv変換!$A:$AK,MATCH(AC$1,競技者csv変換!$1:$1,0),0)="","",VLOOKUP($A27,競技者csv変換!$A:$AK,MATCH(AC$1,競技者csv変換!$1:$1,0),0)))</f>
        <v/>
      </c>
      <c r="AD27" s="76" t="str">
        <f>IF(ISERROR(VLOOKUP($A27,競技者csv変換!$A:$AK,MATCH(AD$1,競技者csv変換!$1:$1,0),0)),"",IF(VLOOKUP($A27,競技者csv変換!$A:$AK,MATCH(AD$1,競技者csv変換!$1:$1,0),0)="","",VLOOKUP($A27,競技者csv変換!$A:$AK,MATCH(AD$1,競技者csv変換!$1:$1,0),0)))</f>
        <v/>
      </c>
      <c r="AE27" s="76" t="str">
        <f>IF(ISERROR(VLOOKUP($A27,競技者csv変換!$A:$AK,MATCH(AE$1,競技者csv変換!$1:$1,0),0)),"",IF(VLOOKUP($A27,競技者csv変換!$A:$AK,MATCH(AE$1,競技者csv変換!$1:$1,0),0)="","",VLOOKUP($A27,競技者csv変換!$A:$AK,MATCH(AE$1,競技者csv変換!$1:$1,0),0)))</f>
        <v/>
      </c>
      <c r="AF27" s="76" t="str">
        <f>IF(ISERROR(VLOOKUP($A27,競技者csv変換!$A:$AK,MATCH(AF$1,競技者csv変換!$1:$1,0),0)),"",IF(VLOOKUP($A27,競技者csv変換!$A:$AK,MATCH(AF$1,競技者csv変換!$1:$1,0),0)="","",VLOOKUP($A27,競技者csv変換!$A:$AK,MATCH(AF$1,競技者csv変換!$1:$1,0),0)))</f>
        <v/>
      </c>
      <c r="AG27" s="76" t="str">
        <f>IF(ISERROR(VLOOKUP($A27,競技者csv変換!$A:$AK,MATCH(AG$1,競技者csv変換!$1:$1,0),0)),"",IF(VLOOKUP($A27,競技者csv変換!$A:$AK,MATCH(AG$1,競技者csv変換!$1:$1,0),0)="","",VLOOKUP($A27,競技者csv変換!$A:$AK,MATCH(AG$1,競技者csv変換!$1:$1,0),0)))</f>
        <v/>
      </c>
      <c r="AH27" s="76" t="str">
        <f>IF(ISERROR(VLOOKUP($A27,競技者csv変換!$A:$AK,MATCH(AH$1,競技者csv変換!$1:$1,0),0)),"",IF(VLOOKUP($A27,競技者csv変換!$A:$AK,MATCH(AH$1,競技者csv変換!$1:$1,0),0)="","",VLOOKUP($A27,競技者csv変換!$A:$AK,MATCH(AH$1,競技者csv変換!$1:$1,0),0)))</f>
        <v/>
      </c>
      <c r="AI27" s="76" t="str">
        <f>IF(ISERROR(VLOOKUP($A27,競技者csv変換!$A:$AK,MATCH(AI$1,競技者csv変換!$1:$1,0),0)),"",IF(VLOOKUP($A27,競技者csv変換!$A:$AK,MATCH(AI$1,競技者csv変換!$1:$1,0),0)="","",VLOOKUP($A27,競技者csv変換!$A:$AK,MATCH(AI$1,競技者csv変換!$1:$1,0),0)))</f>
        <v/>
      </c>
      <c r="AJ27" s="76" t="str">
        <f>IF(ISERROR(VLOOKUP($A27,競技者csv変換!$A:$AK,MATCH(AJ$1,競技者csv変換!$1:$1,0),0)),"",IF(VLOOKUP($A27,競技者csv変換!$A:$AK,MATCH(AJ$1,競技者csv変換!$1:$1,0),0)="","",VLOOKUP($A27,競技者csv変換!$A:$AK,MATCH(AJ$1,競技者csv変換!$1:$1,0),0)))</f>
        <v/>
      </c>
      <c r="AK27" s="76" t="str">
        <f>IF(ISERROR(VLOOKUP($A27,競技者csv変換!$A:$AK,MATCH(AK$1,競技者csv変換!$1:$1,0),0)),"",IF(VLOOKUP($A27,競技者csv変換!$A:$AK,MATCH(AK$1,競技者csv変換!$1:$1,0),0)="","",VLOOKUP($A27,競技者csv変換!$A:$AK,MATCH(AK$1,競技者csv変換!$1:$1,0),0)))</f>
        <v/>
      </c>
    </row>
    <row r="28" spans="1:37" ht="18" customHeight="1">
      <c r="A28" s="76" t="str">
        <f t="shared" si="0"/>
        <v/>
      </c>
      <c r="B28" s="189" t="str">
        <f>IF(ISERROR(VLOOKUP($A28,競技者csv変換!$A:$AK,MATCH(B$1,競技者csv変換!$1:$1,0),0)),"",IF(VLOOKUP($A28,競技者csv変換!$A:$AK,MATCH(B$1,競技者csv変換!$1:$1,0),0)="","",VLOOKUP($A28,競技者csv変換!$A:$AK,MATCH(B$1,競技者csv変換!$1:$1,0),0)))</f>
        <v/>
      </c>
      <c r="C28" s="189" t="str">
        <f>IF(ISERROR(VLOOKUP($A28,競技者csv変換!$A:$AK,MATCH(C$1,競技者csv変換!$1:$1,0),0)),"",IF(VLOOKUP($A28,競技者csv変換!$A:$AK,MATCH(C$1,競技者csv変換!$1:$1,0),0)="","",VLOOKUP($A28,競技者csv変換!$A:$AK,MATCH(C$1,競技者csv変換!$1:$1,0),0)))</f>
        <v/>
      </c>
      <c r="D28" s="189" t="str">
        <f>IF(ISERROR(VLOOKUP($A28,競技者csv変換!$A:$AK,MATCH(D$1,競技者csv変換!$1:$1,0),0)),"",IF(VLOOKUP($A28,競技者csv変換!$A:$AK,MATCH(D$1,競技者csv変換!$1:$1,0),0)="","",VLOOKUP($A28,競技者csv変換!$A:$AK,MATCH(D$1,競技者csv変換!$1:$1,0),0)))</f>
        <v/>
      </c>
      <c r="E28" s="189" t="str">
        <f>IF(ISERROR(VLOOKUP($A28,競技者csv変換!$A:$AK,MATCH(E$1,競技者csv変換!$1:$1,0),0)),"",IF(VLOOKUP($A28,競技者csv変換!$A:$AK,MATCH(E$1,競技者csv変換!$1:$1,0),0)="","",VLOOKUP($A28,競技者csv変換!$A:$AK,MATCH(E$1,競技者csv変換!$1:$1,0),0)))</f>
        <v/>
      </c>
      <c r="F28" s="189" t="str">
        <f>IF(ISERROR(VLOOKUP($A28,競技者csv変換!$A:$AK,MATCH(F$1,競技者csv変換!$1:$1,0),0)),"",IF(VLOOKUP($A28,競技者csv変換!$A:$AK,MATCH(F$1,競技者csv変換!$1:$1,0),0)="","",VLOOKUP($A28,競技者csv変換!$A:$AK,MATCH(F$1,競技者csv変換!$1:$1,0),0)))</f>
        <v/>
      </c>
      <c r="G28" s="189" t="str">
        <f>IF(ISERROR(VLOOKUP($A28,競技者csv変換!$A:$AK,MATCH(G$1,競技者csv変換!$1:$1,0),0)),"",IF(VLOOKUP($A28,競技者csv変換!$A:$AK,MATCH(G$1,競技者csv変換!$1:$1,0),0)="","",VLOOKUP($A28,競技者csv変換!$A:$AK,MATCH(G$1,競技者csv変換!$1:$1,0),0)))</f>
        <v/>
      </c>
      <c r="H28" s="189" t="str">
        <f>IF(ISERROR(VLOOKUP($A28,競技者csv変換!$A:$AK,MATCH(H$1,競技者csv変換!$1:$1,0),0)),"",IF(VLOOKUP($A28,競技者csv変換!$A:$AK,MATCH(H$1,競技者csv変換!$1:$1,0),0)="","",VLOOKUP($A28,競技者csv変換!$A:$AK,MATCH(H$1,競技者csv変換!$1:$1,0),0)))</f>
        <v/>
      </c>
      <c r="I28" s="189" t="str">
        <f>IF(ISERROR(VLOOKUP($A28,競技者csv変換!$A:$AK,MATCH(I$1,競技者csv変換!$1:$1,0),0)),"",IF(VLOOKUP($A28,競技者csv変換!$A:$AK,MATCH(I$1,競技者csv変換!$1:$1,0),0)="","",VLOOKUP($A28,競技者csv変換!$A:$AK,MATCH(I$1,競技者csv変換!$1:$1,0),0)))</f>
        <v/>
      </c>
      <c r="J28" s="189" t="str">
        <f>IF(ISERROR(VLOOKUP($A28,競技者csv変換!$A:$AK,MATCH(J$1,競技者csv変換!$1:$1,0),0)),"",IF(VLOOKUP($A28,競技者csv変換!$A:$AK,MATCH(J$1,競技者csv変換!$1:$1,0),0)="","",VLOOKUP($A28,競技者csv変換!$A:$AK,MATCH(J$1,競技者csv変換!$1:$1,0),0)))</f>
        <v/>
      </c>
      <c r="K28" s="189" t="str">
        <f>IF(ISERROR(VLOOKUP($A28,競技者csv変換!$A:$AK,MATCH(K$1,競技者csv変換!$1:$1,0),0)),"",IF(VLOOKUP($A28,競技者csv変換!$A:$AK,MATCH(K$1,競技者csv変換!$1:$1,0),0)="","",VLOOKUP($A28,競技者csv変換!$A:$AK,MATCH(K$1,競技者csv変換!$1:$1,0),0)))</f>
        <v/>
      </c>
      <c r="L28" s="189" t="str">
        <f>IF(ISERROR(VLOOKUP($A28,競技者csv変換!$A:$AK,MATCH(L$1,競技者csv変換!$1:$1,0),0)),"",IF(VLOOKUP($A28,競技者csv変換!$A:$AK,MATCH(L$1,競技者csv変換!$1:$1,0),0)="","",VLOOKUP($A28,競技者csv変換!$A:$AK,MATCH(L$1,競技者csv変換!$1:$1,0),0)))</f>
        <v/>
      </c>
      <c r="M28" s="189" t="str">
        <f>IF(ISERROR(VLOOKUP($A28,競技者csv変換!$A:$AK,MATCH(M$1,競技者csv変換!$1:$1,0),0)),"",IF(VLOOKUP($A28,競技者csv変換!$A:$AK,MATCH(M$1,競技者csv変換!$1:$1,0),0)="","",VLOOKUP($A28,競技者csv変換!$A:$AK,MATCH(M$1,競技者csv変換!$1:$1,0),0)))</f>
        <v/>
      </c>
      <c r="N28" s="189" t="str">
        <f>IF(ISERROR(VLOOKUP($A28,競技者csv変換!$A:$AK,MATCH(N$1,競技者csv変換!$1:$1,0),0)),"",IF(VLOOKUP($A28,競技者csv変換!$A:$AK,MATCH(N$1,競技者csv変換!$1:$1,0),0)="","",VLOOKUP($A28,競技者csv変換!$A:$AK,MATCH(N$1,競技者csv変換!$1:$1,0),0)))</f>
        <v/>
      </c>
      <c r="O28" s="189" t="str">
        <f>IF(ISERROR(VLOOKUP($A28,競技者csv変換!$A:$AK,MATCH(O$1,競技者csv変換!$1:$1,0),0)),"",IF(VLOOKUP($A28,競技者csv変換!$A:$AK,MATCH(O$1,競技者csv変換!$1:$1,0),0)="","",VLOOKUP($A28,競技者csv変換!$A:$AK,MATCH(O$1,競技者csv変換!$1:$1,0),0)))</f>
        <v/>
      </c>
      <c r="P28" s="189" t="str">
        <f>IF(ISERROR(VLOOKUP($A28,競技者csv変換!$A:$AK,MATCH(P$1,競技者csv変換!$1:$1,0),0)),"",IF(VLOOKUP($A28,競技者csv変換!$A:$AK,MATCH(P$1,競技者csv変換!$1:$1,0),0)="","",VLOOKUP($A28,競技者csv変換!$A:$AK,MATCH(P$1,競技者csv変換!$1:$1,0),0)))</f>
        <v/>
      </c>
      <c r="Q28" s="189" t="str">
        <f>IF(ISERROR(VLOOKUP($A28,競技者csv変換!$A:$AK,MATCH(Q$1,競技者csv変換!$1:$1,0),0)),"",IF(VLOOKUP($A28,競技者csv変換!$A:$AK,MATCH(Q$1,競技者csv変換!$1:$1,0),0)="","",VLOOKUP($A28,競技者csv変換!$A:$AK,MATCH(Q$1,競技者csv変換!$1:$1,0),0)))</f>
        <v/>
      </c>
      <c r="R28" s="189" t="str">
        <f>IF(ISERROR(VLOOKUP($A28,競技者csv変換!$A:$AK,MATCH(R$1,競技者csv変換!$1:$1,0),0)),"",IF(VLOOKUP($A28,競技者csv変換!$A:$AK,MATCH(R$1,競技者csv変換!$1:$1,0),0)="","",VLOOKUP($A28,競技者csv変換!$A:$AK,MATCH(R$1,競技者csv変換!$1:$1,0),0)))</f>
        <v/>
      </c>
      <c r="S28" s="189" t="str">
        <f>IF(ISERROR(VLOOKUP($A28,競技者csv変換!$A:$AK,MATCH(S$1,競技者csv変換!$1:$1,0),0)),"",IF(VLOOKUP($A28,競技者csv変換!$A:$AK,MATCH(S$1,競技者csv変換!$1:$1,0),0)="","",VLOOKUP($A28,競技者csv変換!$A:$AK,MATCH(S$1,競技者csv変換!$1:$1,0),0)))</f>
        <v/>
      </c>
      <c r="T28" s="189" t="str">
        <f>IF(ISERROR(VLOOKUP($A28,競技者csv変換!$A:$AK,MATCH(T$1,競技者csv変換!$1:$1,0),0)),"",IF(VLOOKUP($A28,競技者csv変換!$A:$AK,MATCH(T$1,競技者csv変換!$1:$1,0),0)="","",VLOOKUP($A28,競技者csv変換!$A:$AK,MATCH(T$1,競技者csv変換!$1:$1,0),0)))</f>
        <v/>
      </c>
      <c r="U28" s="189" t="str">
        <f>IF(ISERROR(VLOOKUP($A28,競技者csv変換!$A:$AK,MATCH(U$1,競技者csv変換!$1:$1,0),0)),"",IF(VLOOKUP($A28,競技者csv変換!$A:$AK,MATCH(U$1,競技者csv変換!$1:$1,0),0)="","",VLOOKUP($A28,競技者csv変換!$A:$AK,MATCH(U$1,競技者csv変換!$1:$1,0),0)))</f>
        <v/>
      </c>
      <c r="V28" s="189" t="str">
        <f>IF(ISERROR(VLOOKUP($A28,競技者csv変換!$A:$AK,MATCH(V$1,競技者csv変換!$1:$1,0),0)),"",IF(VLOOKUP($A28,競技者csv変換!$A:$AK,MATCH(V$1,競技者csv変換!$1:$1,0),0)="","",VLOOKUP($A28,競技者csv変換!$A:$AK,MATCH(V$1,競技者csv変換!$1:$1,0),0)))</f>
        <v/>
      </c>
      <c r="W28" s="189" t="str">
        <f>IF(ISERROR(VLOOKUP($A28,競技者csv変換!$A:$AK,MATCH(W$1,競技者csv変換!$1:$1,0),0)),"",IF(VLOOKUP($A28,競技者csv変換!$A:$AK,MATCH(W$1,競技者csv変換!$1:$1,0),0)="","",VLOOKUP($A28,競技者csv変換!$A:$AK,MATCH(W$1,競技者csv変換!$1:$1,0),0)))</f>
        <v/>
      </c>
      <c r="X28" s="189" t="str">
        <f>IF(ISERROR(VLOOKUP($A28,競技者csv変換!$A:$AK,MATCH(X$1,競技者csv変換!$1:$1,0),0)),"",IF(VLOOKUP($A28,競技者csv変換!$A:$AK,MATCH(X$1,競技者csv変換!$1:$1,0),0)="","",VLOOKUP($A28,競技者csv変換!$A:$AK,MATCH(X$1,競技者csv変換!$1:$1,0),0)))</f>
        <v/>
      </c>
      <c r="Y28" s="189" t="str">
        <f>IF(ISERROR(VLOOKUP($A28,競技者csv変換!$A:$AK,MATCH(Y$1,競技者csv変換!$1:$1,0),0)),"",IF(VLOOKUP($A28,競技者csv変換!$A:$AK,MATCH(Y$1,競技者csv変換!$1:$1,0),0)="","",VLOOKUP($A28,競技者csv変換!$A:$AK,MATCH(Y$1,競技者csv変換!$1:$1,0),0)))</f>
        <v/>
      </c>
      <c r="Z28" s="189" t="str">
        <f>IF(ISERROR(VLOOKUP($A28,競技者csv変換!$A:$AK,MATCH(Z$1,競技者csv変換!$1:$1,0),0)),"",IF(VLOOKUP($A28,競技者csv変換!$A:$AK,MATCH(Z$1,競技者csv変換!$1:$1,0),0)="","",VLOOKUP($A28,競技者csv変換!$A:$AK,MATCH(Z$1,競技者csv変換!$1:$1,0),0)))</f>
        <v/>
      </c>
      <c r="AA28" s="189" t="str">
        <f>IF(ISERROR(VLOOKUP($A28,競技者csv変換!$A:$AK,MATCH(AA$1,競技者csv変換!$1:$1,0),0)),"",IF(VLOOKUP($A28,競技者csv変換!$A:$AK,MATCH(AA$1,競技者csv変換!$1:$1,0),0)="","",VLOOKUP($A28,競技者csv変換!$A:$AK,MATCH(AA$1,競技者csv変換!$1:$1,0),0)))</f>
        <v/>
      </c>
      <c r="AB28" s="189" t="str">
        <f>IF(ISERROR(VLOOKUP($A28,競技者csv変換!$A:$AK,MATCH(AB$1,競技者csv変換!$1:$1,0),0)),"",IF(VLOOKUP($A28,競技者csv変換!$A:$AK,MATCH(AB$1,競技者csv変換!$1:$1,0),0)="","",VLOOKUP($A28,競技者csv変換!$A:$AK,MATCH(AB$1,競技者csv変換!$1:$1,0),0)))</f>
        <v/>
      </c>
      <c r="AC28" s="189" t="str">
        <f>IF(ISERROR(VLOOKUP($A28,競技者csv変換!$A:$AK,MATCH(AC$1,競技者csv変換!$1:$1,0),0)),"",IF(VLOOKUP($A28,競技者csv変換!$A:$AK,MATCH(AC$1,競技者csv変換!$1:$1,0),0)="","",VLOOKUP($A28,競技者csv変換!$A:$AK,MATCH(AC$1,競技者csv変換!$1:$1,0),0)))</f>
        <v/>
      </c>
      <c r="AD28" s="76" t="str">
        <f>IF(ISERROR(VLOOKUP($A28,競技者csv変換!$A:$AK,MATCH(AD$1,競技者csv変換!$1:$1,0),0)),"",IF(VLOOKUP($A28,競技者csv変換!$A:$AK,MATCH(AD$1,競技者csv変換!$1:$1,0),0)="","",VLOOKUP($A28,競技者csv変換!$A:$AK,MATCH(AD$1,競技者csv変換!$1:$1,0),0)))</f>
        <v/>
      </c>
      <c r="AE28" s="76" t="str">
        <f>IF(ISERROR(VLOOKUP($A28,競技者csv変換!$A:$AK,MATCH(AE$1,競技者csv変換!$1:$1,0),0)),"",IF(VLOOKUP($A28,競技者csv変換!$A:$AK,MATCH(AE$1,競技者csv変換!$1:$1,0),0)="","",VLOOKUP($A28,競技者csv変換!$A:$AK,MATCH(AE$1,競技者csv変換!$1:$1,0),0)))</f>
        <v/>
      </c>
      <c r="AF28" s="76" t="str">
        <f>IF(ISERROR(VLOOKUP($A28,競技者csv変換!$A:$AK,MATCH(AF$1,競技者csv変換!$1:$1,0),0)),"",IF(VLOOKUP($A28,競技者csv変換!$A:$AK,MATCH(AF$1,競技者csv変換!$1:$1,0),0)="","",VLOOKUP($A28,競技者csv変換!$A:$AK,MATCH(AF$1,競技者csv変換!$1:$1,0),0)))</f>
        <v/>
      </c>
      <c r="AG28" s="76" t="str">
        <f>IF(ISERROR(VLOOKUP($A28,競技者csv変換!$A:$AK,MATCH(AG$1,競技者csv変換!$1:$1,0),0)),"",IF(VLOOKUP($A28,競技者csv変換!$A:$AK,MATCH(AG$1,競技者csv変換!$1:$1,0),0)="","",VLOOKUP($A28,競技者csv変換!$A:$AK,MATCH(AG$1,競技者csv変換!$1:$1,0),0)))</f>
        <v/>
      </c>
      <c r="AH28" s="76" t="str">
        <f>IF(ISERROR(VLOOKUP($A28,競技者csv変換!$A:$AK,MATCH(AH$1,競技者csv変換!$1:$1,0),0)),"",IF(VLOOKUP($A28,競技者csv変換!$A:$AK,MATCH(AH$1,競技者csv変換!$1:$1,0),0)="","",VLOOKUP($A28,競技者csv変換!$A:$AK,MATCH(AH$1,競技者csv変換!$1:$1,0),0)))</f>
        <v/>
      </c>
      <c r="AI28" s="76" t="str">
        <f>IF(ISERROR(VLOOKUP($A28,競技者csv変換!$A:$AK,MATCH(AI$1,競技者csv変換!$1:$1,0),0)),"",IF(VLOOKUP($A28,競技者csv変換!$A:$AK,MATCH(AI$1,競技者csv変換!$1:$1,0),0)="","",VLOOKUP($A28,競技者csv変換!$A:$AK,MATCH(AI$1,競技者csv変換!$1:$1,0),0)))</f>
        <v/>
      </c>
      <c r="AJ28" s="76" t="str">
        <f>IF(ISERROR(VLOOKUP($A28,競技者csv変換!$A:$AK,MATCH(AJ$1,競技者csv変換!$1:$1,0),0)),"",IF(VLOOKUP($A28,競技者csv変換!$A:$AK,MATCH(AJ$1,競技者csv変換!$1:$1,0),0)="","",VLOOKUP($A28,競技者csv変換!$A:$AK,MATCH(AJ$1,競技者csv変換!$1:$1,0),0)))</f>
        <v/>
      </c>
      <c r="AK28" s="76" t="str">
        <f>IF(ISERROR(VLOOKUP($A28,競技者csv変換!$A:$AK,MATCH(AK$1,競技者csv変換!$1:$1,0),0)),"",IF(VLOOKUP($A28,競技者csv変換!$A:$AK,MATCH(AK$1,競技者csv変換!$1:$1,0),0)="","",VLOOKUP($A28,競技者csv変換!$A:$AK,MATCH(AK$1,競技者csv変換!$1:$1,0),0)))</f>
        <v/>
      </c>
    </row>
    <row r="29" spans="1:37" ht="18" customHeight="1">
      <c r="A29" s="76" t="str">
        <f t="shared" si="0"/>
        <v/>
      </c>
      <c r="B29" s="189" t="str">
        <f>IF(ISERROR(VLOOKUP($A29,競技者csv変換!$A:$AK,MATCH(B$1,競技者csv変換!$1:$1,0),0)),"",IF(VLOOKUP($A29,競技者csv変換!$A:$AK,MATCH(B$1,競技者csv変換!$1:$1,0),0)="","",VLOOKUP($A29,競技者csv変換!$A:$AK,MATCH(B$1,競技者csv変換!$1:$1,0),0)))</f>
        <v/>
      </c>
      <c r="C29" s="189" t="str">
        <f>IF(ISERROR(VLOOKUP($A29,競技者csv変換!$A:$AK,MATCH(C$1,競技者csv変換!$1:$1,0),0)),"",IF(VLOOKUP($A29,競技者csv変換!$A:$AK,MATCH(C$1,競技者csv変換!$1:$1,0),0)="","",VLOOKUP($A29,競技者csv変換!$A:$AK,MATCH(C$1,競技者csv変換!$1:$1,0),0)))</f>
        <v/>
      </c>
      <c r="D29" s="189" t="str">
        <f>IF(ISERROR(VLOOKUP($A29,競技者csv変換!$A:$AK,MATCH(D$1,競技者csv変換!$1:$1,0),0)),"",IF(VLOOKUP($A29,競技者csv変換!$A:$AK,MATCH(D$1,競技者csv変換!$1:$1,0),0)="","",VLOOKUP($A29,競技者csv変換!$A:$AK,MATCH(D$1,競技者csv変換!$1:$1,0),0)))</f>
        <v/>
      </c>
      <c r="E29" s="189" t="str">
        <f>IF(ISERROR(VLOOKUP($A29,競技者csv変換!$A:$AK,MATCH(E$1,競技者csv変換!$1:$1,0),0)),"",IF(VLOOKUP($A29,競技者csv変換!$A:$AK,MATCH(E$1,競技者csv変換!$1:$1,0),0)="","",VLOOKUP($A29,競技者csv変換!$A:$AK,MATCH(E$1,競技者csv変換!$1:$1,0),0)))</f>
        <v/>
      </c>
      <c r="F29" s="189" t="str">
        <f>IF(ISERROR(VLOOKUP($A29,競技者csv変換!$A:$AK,MATCH(F$1,競技者csv変換!$1:$1,0),0)),"",IF(VLOOKUP($A29,競技者csv変換!$A:$AK,MATCH(F$1,競技者csv変換!$1:$1,0),0)="","",VLOOKUP($A29,競技者csv変換!$A:$AK,MATCH(F$1,競技者csv変換!$1:$1,0),0)))</f>
        <v/>
      </c>
      <c r="G29" s="189" t="str">
        <f>IF(ISERROR(VLOOKUP($A29,競技者csv変換!$A:$AK,MATCH(G$1,競技者csv変換!$1:$1,0),0)),"",IF(VLOOKUP($A29,競技者csv変換!$A:$AK,MATCH(G$1,競技者csv変換!$1:$1,0),0)="","",VLOOKUP($A29,競技者csv変換!$A:$AK,MATCH(G$1,競技者csv変換!$1:$1,0),0)))</f>
        <v/>
      </c>
      <c r="H29" s="189" t="str">
        <f>IF(ISERROR(VLOOKUP($A29,競技者csv変換!$A:$AK,MATCH(H$1,競技者csv変換!$1:$1,0),0)),"",IF(VLOOKUP($A29,競技者csv変換!$A:$AK,MATCH(H$1,競技者csv変換!$1:$1,0),0)="","",VLOOKUP($A29,競技者csv変換!$A:$AK,MATCH(H$1,競技者csv変換!$1:$1,0),0)))</f>
        <v/>
      </c>
      <c r="I29" s="189" t="str">
        <f>IF(ISERROR(VLOOKUP($A29,競技者csv変換!$A:$AK,MATCH(I$1,競技者csv変換!$1:$1,0),0)),"",IF(VLOOKUP($A29,競技者csv変換!$A:$AK,MATCH(I$1,競技者csv変換!$1:$1,0),0)="","",VLOOKUP($A29,競技者csv変換!$A:$AK,MATCH(I$1,競技者csv変換!$1:$1,0),0)))</f>
        <v/>
      </c>
      <c r="J29" s="189" t="str">
        <f>IF(ISERROR(VLOOKUP($A29,競技者csv変換!$A:$AK,MATCH(J$1,競技者csv変換!$1:$1,0),0)),"",IF(VLOOKUP($A29,競技者csv変換!$A:$AK,MATCH(J$1,競技者csv変換!$1:$1,0),0)="","",VLOOKUP($A29,競技者csv変換!$A:$AK,MATCH(J$1,競技者csv変換!$1:$1,0),0)))</f>
        <v/>
      </c>
      <c r="K29" s="189" t="str">
        <f>IF(ISERROR(VLOOKUP($A29,競技者csv変換!$A:$AK,MATCH(K$1,競技者csv変換!$1:$1,0),0)),"",IF(VLOOKUP($A29,競技者csv変換!$A:$AK,MATCH(K$1,競技者csv変換!$1:$1,0),0)="","",VLOOKUP($A29,競技者csv変換!$A:$AK,MATCH(K$1,競技者csv変換!$1:$1,0),0)))</f>
        <v/>
      </c>
      <c r="L29" s="189" t="str">
        <f>IF(ISERROR(VLOOKUP($A29,競技者csv変換!$A:$AK,MATCH(L$1,競技者csv変換!$1:$1,0),0)),"",IF(VLOOKUP($A29,競技者csv変換!$A:$AK,MATCH(L$1,競技者csv変換!$1:$1,0),0)="","",VLOOKUP($A29,競技者csv変換!$A:$AK,MATCH(L$1,競技者csv変換!$1:$1,0),0)))</f>
        <v/>
      </c>
      <c r="M29" s="189" t="str">
        <f>IF(ISERROR(VLOOKUP($A29,競技者csv変換!$A:$AK,MATCH(M$1,競技者csv変換!$1:$1,0),0)),"",IF(VLOOKUP($A29,競技者csv変換!$A:$AK,MATCH(M$1,競技者csv変換!$1:$1,0),0)="","",VLOOKUP($A29,競技者csv変換!$A:$AK,MATCH(M$1,競技者csv変換!$1:$1,0),0)))</f>
        <v/>
      </c>
      <c r="N29" s="189" t="str">
        <f>IF(ISERROR(VLOOKUP($A29,競技者csv変換!$A:$AK,MATCH(N$1,競技者csv変換!$1:$1,0),0)),"",IF(VLOOKUP($A29,競技者csv変換!$A:$AK,MATCH(N$1,競技者csv変換!$1:$1,0),0)="","",VLOOKUP($A29,競技者csv変換!$A:$AK,MATCH(N$1,競技者csv変換!$1:$1,0),0)))</f>
        <v/>
      </c>
      <c r="O29" s="189" t="str">
        <f>IF(ISERROR(VLOOKUP($A29,競技者csv変換!$A:$AK,MATCH(O$1,競技者csv変換!$1:$1,0),0)),"",IF(VLOOKUP($A29,競技者csv変換!$A:$AK,MATCH(O$1,競技者csv変換!$1:$1,0),0)="","",VLOOKUP($A29,競技者csv変換!$A:$AK,MATCH(O$1,競技者csv変換!$1:$1,0),0)))</f>
        <v/>
      </c>
      <c r="P29" s="189" t="str">
        <f>IF(ISERROR(VLOOKUP($A29,競技者csv変換!$A:$AK,MATCH(P$1,競技者csv変換!$1:$1,0),0)),"",IF(VLOOKUP($A29,競技者csv変換!$A:$AK,MATCH(P$1,競技者csv変換!$1:$1,0),0)="","",VLOOKUP($A29,競技者csv変換!$A:$AK,MATCH(P$1,競技者csv変換!$1:$1,0),0)))</f>
        <v/>
      </c>
      <c r="Q29" s="189" t="str">
        <f>IF(ISERROR(VLOOKUP($A29,競技者csv変換!$A:$AK,MATCH(Q$1,競技者csv変換!$1:$1,0),0)),"",IF(VLOOKUP($A29,競技者csv変換!$A:$AK,MATCH(Q$1,競技者csv変換!$1:$1,0),0)="","",VLOOKUP($A29,競技者csv変換!$A:$AK,MATCH(Q$1,競技者csv変換!$1:$1,0),0)))</f>
        <v/>
      </c>
      <c r="R29" s="189" t="str">
        <f>IF(ISERROR(VLOOKUP($A29,競技者csv変換!$A:$AK,MATCH(R$1,競技者csv変換!$1:$1,0),0)),"",IF(VLOOKUP($A29,競技者csv変換!$A:$AK,MATCH(R$1,競技者csv変換!$1:$1,0),0)="","",VLOOKUP($A29,競技者csv変換!$A:$AK,MATCH(R$1,競技者csv変換!$1:$1,0),0)))</f>
        <v/>
      </c>
      <c r="S29" s="189" t="str">
        <f>IF(ISERROR(VLOOKUP($A29,競技者csv変換!$A:$AK,MATCH(S$1,競技者csv変換!$1:$1,0),0)),"",IF(VLOOKUP($A29,競技者csv変換!$A:$AK,MATCH(S$1,競技者csv変換!$1:$1,0),0)="","",VLOOKUP($A29,競技者csv変換!$A:$AK,MATCH(S$1,競技者csv変換!$1:$1,0),0)))</f>
        <v/>
      </c>
      <c r="T29" s="189" t="str">
        <f>IF(ISERROR(VLOOKUP($A29,競技者csv変換!$A:$AK,MATCH(T$1,競技者csv変換!$1:$1,0),0)),"",IF(VLOOKUP($A29,競技者csv変換!$A:$AK,MATCH(T$1,競技者csv変換!$1:$1,0),0)="","",VLOOKUP($A29,競技者csv変換!$A:$AK,MATCH(T$1,競技者csv変換!$1:$1,0),0)))</f>
        <v/>
      </c>
      <c r="U29" s="189" t="str">
        <f>IF(ISERROR(VLOOKUP($A29,競技者csv変換!$A:$AK,MATCH(U$1,競技者csv変換!$1:$1,0),0)),"",IF(VLOOKUP($A29,競技者csv変換!$A:$AK,MATCH(U$1,競技者csv変換!$1:$1,0),0)="","",VLOOKUP($A29,競技者csv変換!$A:$AK,MATCH(U$1,競技者csv変換!$1:$1,0),0)))</f>
        <v/>
      </c>
      <c r="V29" s="189" t="str">
        <f>IF(ISERROR(VLOOKUP($A29,競技者csv変換!$A:$AK,MATCH(V$1,競技者csv変換!$1:$1,0),0)),"",IF(VLOOKUP($A29,競技者csv変換!$A:$AK,MATCH(V$1,競技者csv変換!$1:$1,0),0)="","",VLOOKUP($A29,競技者csv変換!$A:$AK,MATCH(V$1,競技者csv変換!$1:$1,0),0)))</f>
        <v/>
      </c>
      <c r="W29" s="189" t="str">
        <f>IF(ISERROR(VLOOKUP($A29,競技者csv変換!$A:$AK,MATCH(W$1,競技者csv変換!$1:$1,0),0)),"",IF(VLOOKUP($A29,競技者csv変換!$A:$AK,MATCH(W$1,競技者csv変換!$1:$1,0),0)="","",VLOOKUP($A29,競技者csv変換!$A:$AK,MATCH(W$1,競技者csv変換!$1:$1,0),0)))</f>
        <v/>
      </c>
      <c r="X29" s="189" t="str">
        <f>IF(ISERROR(VLOOKUP($A29,競技者csv変換!$A:$AK,MATCH(X$1,競技者csv変換!$1:$1,0),0)),"",IF(VLOOKUP($A29,競技者csv変換!$A:$AK,MATCH(X$1,競技者csv変換!$1:$1,0),0)="","",VLOOKUP($A29,競技者csv変換!$A:$AK,MATCH(X$1,競技者csv変換!$1:$1,0),0)))</f>
        <v/>
      </c>
      <c r="Y29" s="189" t="str">
        <f>IF(ISERROR(VLOOKUP($A29,競技者csv変換!$A:$AK,MATCH(Y$1,競技者csv変換!$1:$1,0),0)),"",IF(VLOOKUP($A29,競技者csv変換!$A:$AK,MATCH(Y$1,競技者csv変換!$1:$1,0),0)="","",VLOOKUP($A29,競技者csv変換!$A:$AK,MATCH(Y$1,競技者csv変換!$1:$1,0),0)))</f>
        <v/>
      </c>
      <c r="Z29" s="189" t="str">
        <f>IF(ISERROR(VLOOKUP($A29,競技者csv変換!$A:$AK,MATCH(Z$1,競技者csv変換!$1:$1,0),0)),"",IF(VLOOKUP($A29,競技者csv変換!$A:$AK,MATCH(Z$1,競技者csv変換!$1:$1,0),0)="","",VLOOKUP($A29,競技者csv変換!$A:$AK,MATCH(Z$1,競技者csv変換!$1:$1,0),0)))</f>
        <v/>
      </c>
      <c r="AA29" s="189" t="str">
        <f>IF(ISERROR(VLOOKUP($A29,競技者csv変換!$A:$AK,MATCH(AA$1,競技者csv変換!$1:$1,0),0)),"",IF(VLOOKUP($A29,競技者csv変換!$A:$AK,MATCH(AA$1,競技者csv変換!$1:$1,0),0)="","",VLOOKUP($A29,競技者csv変換!$A:$AK,MATCH(AA$1,競技者csv変換!$1:$1,0),0)))</f>
        <v/>
      </c>
      <c r="AB29" s="189" t="str">
        <f>IF(ISERROR(VLOOKUP($A29,競技者csv変換!$A:$AK,MATCH(AB$1,競技者csv変換!$1:$1,0),0)),"",IF(VLOOKUP($A29,競技者csv変換!$A:$AK,MATCH(AB$1,競技者csv変換!$1:$1,0),0)="","",VLOOKUP($A29,競技者csv変換!$A:$AK,MATCH(AB$1,競技者csv変換!$1:$1,0),0)))</f>
        <v/>
      </c>
      <c r="AC29" s="189" t="str">
        <f>IF(ISERROR(VLOOKUP($A29,競技者csv変換!$A:$AK,MATCH(AC$1,競技者csv変換!$1:$1,0),0)),"",IF(VLOOKUP($A29,競技者csv変換!$A:$AK,MATCH(AC$1,競技者csv変換!$1:$1,0),0)="","",VLOOKUP($A29,競技者csv変換!$A:$AK,MATCH(AC$1,競技者csv変換!$1:$1,0),0)))</f>
        <v/>
      </c>
      <c r="AD29" s="76" t="str">
        <f>IF(ISERROR(VLOOKUP($A29,競技者csv変換!$A:$AK,MATCH(AD$1,競技者csv変換!$1:$1,0),0)),"",IF(VLOOKUP($A29,競技者csv変換!$A:$AK,MATCH(AD$1,競技者csv変換!$1:$1,0),0)="","",VLOOKUP($A29,競技者csv変換!$A:$AK,MATCH(AD$1,競技者csv変換!$1:$1,0),0)))</f>
        <v/>
      </c>
      <c r="AE29" s="76" t="str">
        <f>IF(ISERROR(VLOOKUP($A29,競技者csv変換!$A:$AK,MATCH(AE$1,競技者csv変換!$1:$1,0),0)),"",IF(VLOOKUP($A29,競技者csv変換!$A:$AK,MATCH(AE$1,競技者csv変換!$1:$1,0),0)="","",VLOOKUP($A29,競技者csv変換!$A:$AK,MATCH(AE$1,競技者csv変換!$1:$1,0),0)))</f>
        <v/>
      </c>
      <c r="AF29" s="76" t="str">
        <f>IF(ISERROR(VLOOKUP($A29,競技者csv変換!$A:$AK,MATCH(AF$1,競技者csv変換!$1:$1,0),0)),"",IF(VLOOKUP($A29,競技者csv変換!$A:$AK,MATCH(AF$1,競技者csv変換!$1:$1,0),0)="","",VLOOKUP($A29,競技者csv変換!$A:$AK,MATCH(AF$1,競技者csv変換!$1:$1,0),0)))</f>
        <v/>
      </c>
      <c r="AG29" s="76" t="str">
        <f>IF(ISERROR(VLOOKUP($A29,競技者csv変換!$A:$AK,MATCH(AG$1,競技者csv変換!$1:$1,0),0)),"",IF(VLOOKUP($A29,競技者csv変換!$A:$AK,MATCH(AG$1,競技者csv変換!$1:$1,0),0)="","",VLOOKUP($A29,競技者csv変換!$A:$AK,MATCH(AG$1,競技者csv変換!$1:$1,0),0)))</f>
        <v/>
      </c>
      <c r="AH29" s="76" t="str">
        <f>IF(ISERROR(VLOOKUP($A29,競技者csv変換!$A:$AK,MATCH(AH$1,競技者csv変換!$1:$1,0),0)),"",IF(VLOOKUP($A29,競技者csv変換!$A:$AK,MATCH(AH$1,競技者csv変換!$1:$1,0),0)="","",VLOOKUP($A29,競技者csv変換!$A:$AK,MATCH(AH$1,競技者csv変換!$1:$1,0),0)))</f>
        <v/>
      </c>
      <c r="AI29" s="76" t="str">
        <f>IF(ISERROR(VLOOKUP($A29,競技者csv変換!$A:$AK,MATCH(AI$1,競技者csv変換!$1:$1,0),0)),"",IF(VLOOKUP($A29,競技者csv変換!$A:$AK,MATCH(AI$1,競技者csv変換!$1:$1,0),0)="","",VLOOKUP($A29,競技者csv変換!$A:$AK,MATCH(AI$1,競技者csv変換!$1:$1,0),0)))</f>
        <v/>
      </c>
      <c r="AJ29" s="76" t="str">
        <f>IF(ISERROR(VLOOKUP($A29,競技者csv変換!$A:$AK,MATCH(AJ$1,競技者csv変換!$1:$1,0),0)),"",IF(VLOOKUP($A29,競技者csv変換!$A:$AK,MATCH(AJ$1,競技者csv変換!$1:$1,0),0)="","",VLOOKUP($A29,競技者csv変換!$A:$AK,MATCH(AJ$1,競技者csv変換!$1:$1,0),0)))</f>
        <v/>
      </c>
      <c r="AK29" s="76" t="str">
        <f>IF(ISERROR(VLOOKUP($A29,競技者csv変換!$A:$AK,MATCH(AK$1,競技者csv変換!$1:$1,0),0)),"",IF(VLOOKUP($A29,競技者csv変換!$A:$AK,MATCH(AK$1,競技者csv変換!$1:$1,0),0)="","",VLOOKUP($A29,競技者csv変換!$A:$AK,MATCH(AK$1,競技者csv変換!$1:$1,0),0)))</f>
        <v/>
      </c>
    </row>
    <row r="30" spans="1:37" ht="18" customHeight="1">
      <c r="A30" s="76" t="str">
        <f t="shared" si="0"/>
        <v/>
      </c>
      <c r="B30" s="189" t="str">
        <f>IF(ISERROR(VLOOKUP($A30,競技者csv変換!$A:$AK,MATCH(B$1,競技者csv変換!$1:$1,0),0)),"",IF(VLOOKUP($A30,競技者csv変換!$A:$AK,MATCH(B$1,競技者csv変換!$1:$1,0),0)="","",VLOOKUP($A30,競技者csv変換!$A:$AK,MATCH(B$1,競技者csv変換!$1:$1,0),0)))</f>
        <v/>
      </c>
      <c r="C30" s="189" t="str">
        <f>IF(ISERROR(VLOOKUP($A30,競技者csv変換!$A:$AK,MATCH(C$1,競技者csv変換!$1:$1,0),0)),"",IF(VLOOKUP($A30,競技者csv変換!$A:$AK,MATCH(C$1,競技者csv変換!$1:$1,0),0)="","",VLOOKUP($A30,競技者csv変換!$A:$AK,MATCH(C$1,競技者csv変換!$1:$1,0),0)))</f>
        <v/>
      </c>
      <c r="D30" s="189" t="str">
        <f>IF(ISERROR(VLOOKUP($A30,競技者csv変換!$A:$AK,MATCH(D$1,競技者csv変換!$1:$1,0),0)),"",IF(VLOOKUP($A30,競技者csv変換!$A:$AK,MATCH(D$1,競技者csv変換!$1:$1,0),0)="","",VLOOKUP($A30,競技者csv変換!$A:$AK,MATCH(D$1,競技者csv変換!$1:$1,0),0)))</f>
        <v/>
      </c>
      <c r="E30" s="189" t="str">
        <f>IF(ISERROR(VLOOKUP($A30,競技者csv変換!$A:$AK,MATCH(E$1,競技者csv変換!$1:$1,0),0)),"",IF(VLOOKUP($A30,競技者csv変換!$A:$AK,MATCH(E$1,競技者csv変換!$1:$1,0),0)="","",VLOOKUP($A30,競技者csv変換!$A:$AK,MATCH(E$1,競技者csv変換!$1:$1,0),0)))</f>
        <v/>
      </c>
      <c r="F30" s="189" t="str">
        <f>IF(ISERROR(VLOOKUP($A30,競技者csv変換!$A:$AK,MATCH(F$1,競技者csv変換!$1:$1,0),0)),"",IF(VLOOKUP($A30,競技者csv変換!$A:$AK,MATCH(F$1,競技者csv変換!$1:$1,0),0)="","",VLOOKUP($A30,競技者csv変換!$A:$AK,MATCH(F$1,競技者csv変換!$1:$1,0),0)))</f>
        <v/>
      </c>
      <c r="G30" s="189" t="str">
        <f>IF(ISERROR(VLOOKUP($A30,競技者csv変換!$A:$AK,MATCH(G$1,競技者csv変換!$1:$1,0),0)),"",IF(VLOOKUP($A30,競技者csv変換!$A:$AK,MATCH(G$1,競技者csv変換!$1:$1,0),0)="","",VLOOKUP($A30,競技者csv変換!$A:$AK,MATCH(G$1,競技者csv変換!$1:$1,0),0)))</f>
        <v/>
      </c>
      <c r="H30" s="189" t="str">
        <f>IF(ISERROR(VLOOKUP($A30,競技者csv変換!$A:$AK,MATCH(H$1,競技者csv変換!$1:$1,0),0)),"",IF(VLOOKUP($A30,競技者csv変換!$A:$AK,MATCH(H$1,競技者csv変換!$1:$1,0),0)="","",VLOOKUP($A30,競技者csv変換!$A:$AK,MATCH(H$1,競技者csv変換!$1:$1,0),0)))</f>
        <v/>
      </c>
      <c r="I30" s="189" t="str">
        <f>IF(ISERROR(VLOOKUP($A30,競技者csv変換!$A:$AK,MATCH(I$1,競技者csv変換!$1:$1,0),0)),"",IF(VLOOKUP($A30,競技者csv変換!$A:$AK,MATCH(I$1,競技者csv変換!$1:$1,0),0)="","",VLOOKUP($A30,競技者csv変換!$A:$AK,MATCH(I$1,競技者csv変換!$1:$1,0),0)))</f>
        <v/>
      </c>
      <c r="J30" s="189" t="str">
        <f>IF(ISERROR(VLOOKUP($A30,競技者csv変換!$A:$AK,MATCH(J$1,競技者csv変換!$1:$1,0),0)),"",IF(VLOOKUP($A30,競技者csv変換!$A:$AK,MATCH(J$1,競技者csv変換!$1:$1,0),0)="","",VLOOKUP($A30,競技者csv変換!$A:$AK,MATCH(J$1,競技者csv変換!$1:$1,0),0)))</f>
        <v/>
      </c>
      <c r="K30" s="189" t="str">
        <f>IF(ISERROR(VLOOKUP($A30,競技者csv変換!$A:$AK,MATCH(K$1,競技者csv変換!$1:$1,0),0)),"",IF(VLOOKUP($A30,競技者csv変換!$A:$AK,MATCH(K$1,競技者csv変換!$1:$1,0),0)="","",VLOOKUP($A30,競技者csv変換!$A:$AK,MATCH(K$1,競技者csv変換!$1:$1,0),0)))</f>
        <v/>
      </c>
      <c r="L30" s="189" t="str">
        <f>IF(ISERROR(VLOOKUP($A30,競技者csv変換!$A:$AK,MATCH(L$1,競技者csv変換!$1:$1,0),0)),"",IF(VLOOKUP($A30,競技者csv変換!$A:$AK,MATCH(L$1,競技者csv変換!$1:$1,0),0)="","",VLOOKUP($A30,競技者csv変換!$A:$AK,MATCH(L$1,競技者csv変換!$1:$1,0),0)))</f>
        <v/>
      </c>
      <c r="M30" s="189" t="str">
        <f>IF(ISERROR(VLOOKUP($A30,競技者csv変換!$A:$AK,MATCH(M$1,競技者csv変換!$1:$1,0),0)),"",IF(VLOOKUP($A30,競技者csv変換!$A:$AK,MATCH(M$1,競技者csv変換!$1:$1,0),0)="","",VLOOKUP($A30,競技者csv変換!$A:$AK,MATCH(M$1,競技者csv変換!$1:$1,0),0)))</f>
        <v/>
      </c>
      <c r="N30" s="189" t="str">
        <f>IF(ISERROR(VLOOKUP($A30,競技者csv変換!$A:$AK,MATCH(N$1,競技者csv変換!$1:$1,0),0)),"",IF(VLOOKUP($A30,競技者csv変換!$A:$AK,MATCH(N$1,競技者csv変換!$1:$1,0),0)="","",VLOOKUP($A30,競技者csv変換!$A:$AK,MATCH(N$1,競技者csv変換!$1:$1,0),0)))</f>
        <v/>
      </c>
      <c r="O30" s="189" t="str">
        <f>IF(ISERROR(VLOOKUP($A30,競技者csv変換!$A:$AK,MATCH(O$1,競技者csv変換!$1:$1,0),0)),"",IF(VLOOKUP($A30,競技者csv変換!$A:$AK,MATCH(O$1,競技者csv変換!$1:$1,0),0)="","",VLOOKUP($A30,競技者csv変換!$A:$AK,MATCH(O$1,競技者csv変換!$1:$1,0),0)))</f>
        <v/>
      </c>
      <c r="P30" s="189" t="str">
        <f>IF(ISERROR(VLOOKUP($A30,競技者csv変換!$A:$AK,MATCH(P$1,競技者csv変換!$1:$1,0),0)),"",IF(VLOOKUP($A30,競技者csv変換!$A:$AK,MATCH(P$1,競技者csv変換!$1:$1,0),0)="","",VLOOKUP($A30,競技者csv変換!$A:$AK,MATCH(P$1,競技者csv変換!$1:$1,0),0)))</f>
        <v/>
      </c>
      <c r="Q30" s="189" t="str">
        <f>IF(ISERROR(VLOOKUP($A30,競技者csv変換!$A:$AK,MATCH(Q$1,競技者csv変換!$1:$1,0),0)),"",IF(VLOOKUP($A30,競技者csv変換!$A:$AK,MATCH(Q$1,競技者csv変換!$1:$1,0),0)="","",VLOOKUP($A30,競技者csv変換!$A:$AK,MATCH(Q$1,競技者csv変換!$1:$1,0),0)))</f>
        <v/>
      </c>
      <c r="R30" s="189" t="str">
        <f>IF(ISERROR(VLOOKUP($A30,競技者csv変換!$A:$AK,MATCH(R$1,競技者csv変換!$1:$1,0),0)),"",IF(VLOOKUP($A30,競技者csv変換!$A:$AK,MATCH(R$1,競技者csv変換!$1:$1,0),0)="","",VLOOKUP($A30,競技者csv変換!$A:$AK,MATCH(R$1,競技者csv変換!$1:$1,0),0)))</f>
        <v/>
      </c>
      <c r="S30" s="189" t="str">
        <f>IF(ISERROR(VLOOKUP($A30,競技者csv変換!$A:$AK,MATCH(S$1,競技者csv変換!$1:$1,0),0)),"",IF(VLOOKUP($A30,競技者csv変換!$A:$AK,MATCH(S$1,競技者csv変換!$1:$1,0),0)="","",VLOOKUP($A30,競技者csv変換!$A:$AK,MATCH(S$1,競技者csv変換!$1:$1,0),0)))</f>
        <v/>
      </c>
      <c r="T30" s="189" t="str">
        <f>IF(ISERROR(VLOOKUP($A30,競技者csv変換!$A:$AK,MATCH(T$1,競技者csv変換!$1:$1,0),0)),"",IF(VLOOKUP($A30,競技者csv変換!$A:$AK,MATCH(T$1,競技者csv変換!$1:$1,0),0)="","",VLOOKUP($A30,競技者csv変換!$A:$AK,MATCH(T$1,競技者csv変換!$1:$1,0),0)))</f>
        <v/>
      </c>
      <c r="U30" s="189" t="str">
        <f>IF(ISERROR(VLOOKUP($A30,競技者csv変換!$A:$AK,MATCH(U$1,競技者csv変換!$1:$1,0),0)),"",IF(VLOOKUP($A30,競技者csv変換!$A:$AK,MATCH(U$1,競技者csv変換!$1:$1,0),0)="","",VLOOKUP($A30,競技者csv変換!$A:$AK,MATCH(U$1,競技者csv変換!$1:$1,0),0)))</f>
        <v/>
      </c>
      <c r="V30" s="189" t="str">
        <f>IF(ISERROR(VLOOKUP($A30,競技者csv変換!$A:$AK,MATCH(V$1,競技者csv変換!$1:$1,0),0)),"",IF(VLOOKUP($A30,競技者csv変換!$A:$AK,MATCH(V$1,競技者csv変換!$1:$1,0),0)="","",VLOOKUP($A30,競技者csv変換!$A:$AK,MATCH(V$1,競技者csv変換!$1:$1,0),0)))</f>
        <v/>
      </c>
      <c r="W30" s="189" t="str">
        <f>IF(ISERROR(VLOOKUP($A30,競技者csv変換!$A:$AK,MATCH(W$1,競技者csv変換!$1:$1,0),0)),"",IF(VLOOKUP($A30,競技者csv変換!$A:$AK,MATCH(W$1,競技者csv変換!$1:$1,0),0)="","",VLOOKUP($A30,競技者csv変換!$A:$AK,MATCH(W$1,競技者csv変換!$1:$1,0),0)))</f>
        <v/>
      </c>
      <c r="X30" s="189" t="str">
        <f>IF(ISERROR(VLOOKUP($A30,競技者csv変換!$A:$AK,MATCH(X$1,競技者csv変換!$1:$1,0),0)),"",IF(VLOOKUP($A30,競技者csv変換!$A:$AK,MATCH(X$1,競技者csv変換!$1:$1,0),0)="","",VLOOKUP($A30,競技者csv変換!$A:$AK,MATCH(X$1,競技者csv変換!$1:$1,0),0)))</f>
        <v/>
      </c>
      <c r="Y30" s="189" t="str">
        <f>IF(ISERROR(VLOOKUP($A30,競技者csv変換!$A:$AK,MATCH(Y$1,競技者csv変換!$1:$1,0),0)),"",IF(VLOOKUP($A30,競技者csv変換!$A:$AK,MATCH(Y$1,競技者csv変換!$1:$1,0),0)="","",VLOOKUP($A30,競技者csv変換!$A:$AK,MATCH(Y$1,競技者csv変換!$1:$1,0),0)))</f>
        <v/>
      </c>
      <c r="Z30" s="189" t="str">
        <f>IF(ISERROR(VLOOKUP($A30,競技者csv変換!$A:$AK,MATCH(Z$1,競技者csv変換!$1:$1,0),0)),"",IF(VLOOKUP($A30,競技者csv変換!$A:$AK,MATCH(Z$1,競技者csv変換!$1:$1,0),0)="","",VLOOKUP($A30,競技者csv変換!$A:$AK,MATCH(Z$1,競技者csv変換!$1:$1,0),0)))</f>
        <v/>
      </c>
      <c r="AA30" s="189" t="str">
        <f>IF(ISERROR(VLOOKUP($A30,競技者csv変換!$A:$AK,MATCH(AA$1,競技者csv変換!$1:$1,0),0)),"",IF(VLOOKUP($A30,競技者csv変換!$A:$AK,MATCH(AA$1,競技者csv変換!$1:$1,0),0)="","",VLOOKUP($A30,競技者csv変換!$A:$AK,MATCH(AA$1,競技者csv変換!$1:$1,0),0)))</f>
        <v/>
      </c>
      <c r="AB30" s="189" t="str">
        <f>IF(ISERROR(VLOOKUP($A30,競技者csv変換!$A:$AK,MATCH(AB$1,競技者csv変換!$1:$1,0),0)),"",IF(VLOOKUP($A30,競技者csv変換!$A:$AK,MATCH(AB$1,競技者csv変換!$1:$1,0),0)="","",VLOOKUP($A30,競技者csv変換!$A:$AK,MATCH(AB$1,競技者csv変換!$1:$1,0),0)))</f>
        <v/>
      </c>
      <c r="AC30" s="189" t="str">
        <f>IF(ISERROR(VLOOKUP($A30,競技者csv変換!$A:$AK,MATCH(AC$1,競技者csv変換!$1:$1,0),0)),"",IF(VLOOKUP($A30,競技者csv変換!$A:$AK,MATCH(AC$1,競技者csv変換!$1:$1,0),0)="","",VLOOKUP($A30,競技者csv変換!$A:$AK,MATCH(AC$1,競技者csv変換!$1:$1,0),0)))</f>
        <v/>
      </c>
      <c r="AD30" s="76" t="str">
        <f>IF(ISERROR(VLOOKUP($A30,競技者csv変換!$A:$AK,MATCH(AD$1,競技者csv変換!$1:$1,0),0)),"",IF(VLOOKUP($A30,競技者csv変換!$A:$AK,MATCH(AD$1,競技者csv変換!$1:$1,0),0)="","",VLOOKUP($A30,競技者csv変換!$A:$AK,MATCH(AD$1,競技者csv変換!$1:$1,0),0)))</f>
        <v/>
      </c>
      <c r="AE30" s="76" t="str">
        <f>IF(ISERROR(VLOOKUP($A30,競技者csv変換!$A:$AK,MATCH(AE$1,競技者csv変換!$1:$1,0),0)),"",IF(VLOOKUP($A30,競技者csv変換!$A:$AK,MATCH(AE$1,競技者csv変換!$1:$1,0),0)="","",VLOOKUP($A30,競技者csv変換!$A:$AK,MATCH(AE$1,競技者csv変換!$1:$1,0),0)))</f>
        <v/>
      </c>
      <c r="AF30" s="76" t="str">
        <f>IF(ISERROR(VLOOKUP($A30,競技者csv変換!$A:$AK,MATCH(AF$1,競技者csv変換!$1:$1,0),0)),"",IF(VLOOKUP($A30,競技者csv変換!$A:$AK,MATCH(AF$1,競技者csv変換!$1:$1,0),0)="","",VLOOKUP($A30,競技者csv変換!$A:$AK,MATCH(AF$1,競技者csv変換!$1:$1,0),0)))</f>
        <v/>
      </c>
      <c r="AG30" s="76" t="str">
        <f>IF(ISERROR(VLOOKUP($A30,競技者csv変換!$A:$AK,MATCH(AG$1,競技者csv変換!$1:$1,0),0)),"",IF(VLOOKUP($A30,競技者csv変換!$A:$AK,MATCH(AG$1,競技者csv変換!$1:$1,0),0)="","",VLOOKUP($A30,競技者csv変換!$A:$AK,MATCH(AG$1,競技者csv変換!$1:$1,0),0)))</f>
        <v/>
      </c>
      <c r="AH30" s="76" t="str">
        <f>IF(ISERROR(VLOOKUP($A30,競技者csv変換!$A:$AK,MATCH(AH$1,競技者csv変換!$1:$1,0),0)),"",IF(VLOOKUP($A30,競技者csv変換!$A:$AK,MATCH(AH$1,競技者csv変換!$1:$1,0),0)="","",VLOOKUP($A30,競技者csv変換!$A:$AK,MATCH(AH$1,競技者csv変換!$1:$1,0),0)))</f>
        <v/>
      </c>
      <c r="AI30" s="76" t="str">
        <f>IF(ISERROR(VLOOKUP($A30,競技者csv変換!$A:$AK,MATCH(AI$1,競技者csv変換!$1:$1,0),0)),"",IF(VLOOKUP($A30,競技者csv変換!$A:$AK,MATCH(AI$1,競技者csv変換!$1:$1,0),0)="","",VLOOKUP($A30,競技者csv変換!$A:$AK,MATCH(AI$1,競技者csv変換!$1:$1,0),0)))</f>
        <v/>
      </c>
      <c r="AJ30" s="76" t="str">
        <f>IF(ISERROR(VLOOKUP($A30,競技者csv変換!$A:$AK,MATCH(AJ$1,競技者csv変換!$1:$1,0),0)),"",IF(VLOOKUP($A30,競技者csv変換!$A:$AK,MATCH(AJ$1,競技者csv変換!$1:$1,0),0)="","",VLOOKUP($A30,競技者csv変換!$A:$AK,MATCH(AJ$1,競技者csv変換!$1:$1,0),0)))</f>
        <v/>
      </c>
      <c r="AK30" s="76" t="str">
        <f>IF(ISERROR(VLOOKUP($A30,競技者csv変換!$A:$AK,MATCH(AK$1,競技者csv変換!$1:$1,0),0)),"",IF(VLOOKUP($A30,競技者csv変換!$A:$AK,MATCH(AK$1,競技者csv変換!$1:$1,0),0)="","",VLOOKUP($A30,競技者csv変換!$A:$AK,MATCH(AK$1,競技者csv変換!$1:$1,0),0)))</f>
        <v/>
      </c>
    </row>
    <row r="31" spans="1:37" ht="18" customHeight="1">
      <c r="A31" s="76" t="str">
        <f t="shared" si="0"/>
        <v/>
      </c>
      <c r="B31" s="189" t="str">
        <f>IF(ISERROR(VLOOKUP($A31,競技者csv変換!$A:$AK,MATCH(B$1,競技者csv変換!$1:$1,0),0)),"",IF(VLOOKUP($A31,競技者csv変換!$A:$AK,MATCH(B$1,競技者csv変換!$1:$1,0),0)="","",VLOOKUP($A31,競技者csv変換!$A:$AK,MATCH(B$1,競技者csv変換!$1:$1,0),0)))</f>
        <v/>
      </c>
      <c r="C31" s="189" t="str">
        <f>IF(ISERROR(VLOOKUP($A31,競技者csv変換!$A:$AK,MATCH(C$1,競技者csv変換!$1:$1,0),0)),"",IF(VLOOKUP($A31,競技者csv変換!$A:$AK,MATCH(C$1,競技者csv変換!$1:$1,0),0)="","",VLOOKUP($A31,競技者csv変換!$A:$AK,MATCH(C$1,競技者csv変換!$1:$1,0),0)))</f>
        <v/>
      </c>
      <c r="D31" s="189" t="str">
        <f>IF(ISERROR(VLOOKUP($A31,競技者csv変換!$A:$AK,MATCH(D$1,競技者csv変換!$1:$1,0),0)),"",IF(VLOOKUP($A31,競技者csv変換!$A:$AK,MATCH(D$1,競技者csv変換!$1:$1,0),0)="","",VLOOKUP($A31,競技者csv変換!$A:$AK,MATCH(D$1,競技者csv変換!$1:$1,0),0)))</f>
        <v/>
      </c>
      <c r="E31" s="189" t="str">
        <f>IF(ISERROR(VLOOKUP($A31,競技者csv変換!$A:$AK,MATCH(E$1,競技者csv変換!$1:$1,0),0)),"",IF(VLOOKUP($A31,競技者csv変換!$A:$AK,MATCH(E$1,競技者csv変換!$1:$1,0),0)="","",VLOOKUP($A31,競技者csv変換!$A:$AK,MATCH(E$1,競技者csv変換!$1:$1,0),0)))</f>
        <v/>
      </c>
      <c r="F31" s="189" t="str">
        <f>IF(ISERROR(VLOOKUP($A31,競技者csv変換!$A:$AK,MATCH(F$1,競技者csv変換!$1:$1,0),0)),"",IF(VLOOKUP($A31,競技者csv変換!$A:$AK,MATCH(F$1,競技者csv変換!$1:$1,0),0)="","",VLOOKUP($A31,競技者csv変換!$A:$AK,MATCH(F$1,競技者csv変換!$1:$1,0),0)))</f>
        <v/>
      </c>
      <c r="G31" s="189" t="str">
        <f>IF(ISERROR(VLOOKUP($A31,競技者csv変換!$A:$AK,MATCH(G$1,競技者csv変換!$1:$1,0),0)),"",IF(VLOOKUP($A31,競技者csv変換!$A:$AK,MATCH(G$1,競技者csv変換!$1:$1,0),0)="","",VLOOKUP($A31,競技者csv変換!$A:$AK,MATCH(G$1,競技者csv変換!$1:$1,0),0)))</f>
        <v/>
      </c>
      <c r="H31" s="189" t="str">
        <f>IF(ISERROR(VLOOKUP($A31,競技者csv変換!$A:$AK,MATCH(H$1,競技者csv変換!$1:$1,0),0)),"",IF(VLOOKUP($A31,競技者csv変換!$A:$AK,MATCH(H$1,競技者csv変換!$1:$1,0),0)="","",VLOOKUP($A31,競技者csv変換!$A:$AK,MATCH(H$1,競技者csv変換!$1:$1,0),0)))</f>
        <v/>
      </c>
      <c r="I31" s="189" t="str">
        <f>IF(ISERROR(VLOOKUP($A31,競技者csv変換!$A:$AK,MATCH(I$1,競技者csv変換!$1:$1,0),0)),"",IF(VLOOKUP($A31,競技者csv変換!$A:$AK,MATCH(I$1,競技者csv変換!$1:$1,0),0)="","",VLOOKUP($A31,競技者csv変換!$A:$AK,MATCH(I$1,競技者csv変換!$1:$1,0),0)))</f>
        <v/>
      </c>
      <c r="J31" s="189" t="str">
        <f>IF(ISERROR(VLOOKUP($A31,競技者csv変換!$A:$AK,MATCH(J$1,競技者csv変換!$1:$1,0),0)),"",IF(VLOOKUP($A31,競技者csv変換!$A:$AK,MATCH(J$1,競技者csv変換!$1:$1,0),0)="","",VLOOKUP($A31,競技者csv変換!$A:$AK,MATCH(J$1,競技者csv変換!$1:$1,0),0)))</f>
        <v/>
      </c>
      <c r="K31" s="189" t="str">
        <f>IF(ISERROR(VLOOKUP($A31,競技者csv変換!$A:$AK,MATCH(K$1,競技者csv変換!$1:$1,0),0)),"",IF(VLOOKUP($A31,競技者csv変換!$A:$AK,MATCH(K$1,競技者csv変換!$1:$1,0),0)="","",VLOOKUP($A31,競技者csv変換!$A:$AK,MATCH(K$1,競技者csv変換!$1:$1,0),0)))</f>
        <v/>
      </c>
      <c r="L31" s="189" t="str">
        <f>IF(ISERROR(VLOOKUP($A31,競技者csv変換!$A:$AK,MATCH(L$1,競技者csv変換!$1:$1,0),0)),"",IF(VLOOKUP($A31,競技者csv変換!$A:$AK,MATCH(L$1,競技者csv変換!$1:$1,0),0)="","",VLOOKUP($A31,競技者csv変換!$A:$AK,MATCH(L$1,競技者csv変換!$1:$1,0),0)))</f>
        <v/>
      </c>
      <c r="M31" s="189" t="str">
        <f>IF(ISERROR(VLOOKUP($A31,競技者csv変換!$A:$AK,MATCH(M$1,競技者csv変換!$1:$1,0),0)),"",IF(VLOOKUP($A31,競技者csv変換!$A:$AK,MATCH(M$1,競技者csv変換!$1:$1,0),0)="","",VLOOKUP($A31,競技者csv変換!$A:$AK,MATCH(M$1,競技者csv変換!$1:$1,0),0)))</f>
        <v/>
      </c>
      <c r="N31" s="189" t="str">
        <f>IF(ISERROR(VLOOKUP($A31,競技者csv変換!$A:$AK,MATCH(N$1,競技者csv変換!$1:$1,0),0)),"",IF(VLOOKUP($A31,競技者csv変換!$A:$AK,MATCH(N$1,競技者csv変換!$1:$1,0),0)="","",VLOOKUP($A31,競技者csv変換!$A:$AK,MATCH(N$1,競技者csv変換!$1:$1,0),0)))</f>
        <v/>
      </c>
      <c r="O31" s="189" t="str">
        <f>IF(ISERROR(VLOOKUP($A31,競技者csv変換!$A:$AK,MATCH(O$1,競技者csv変換!$1:$1,0),0)),"",IF(VLOOKUP($A31,競技者csv変換!$A:$AK,MATCH(O$1,競技者csv変換!$1:$1,0),0)="","",VLOOKUP($A31,競技者csv変換!$A:$AK,MATCH(O$1,競技者csv変換!$1:$1,0),0)))</f>
        <v/>
      </c>
      <c r="P31" s="189" t="str">
        <f>IF(ISERROR(VLOOKUP($A31,競技者csv変換!$A:$AK,MATCH(P$1,競技者csv変換!$1:$1,0),0)),"",IF(VLOOKUP($A31,競技者csv変換!$A:$AK,MATCH(P$1,競技者csv変換!$1:$1,0),0)="","",VLOOKUP($A31,競技者csv変換!$A:$AK,MATCH(P$1,競技者csv変換!$1:$1,0),0)))</f>
        <v/>
      </c>
      <c r="Q31" s="189" t="str">
        <f>IF(ISERROR(VLOOKUP($A31,競技者csv変換!$A:$AK,MATCH(Q$1,競技者csv変換!$1:$1,0),0)),"",IF(VLOOKUP($A31,競技者csv変換!$A:$AK,MATCH(Q$1,競技者csv変換!$1:$1,0),0)="","",VLOOKUP($A31,競技者csv変換!$A:$AK,MATCH(Q$1,競技者csv変換!$1:$1,0),0)))</f>
        <v/>
      </c>
      <c r="R31" s="189" t="str">
        <f>IF(ISERROR(VLOOKUP($A31,競技者csv変換!$A:$AK,MATCH(R$1,競技者csv変換!$1:$1,0),0)),"",IF(VLOOKUP($A31,競技者csv変換!$A:$AK,MATCH(R$1,競技者csv変換!$1:$1,0),0)="","",VLOOKUP($A31,競技者csv変換!$A:$AK,MATCH(R$1,競技者csv変換!$1:$1,0),0)))</f>
        <v/>
      </c>
      <c r="S31" s="189" t="str">
        <f>IF(ISERROR(VLOOKUP($A31,競技者csv変換!$A:$AK,MATCH(S$1,競技者csv変換!$1:$1,0),0)),"",IF(VLOOKUP($A31,競技者csv変換!$A:$AK,MATCH(S$1,競技者csv変換!$1:$1,0),0)="","",VLOOKUP($A31,競技者csv変換!$A:$AK,MATCH(S$1,競技者csv変換!$1:$1,0),0)))</f>
        <v/>
      </c>
      <c r="T31" s="189" t="str">
        <f>IF(ISERROR(VLOOKUP($A31,競技者csv変換!$A:$AK,MATCH(T$1,競技者csv変換!$1:$1,0),0)),"",IF(VLOOKUP($A31,競技者csv変換!$A:$AK,MATCH(T$1,競技者csv変換!$1:$1,0),0)="","",VLOOKUP($A31,競技者csv変換!$A:$AK,MATCH(T$1,競技者csv変換!$1:$1,0),0)))</f>
        <v/>
      </c>
      <c r="U31" s="189" t="str">
        <f>IF(ISERROR(VLOOKUP($A31,競技者csv変換!$A:$AK,MATCH(U$1,競技者csv変換!$1:$1,0),0)),"",IF(VLOOKUP($A31,競技者csv変換!$A:$AK,MATCH(U$1,競技者csv変換!$1:$1,0),0)="","",VLOOKUP($A31,競技者csv変換!$A:$AK,MATCH(U$1,競技者csv変換!$1:$1,0),0)))</f>
        <v/>
      </c>
      <c r="V31" s="189" t="str">
        <f>IF(ISERROR(VLOOKUP($A31,競技者csv変換!$A:$AK,MATCH(V$1,競技者csv変換!$1:$1,0),0)),"",IF(VLOOKUP($A31,競技者csv変換!$A:$AK,MATCH(V$1,競技者csv変換!$1:$1,0),0)="","",VLOOKUP($A31,競技者csv変換!$A:$AK,MATCH(V$1,競技者csv変換!$1:$1,0),0)))</f>
        <v/>
      </c>
      <c r="W31" s="189" t="str">
        <f>IF(ISERROR(VLOOKUP($A31,競技者csv変換!$A:$AK,MATCH(W$1,競技者csv変換!$1:$1,0),0)),"",IF(VLOOKUP($A31,競技者csv変換!$A:$AK,MATCH(W$1,競技者csv変換!$1:$1,0),0)="","",VLOOKUP($A31,競技者csv変換!$A:$AK,MATCH(W$1,競技者csv変換!$1:$1,0),0)))</f>
        <v/>
      </c>
      <c r="X31" s="189" t="str">
        <f>IF(ISERROR(VLOOKUP($A31,競技者csv変換!$A:$AK,MATCH(X$1,競技者csv変換!$1:$1,0),0)),"",IF(VLOOKUP($A31,競技者csv変換!$A:$AK,MATCH(X$1,競技者csv変換!$1:$1,0),0)="","",VLOOKUP($A31,競技者csv変換!$A:$AK,MATCH(X$1,競技者csv変換!$1:$1,0),0)))</f>
        <v/>
      </c>
      <c r="Y31" s="189" t="str">
        <f>IF(ISERROR(VLOOKUP($A31,競技者csv変換!$A:$AK,MATCH(Y$1,競技者csv変換!$1:$1,0),0)),"",IF(VLOOKUP($A31,競技者csv変換!$A:$AK,MATCH(Y$1,競技者csv変換!$1:$1,0),0)="","",VLOOKUP($A31,競技者csv変換!$A:$AK,MATCH(Y$1,競技者csv変換!$1:$1,0),0)))</f>
        <v/>
      </c>
      <c r="Z31" s="189" t="str">
        <f>IF(ISERROR(VLOOKUP($A31,競技者csv変換!$A:$AK,MATCH(Z$1,競技者csv変換!$1:$1,0),0)),"",IF(VLOOKUP($A31,競技者csv変換!$A:$AK,MATCH(Z$1,競技者csv変換!$1:$1,0),0)="","",VLOOKUP($A31,競技者csv変換!$A:$AK,MATCH(Z$1,競技者csv変換!$1:$1,0),0)))</f>
        <v/>
      </c>
      <c r="AA31" s="189" t="str">
        <f>IF(ISERROR(VLOOKUP($A31,競技者csv変換!$A:$AK,MATCH(AA$1,競技者csv変換!$1:$1,0),0)),"",IF(VLOOKUP($A31,競技者csv変換!$A:$AK,MATCH(AA$1,競技者csv変換!$1:$1,0),0)="","",VLOOKUP($A31,競技者csv変換!$A:$AK,MATCH(AA$1,競技者csv変換!$1:$1,0),0)))</f>
        <v/>
      </c>
      <c r="AB31" s="189" t="str">
        <f>IF(ISERROR(VLOOKUP($A31,競技者csv変換!$A:$AK,MATCH(AB$1,競技者csv変換!$1:$1,0),0)),"",IF(VLOOKUP($A31,競技者csv変換!$A:$AK,MATCH(AB$1,競技者csv変換!$1:$1,0),0)="","",VLOOKUP($A31,競技者csv変換!$A:$AK,MATCH(AB$1,競技者csv変換!$1:$1,0),0)))</f>
        <v/>
      </c>
      <c r="AC31" s="189" t="str">
        <f>IF(ISERROR(VLOOKUP($A31,競技者csv変換!$A:$AK,MATCH(AC$1,競技者csv変換!$1:$1,0),0)),"",IF(VLOOKUP($A31,競技者csv変換!$A:$AK,MATCH(AC$1,競技者csv変換!$1:$1,0),0)="","",VLOOKUP($A31,競技者csv変換!$A:$AK,MATCH(AC$1,競技者csv変換!$1:$1,0),0)))</f>
        <v/>
      </c>
      <c r="AD31" s="76" t="str">
        <f>IF(ISERROR(VLOOKUP($A31,競技者csv変換!$A:$AK,MATCH(AD$1,競技者csv変換!$1:$1,0),0)),"",IF(VLOOKUP($A31,競技者csv変換!$A:$AK,MATCH(AD$1,競技者csv変換!$1:$1,0),0)="","",VLOOKUP($A31,競技者csv変換!$A:$AK,MATCH(AD$1,競技者csv変換!$1:$1,0),0)))</f>
        <v/>
      </c>
      <c r="AE31" s="76" t="str">
        <f>IF(ISERROR(VLOOKUP($A31,競技者csv変換!$A:$AK,MATCH(AE$1,競技者csv変換!$1:$1,0),0)),"",IF(VLOOKUP($A31,競技者csv変換!$A:$AK,MATCH(AE$1,競技者csv変換!$1:$1,0),0)="","",VLOOKUP($A31,競技者csv変換!$A:$AK,MATCH(AE$1,競技者csv変換!$1:$1,0),0)))</f>
        <v/>
      </c>
      <c r="AF31" s="76" t="str">
        <f>IF(ISERROR(VLOOKUP($A31,競技者csv変換!$A:$AK,MATCH(AF$1,競技者csv変換!$1:$1,0),0)),"",IF(VLOOKUP($A31,競技者csv変換!$A:$AK,MATCH(AF$1,競技者csv変換!$1:$1,0),0)="","",VLOOKUP($A31,競技者csv変換!$A:$AK,MATCH(AF$1,競技者csv変換!$1:$1,0),0)))</f>
        <v/>
      </c>
      <c r="AG31" s="76" t="str">
        <f>IF(ISERROR(VLOOKUP($A31,競技者csv変換!$A:$AK,MATCH(AG$1,競技者csv変換!$1:$1,0),0)),"",IF(VLOOKUP($A31,競技者csv変換!$A:$AK,MATCH(AG$1,競技者csv変換!$1:$1,0),0)="","",VLOOKUP($A31,競技者csv変換!$A:$AK,MATCH(AG$1,競技者csv変換!$1:$1,0),0)))</f>
        <v/>
      </c>
      <c r="AH31" s="76" t="str">
        <f>IF(ISERROR(VLOOKUP($A31,競技者csv変換!$A:$AK,MATCH(AH$1,競技者csv変換!$1:$1,0),0)),"",IF(VLOOKUP($A31,競技者csv変換!$A:$AK,MATCH(AH$1,競技者csv変換!$1:$1,0),0)="","",VLOOKUP($A31,競技者csv変換!$A:$AK,MATCH(AH$1,競技者csv変換!$1:$1,0),0)))</f>
        <v/>
      </c>
      <c r="AI31" s="76" t="str">
        <f>IF(ISERROR(VLOOKUP($A31,競技者csv変換!$A:$AK,MATCH(AI$1,競技者csv変換!$1:$1,0),0)),"",IF(VLOOKUP($A31,競技者csv変換!$A:$AK,MATCH(AI$1,競技者csv変換!$1:$1,0),0)="","",VLOOKUP($A31,競技者csv変換!$A:$AK,MATCH(AI$1,競技者csv変換!$1:$1,0),0)))</f>
        <v/>
      </c>
      <c r="AJ31" s="76" t="str">
        <f>IF(ISERROR(VLOOKUP($A31,競技者csv変換!$A:$AK,MATCH(AJ$1,競技者csv変換!$1:$1,0),0)),"",IF(VLOOKUP($A31,競技者csv変換!$A:$AK,MATCH(AJ$1,競技者csv変換!$1:$1,0),0)="","",VLOOKUP($A31,競技者csv変換!$A:$AK,MATCH(AJ$1,競技者csv変換!$1:$1,0),0)))</f>
        <v/>
      </c>
      <c r="AK31" s="76" t="str">
        <f>IF(ISERROR(VLOOKUP($A31,競技者csv変換!$A:$AK,MATCH(AK$1,競技者csv変換!$1:$1,0),0)),"",IF(VLOOKUP($A31,競技者csv変換!$A:$AK,MATCH(AK$1,競技者csv変換!$1:$1,0),0)="","",VLOOKUP($A31,競技者csv変換!$A:$AK,MATCH(AK$1,競技者csv変換!$1:$1,0),0)))</f>
        <v/>
      </c>
    </row>
    <row r="32" spans="1:37" ht="18" customHeight="1">
      <c r="A32" s="76" t="str">
        <f t="shared" si="0"/>
        <v/>
      </c>
      <c r="B32" s="189" t="str">
        <f>IF(ISERROR(VLOOKUP($A32,競技者csv変換!$A:$AK,MATCH(B$1,競技者csv変換!$1:$1,0),0)),"",IF(VLOOKUP($A32,競技者csv変換!$A:$AK,MATCH(B$1,競技者csv変換!$1:$1,0),0)="","",VLOOKUP($A32,競技者csv変換!$A:$AK,MATCH(B$1,競技者csv変換!$1:$1,0),0)))</f>
        <v/>
      </c>
      <c r="C32" s="189" t="str">
        <f>IF(ISERROR(VLOOKUP($A32,競技者csv変換!$A:$AK,MATCH(C$1,競技者csv変換!$1:$1,0),0)),"",IF(VLOOKUP($A32,競技者csv変換!$A:$AK,MATCH(C$1,競技者csv変換!$1:$1,0),0)="","",VLOOKUP($A32,競技者csv変換!$A:$AK,MATCH(C$1,競技者csv変換!$1:$1,0),0)))</f>
        <v/>
      </c>
      <c r="D32" s="189" t="str">
        <f>IF(ISERROR(VLOOKUP($A32,競技者csv変換!$A:$AK,MATCH(D$1,競技者csv変換!$1:$1,0),0)),"",IF(VLOOKUP($A32,競技者csv変換!$A:$AK,MATCH(D$1,競技者csv変換!$1:$1,0),0)="","",VLOOKUP($A32,競技者csv変換!$A:$AK,MATCH(D$1,競技者csv変換!$1:$1,0),0)))</f>
        <v/>
      </c>
      <c r="E32" s="189" t="str">
        <f>IF(ISERROR(VLOOKUP($A32,競技者csv変換!$A:$AK,MATCH(E$1,競技者csv変換!$1:$1,0),0)),"",IF(VLOOKUP($A32,競技者csv変換!$A:$AK,MATCH(E$1,競技者csv変換!$1:$1,0),0)="","",VLOOKUP($A32,競技者csv変換!$A:$AK,MATCH(E$1,競技者csv変換!$1:$1,0),0)))</f>
        <v/>
      </c>
      <c r="F32" s="189" t="str">
        <f>IF(ISERROR(VLOOKUP($A32,競技者csv変換!$A:$AK,MATCH(F$1,競技者csv変換!$1:$1,0),0)),"",IF(VLOOKUP($A32,競技者csv変換!$A:$AK,MATCH(F$1,競技者csv変換!$1:$1,0),0)="","",VLOOKUP($A32,競技者csv変換!$A:$AK,MATCH(F$1,競技者csv変換!$1:$1,0),0)))</f>
        <v/>
      </c>
      <c r="G32" s="189" t="str">
        <f>IF(ISERROR(VLOOKUP($A32,競技者csv変換!$A:$AK,MATCH(G$1,競技者csv変換!$1:$1,0),0)),"",IF(VLOOKUP($A32,競技者csv変換!$A:$AK,MATCH(G$1,競技者csv変換!$1:$1,0),0)="","",VLOOKUP($A32,競技者csv変換!$A:$AK,MATCH(G$1,競技者csv変換!$1:$1,0),0)))</f>
        <v/>
      </c>
      <c r="H32" s="189" t="str">
        <f>IF(ISERROR(VLOOKUP($A32,競技者csv変換!$A:$AK,MATCH(H$1,競技者csv変換!$1:$1,0),0)),"",IF(VLOOKUP($A32,競技者csv変換!$A:$AK,MATCH(H$1,競技者csv変換!$1:$1,0),0)="","",VLOOKUP($A32,競技者csv変換!$A:$AK,MATCH(H$1,競技者csv変換!$1:$1,0),0)))</f>
        <v/>
      </c>
      <c r="I32" s="189" t="str">
        <f>IF(ISERROR(VLOOKUP($A32,競技者csv変換!$A:$AK,MATCH(I$1,競技者csv変換!$1:$1,0),0)),"",IF(VLOOKUP($A32,競技者csv変換!$A:$AK,MATCH(I$1,競技者csv変換!$1:$1,0),0)="","",VLOOKUP($A32,競技者csv変換!$A:$AK,MATCH(I$1,競技者csv変換!$1:$1,0),0)))</f>
        <v/>
      </c>
      <c r="J32" s="189" t="str">
        <f>IF(ISERROR(VLOOKUP($A32,競技者csv変換!$A:$AK,MATCH(J$1,競技者csv変換!$1:$1,0),0)),"",IF(VLOOKUP($A32,競技者csv変換!$A:$AK,MATCH(J$1,競技者csv変換!$1:$1,0),0)="","",VLOOKUP($A32,競技者csv変換!$A:$AK,MATCH(J$1,競技者csv変換!$1:$1,0),0)))</f>
        <v/>
      </c>
      <c r="K32" s="189" t="str">
        <f>IF(ISERROR(VLOOKUP($A32,競技者csv変換!$A:$AK,MATCH(K$1,競技者csv変換!$1:$1,0),0)),"",IF(VLOOKUP($A32,競技者csv変換!$A:$AK,MATCH(K$1,競技者csv変換!$1:$1,0),0)="","",VLOOKUP($A32,競技者csv変換!$A:$AK,MATCH(K$1,競技者csv変換!$1:$1,0),0)))</f>
        <v/>
      </c>
      <c r="L32" s="189" t="str">
        <f>IF(ISERROR(VLOOKUP($A32,競技者csv変換!$A:$AK,MATCH(L$1,競技者csv変換!$1:$1,0),0)),"",IF(VLOOKUP($A32,競技者csv変換!$A:$AK,MATCH(L$1,競技者csv変換!$1:$1,0),0)="","",VLOOKUP($A32,競技者csv変換!$A:$AK,MATCH(L$1,競技者csv変換!$1:$1,0),0)))</f>
        <v/>
      </c>
      <c r="M32" s="189" t="str">
        <f>IF(ISERROR(VLOOKUP($A32,競技者csv変換!$A:$AK,MATCH(M$1,競技者csv変換!$1:$1,0),0)),"",IF(VLOOKUP($A32,競技者csv変換!$A:$AK,MATCH(M$1,競技者csv変換!$1:$1,0),0)="","",VLOOKUP($A32,競技者csv変換!$A:$AK,MATCH(M$1,競技者csv変換!$1:$1,0),0)))</f>
        <v/>
      </c>
      <c r="N32" s="189" t="str">
        <f>IF(ISERROR(VLOOKUP($A32,競技者csv変換!$A:$AK,MATCH(N$1,競技者csv変換!$1:$1,0),0)),"",IF(VLOOKUP($A32,競技者csv変換!$A:$AK,MATCH(N$1,競技者csv変換!$1:$1,0),0)="","",VLOOKUP($A32,競技者csv変換!$A:$AK,MATCH(N$1,競技者csv変換!$1:$1,0),0)))</f>
        <v/>
      </c>
      <c r="O32" s="189" t="str">
        <f>IF(ISERROR(VLOOKUP($A32,競技者csv変換!$A:$AK,MATCH(O$1,競技者csv変換!$1:$1,0),0)),"",IF(VLOOKUP($A32,競技者csv変換!$A:$AK,MATCH(O$1,競技者csv変換!$1:$1,0),0)="","",VLOOKUP($A32,競技者csv変換!$A:$AK,MATCH(O$1,競技者csv変換!$1:$1,0),0)))</f>
        <v/>
      </c>
      <c r="P32" s="189" t="str">
        <f>IF(ISERROR(VLOOKUP($A32,競技者csv変換!$A:$AK,MATCH(P$1,競技者csv変換!$1:$1,0),0)),"",IF(VLOOKUP($A32,競技者csv変換!$A:$AK,MATCH(P$1,競技者csv変換!$1:$1,0),0)="","",VLOOKUP($A32,競技者csv変換!$A:$AK,MATCH(P$1,競技者csv変換!$1:$1,0),0)))</f>
        <v/>
      </c>
      <c r="Q32" s="189" t="str">
        <f>IF(ISERROR(VLOOKUP($A32,競技者csv変換!$A:$AK,MATCH(Q$1,競技者csv変換!$1:$1,0),0)),"",IF(VLOOKUP($A32,競技者csv変換!$A:$AK,MATCH(Q$1,競技者csv変換!$1:$1,0),0)="","",VLOOKUP($A32,競技者csv変換!$A:$AK,MATCH(Q$1,競技者csv変換!$1:$1,0),0)))</f>
        <v/>
      </c>
      <c r="R32" s="189" t="str">
        <f>IF(ISERROR(VLOOKUP($A32,競技者csv変換!$A:$AK,MATCH(R$1,競技者csv変換!$1:$1,0),0)),"",IF(VLOOKUP($A32,競技者csv変換!$A:$AK,MATCH(R$1,競技者csv変換!$1:$1,0),0)="","",VLOOKUP($A32,競技者csv変換!$A:$AK,MATCH(R$1,競技者csv変換!$1:$1,0),0)))</f>
        <v/>
      </c>
      <c r="S32" s="189" t="str">
        <f>IF(ISERROR(VLOOKUP($A32,競技者csv変換!$A:$AK,MATCH(S$1,競技者csv変換!$1:$1,0),0)),"",IF(VLOOKUP($A32,競技者csv変換!$A:$AK,MATCH(S$1,競技者csv変換!$1:$1,0),0)="","",VLOOKUP($A32,競技者csv変換!$A:$AK,MATCH(S$1,競技者csv変換!$1:$1,0),0)))</f>
        <v/>
      </c>
      <c r="T32" s="189" t="str">
        <f>IF(ISERROR(VLOOKUP($A32,競技者csv変換!$A:$AK,MATCH(T$1,競技者csv変換!$1:$1,0),0)),"",IF(VLOOKUP($A32,競技者csv変換!$A:$AK,MATCH(T$1,競技者csv変換!$1:$1,0),0)="","",VLOOKUP($A32,競技者csv変換!$A:$AK,MATCH(T$1,競技者csv変換!$1:$1,0),0)))</f>
        <v/>
      </c>
      <c r="U32" s="189" t="str">
        <f>IF(ISERROR(VLOOKUP($A32,競技者csv変換!$A:$AK,MATCH(U$1,競技者csv変換!$1:$1,0),0)),"",IF(VLOOKUP($A32,競技者csv変換!$A:$AK,MATCH(U$1,競技者csv変換!$1:$1,0),0)="","",VLOOKUP($A32,競技者csv変換!$A:$AK,MATCH(U$1,競技者csv変換!$1:$1,0),0)))</f>
        <v/>
      </c>
      <c r="V32" s="189" t="str">
        <f>IF(ISERROR(VLOOKUP($A32,競技者csv変換!$A:$AK,MATCH(V$1,競技者csv変換!$1:$1,0),0)),"",IF(VLOOKUP($A32,競技者csv変換!$A:$AK,MATCH(V$1,競技者csv変換!$1:$1,0),0)="","",VLOOKUP($A32,競技者csv変換!$A:$AK,MATCH(V$1,競技者csv変換!$1:$1,0),0)))</f>
        <v/>
      </c>
      <c r="W32" s="189" t="str">
        <f>IF(ISERROR(VLOOKUP($A32,競技者csv変換!$A:$AK,MATCH(W$1,競技者csv変換!$1:$1,0),0)),"",IF(VLOOKUP($A32,競技者csv変換!$A:$AK,MATCH(W$1,競技者csv変換!$1:$1,0),0)="","",VLOOKUP($A32,競技者csv変換!$A:$AK,MATCH(W$1,競技者csv変換!$1:$1,0),0)))</f>
        <v/>
      </c>
      <c r="X32" s="189" t="str">
        <f>IF(ISERROR(VLOOKUP($A32,競技者csv変換!$A:$AK,MATCH(X$1,競技者csv変換!$1:$1,0),0)),"",IF(VLOOKUP($A32,競技者csv変換!$A:$AK,MATCH(X$1,競技者csv変換!$1:$1,0),0)="","",VLOOKUP($A32,競技者csv変換!$A:$AK,MATCH(X$1,競技者csv変換!$1:$1,0),0)))</f>
        <v/>
      </c>
      <c r="Y32" s="189" t="str">
        <f>IF(ISERROR(VLOOKUP($A32,競技者csv変換!$A:$AK,MATCH(Y$1,競技者csv変換!$1:$1,0),0)),"",IF(VLOOKUP($A32,競技者csv変換!$A:$AK,MATCH(Y$1,競技者csv変換!$1:$1,0),0)="","",VLOOKUP($A32,競技者csv変換!$A:$AK,MATCH(Y$1,競技者csv変換!$1:$1,0),0)))</f>
        <v/>
      </c>
      <c r="Z32" s="189" t="str">
        <f>IF(ISERROR(VLOOKUP($A32,競技者csv変換!$A:$AK,MATCH(Z$1,競技者csv変換!$1:$1,0),0)),"",IF(VLOOKUP($A32,競技者csv変換!$A:$AK,MATCH(Z$1,競技者csv変換!$1:$1,0),0)="","",VLOOKUP($A32,競技者csv変換!$A:$AK,MATCH(Z$1,競技者csv変換!$1:$1,0),0)))</f>
        <v/>
      </c>
      <c r="AA32" s="189" t="str">
        <f>IF(ISERROR(VLOOKUP($A32,競技者csv変換!$A:$AK,MATCH(AA$1,競技者csv変換!$1:$1,0),0)),"",IF(VLOOKUP($A32,競技者csv変換!$A:$AK,MATCH(AA$1,競技者csv変換!$1:$1,0),0)="","",VLOOKUP($A32,競技者csv変換!$A:$AK,MATCH(AA$1,競技者csv変換!$1:$1,0),0)))</f>
        <v/>
      </c>
      <c r="AB32" s="189" t="str">
        <f>IF(ISERROR(VLOOKUP($A32,競技者csv変換!$A:$AK,MATCH(AB$1,競技者csv変換!$1:$1,0),0)),"",IF(VLOOKUP($A32,競技者csv変換!$A:$AK,MATCH(AB$1,競技者csv変換!$1:$1,0),0)="","",VLOOKUP($A32,競技者csv変換!$A:$AK,MATCH(AB$1,競技者csv変換!$1:$1,0),0)))</f>
        <v/>
      </c>
      <c r="AC32" s="189" t="str">
        <f>IF(ISERROR(VLOOKUP($A32,競技者csv変換!$A:$AK,MATCH(AC$1,競技者csv変換!$1:$1,0),0)),"",IF(VLOOKUP($A32,競技者csv変換!$A:$AK,MATCH(AC$1,競技者csv変換!$1:$1,0),0)="","",VLOOKUP($A32,競技者csv変換!$A:$AK,MATCH(AC$1,競技者csv変換!$1:$1,0),0)))</f>
        <v/>
      </c>
      <c r="AD32" s="76" t="str">
        <f>IF(ISERROR(VLOOKUP($A32,競技者csv変換!$A:$AK,MATCH(AD$1,競技者csv変換!$1:$1,0),0)),"",IF(VLOOKUP($A32,競技者csv変換!$A:$AK,MATCH(AD$1,競技者csv変換!$1:$1,0),0)="","",VLOOKUP($A32,競技者csv変換!$A:$AK,MATCH(AD$1,競技者csv変換!$1:$1,0),0)))</f>
        <v/>
      </c>
      <c r="AE32" s="76" t="str">
        <f>IF(ISERROR(VLOOKUP($A32,競技者csv変換!$A:$AK,MATCH(AE$1,競技者csv変換!$1:$1,0),0)),"",IF(VLOOKUP($A32,競技者csv変換!$A:$AK,MATCH(AE$1,競技者csv変換!$1:$1,0),0)="","",VLOOKUP($A32,競技者csv変換!$A:$AK,MATCH(AE$1,競技者csv変換!$1:$1,0),0)))</f>
        <v/>
      </c>
      <c r="AF32" s="76" t="str">
        <f>IF(ISERROR(VLOOKUP($A32,競技者csv変換!$A:$AK,MATCH(AF$1,競技者csv変換!$1:$1,0),0)),"",IF(VLOOKUP($A32,競技者csv変換!$A:$AK,MATCH(AF$1,競技者csv変換!$1:$1,0),0)="","",VLOOKUP($A32,競技者csv変換!$A:$AK,MATCH(AF$1,競技者csv変換!$1:$1,0),0)))</f>
        <v/>
      </c>
      <c r="AG32" s="76" t="str">
        <f>IF(ISERROR(VLOOKUP($A32,競技者csv変換!$A:$AK,MATCH(AG$1,競技者csv変換!$1:$1,0),0)),"",IF(VLOOKUP($A32,競技者csv変換!$A:$AK,MATCH(AG$1,競技者csv変換!$1:$1,0),0)="","",VLOOKUP($A32,競技者csv変換!$A:$AK,MATCH(AG$1,競技者csv変換!$1:$1,0),0)))</f>
        <v/>
      </c>
      <c r="AH32" s="76" t="str">
        <f>IF(ISERROR(VLOOKUP($A32,競技者csv変換!$A:$AK,MATCH(AH$1,競技者csv変換!$1:$1,0),0)),"",IF(VLOOKUP($A32,競技者csv変換!$A:$AK,MATCH(AH$1,競技者csv変換!$1:$1,0),0)="","",VLOOKUP($A32,競技者csv変換!$A:$AK,MATCH(AH$1,競技者csv変換!$1:$1,0),0)))</f>
        <v/>
      </c>
      <c r="AI32" s="76" t="str">
        <f>IF(ISERROR(VLOOKUP($A32,競技者csv変換!$A:$AK,MATCH(AI$1,競技者csv変換!$1:$1,0),0)),"",IF(VLOOKUP($A32,競技者csv変換!$A:$AK,MATCH(AI$1,競技者csv変換!$1:$1,0),0)="","",VLOOKUP($A32,競技者csv変換!$A:$AK,MATCH(AI$1,競技者csv変換!$1:$1,0),0)))</f>
        <v/>
      </c>
      <c r="AJ32" s="76" t="str">
        <f>IF(ISERROR(VLOOKUP($A32,競技者csv変換!$A:$AK,MATCH(AJ$1,競技者csv変換!$1:$1,0),0)),"",IF(VLOOKUP($A32,競技者csv変換!$A:$AK,MATCH(AJ$1,競技者csv変換!$1:$1,0),0)="","",VLOOKUP($A32,競技者csv変換!$A:$AK,MATCH(AJ$1,競技者csv変換!$1:$1,0),0)))</f>
        <v/>
      </c>
      <c r="AK32" s="76" t="str">
        <f>IF(ISERROR(VLOOKUP($A32,競技者csv変換!$A:$AK,MATCH(AK$1,競技者csv変換!$1:$1,0),0)),"",IF(VLOOKUP($A32,競技者csv変換!$A:$AK,MATCH(AK$1,競技者csv変換!$1:$1,0),0)="","",VLOOKUP($A32,競技者csv変換!$A:$AK,MATCH(AK$1,競技者csv変換!$1:$1,0),0)))</f>
        <v/>
      </c>
    </row>
    <row r="33" spans="1:37" ht="18" customHeight="1">
      <c r="A33" s="76" t="str">
        <f t="shared" si="0"/>
        <v/>
      </c>
      <c r="B33" s="189" t="str">
        <f>IF(ISERROR(VLOOKUP($A33,競技者csv変換!$A:$AK,MATCH(B$1,競技者csv変換!$1:$1,0),0)),"",IF(VLOOKUP($A33,競技者csv変換!$A:$AK,MATCH(B$1,競技者csv変換!$1:$1,0),0)="","",VLOOKUP($A33,競技者csv変換!$A:$AK,MATCH(B$1,競技者csv変換!$1:$1,0),0)))</f>
        <v/>
      </c>
      <c r="C33" s="189" t="str">
        <f>IF(ISERROR(VLOOKUP($A33,競技者csv変換!$A:$AK,MATCH(C$1,競技者csv変換!$1:$1,0),0)),"",IF(VLOOKUP($A33,競技者csv変換!$A:$AK,MATCH(C$1,競技者csv変換!$1:$1,0),0)="","",VLOOKUP($A33,競技者csv変換!$A:$AK,MATCH(C$1,競技者csv変換!$1:$1,0),0)))</f>
        <v/>
      </c>
      <c r="D33" s="189" t="str">
        <f>IF(ISERROR(VLOOKUP($A33,競技者csv変換!$A:$AK,MATCH(D$1,競技者csv変換!$1:$1,0),0)),"",IF(VLOOKUP($A33,競技者csv変換!$A:$AK,MATCH(D$1,競技者csv変換!$1:$1,0),0)="","",VLOOKUP($A33,競技者csv変換!$A:$AK,MATCH(D$1,競技者csv変換!$1:$1,0),0)))</f>
        <v/>
      </c>
      <c r="E33" s="189" t="str">
        <f>IF(ISERROR(VLOOKUP($A33,競技者csv変換!$A:$AK,MATCH(E$1,競技者csv変換!$1:$1,0),0)),"",IF(VLOOKUP($A33,競技者csv変換!$A:$AK,MATCH(E$1,競技者csv変換!$1:$1,0),0)="","",VLOOKUP($A33,競技者csv変換!$A:$AK,MATCH(E$1,競技者csv変換!$1:$1,0),0)))</f>
        <v/>
      </c>
      <c r="F33" s="189" t="str">
        <f>IF(ISERROR(VLOOKUP($A33,競技者csv変換!$A:$AK,MATCH(F$1,競技者csv変換!$1:$1,0),0)),"",IF(VLOOKUP($A33,競技者csv変換!$A:$AK,MATCH(F$1,競技者csv変換!$1:$1,0),0)="","",VLOOKUP($A33,競技者csv変換!$A:$AK,MATCH(F$1,競技者csv変換!$1:$1,0),0)))</f>
        <v/>
      </c>
      <c r="G33" s="189" t="str">
        <f>IF(ISERROR(VLOOKUP($A33,競技者csv変換!$A:$AK,MATCH(G$1,競技者csv変換!$1:$1,0),0)),"",IF(VLOOKUP($A33,競技者csv変換!$A:$AK,MATCH(G$1,競技者csv変換!$1:$1,0),0)="","",VLOOKUP($A33,競技者csv変換!$A:$AK,MATCH(G$1,競技者csv変換!$1:$1,0),0)))</f>
        <v/>
      </c>
      <c r="H33" s="189" t="str">
        <f>IF(ISERROR(VLOOKUP($A33,競技者csv変換!$A:$AK,MATCH(H$1,競技者csv変換!$1:$1,0),0)),"",IF(VLOOKUP($A33,競技者csv変換!$A:$AK,MATCH(H$1,競技者csv変換!$1:$1,0),0)="","",VLOOKUP($A33,競技者csv変換!$A:$AK,MATCH(H$1,競技者csv変換!$1:$1,0),0)))</f>
        <v/>
      </c>
      <c r="I33" s="189" t="str">
        <f>IF(ISERROR(VLOOKUP($A33,競技者csv変換!$A:$AK,MATCH(I$1,競技者csv変換!$1:$1,0),0)),"",IF(VLOOKUP($A33,競技者csv変換!$A:$AK,MATCH(I$1,競技者csv変換!$1:$1,0),0)="","",VLOOKUP($A33,競技者csv変換!$A:$AK,MATCH(I$1,競技者csv変換!$1:$1,0),0)))</f>
        <v/>
      </c>
      <c r="J33" s="189" t="str">
        <f>IF(ISERROR(VLOOKUP($A33,競技者csv変換!$A:$AK,MATCH(J$1,競技者csv変換!$1:$1,0),0)),"",IF(VLOOKUP($A33,競技者csv変換!$A:$AK,MATCH(J$1,競技者csv変換!$1:$1,0),0)="","",VLOOKUP($A33,競技者csv変換!$A:$AK,MATCH(J$1,競技者csv変換!$1:$1,0),0)))</f>
        <v/>
      </c>
      <c r="K33" s="189" t="str">
        <f>IF(ISERROR(VLOOKUP($A33,競技者csv変換!$A:$AK,MATCH(K$1,競技者csv変換!$1:$1,0),0)),"",IF(VLOOKUP($A33,競技者csv変換!$A:$AK,MATCH(K$1,競技者csv変換!$1:$1,0),0)="","",VLOOKUP($A33,競技者csv変換!$A:$AK,MATCH(K$1,競技者csv変換!$1:$1,0),0)))</f>
        <v/>
      </c>
      <c r="L33" s="189" t="str">
        <f>IF(ISERROR(VLOOKUP($A33,競技者csv変換!$A:$AK,MATCH(L$1,競技者csv変換!$1:$1,0),0)),"",IF(VLOOKUP($A33,競技者csv変換!$A:$AK,MATCH(L$1,競技者csv変換!$1:$1,0),0)="","",VLOOKUP($A33,競技者csv変換!$A:$AK,MATCH(L$1,競技者csv変換!$1:$1,0),0)))</f>
        <v/>
      </c>
      <c r="M33" s="189" t="str">
        <f>IF(ISERROR(VLOOKUP($A33,競技者csv変換!$A:$AK,MATCH(M$1,競技者csv変換!$1:$1,0),0)),"",IF(VLOOKUP($A33,競技者csv変換!$A:$AK,MATCH(M$1,競技者csv変換!$1:$1,0),0)="","",VLOOKUP($A33,競技者csv変換!$A:$AK,MATCH(M$1,競技者csv変換!$1:$1,0),0)))</f>
        <v/>
      </c>
      <c r="N33" s="189" t="str">
        <f>IF(ISERROR(VLOOKUP($A33,競技者csv変換!$A:$AK,MATCH(N$1,競技者csv変換!$1:$1,0),0)),"",IF(VLOOKUP($A33,競技者csv変換!$A:$AK,MATCH(N$1,競技者csv変換!$1:$1,0),0)="","",VLOOKUP($A33,競技者csv変換!$A:$AK,MATCH(N$1,競技者csv変換!$1:$1,0),0)))</f>
        <v/>
      </c>
      <c r="O33" s="189" t="str">
        <f>IF(ISERROR(VLOOKUP($A33,競技者csv変換!$A:$AK,MATCH(O$1,競技者csv変換!$1:$1,0),0)),"",IF(VLOOKUP($A33,競技者csv変換!$A:$AK,MATCH(O$1,競技者csv変換!$1:$1,0),0)="","",VLOOKUP($A33,競技者csv変換!$A:$AK,MATCH(O$1,競技者csv変換!$1:$1,0),0)))</f>
        <v/>
      </c>
      <c r="P33" s="189" t="str">
        <f>IF(ISERROR(VLOOKUP($A33,競技者csv変換!$A:$AK,MATCH(P$1,競技者csv変換!$1:$1,0),0)),"",IF(VLOOKUP($A33,競技者csv変換!$A:$AK,MATCH(P$1,競技者csv変換!$1:$1,0),0)="","",VLOOKUP($A33,競技者csv変換!$A:$AK,MATCH(P$1,競技者csv変換!$1:$1,0),0)))</f>
        <v/>
      </c>
      <c r="Q33" s="189" t="str">
        <f>IF(ISERROR(VLOOKUP($A33,競技者csv変換!$A:$AK,MATCH(Q$1,競技者csv変換!$1:$1,0),0)),"",IF(VLOOKUP($A33,競技者csv変換!$A:$AK,MATCH(Q$1,競技者csv変換!$1:$1,0),0)="","",VLOOKUP($A33,競技者csv変換!$A:$AK,MATCH(Q$1,競技者csv変換!$1:$1,0),0)))</f>
        <v/>
      </c>
      <c r="R33" s="189" t="str">
        <f>IF(ISERROR(VLOOKUP($A33,競技者csv変換!$A:$AK,MATCH(R$1,競技者csv変換!$1:$1,0),0)),"",IF(VLOOKUP($A33,競技者csv変換!$A:$AK,MATCH(R$1,競技者csv変換!$1:$1,0),0)="","",VLOOKUP($A33,競技者csv変換!$A:$AK,MATCH(R$1,競技者csv変換!$1:$1,0),0)))</f>
        <v/>
      </c>
      <c r="S33" s="189" t="str">
        <f>IF(ISERROR(VLOOKUP($A33,競技者csv変換!$A:$AK,MATCH(S$1,競技者csv変換!$1:$1,0),0)),"",IF(VLOOKUP($A33,競技者csv変換!$A:$AK,MATCH(S$1,競技者csv変換!$1:$1,0),0)="","",VLOOKUP($A33,競技者csv変換!$A:$AK,MATCH(S$1,競技者csv変換!$1:$1,0),0)))</f>
        <v/>
      </c>
      <c r="T33" s="189" t="str">
        <f>IF(ISERROR(VLOOKUP($A33,競技者csv変換!$A:$AK,MATCH(T$1,競技者csv変換!$1:$1,0),0)),"",IF(VLOOKUP($A33,競技者csv変換!$A:$AK,MATCH(T$1,競技者csv変換!$1:$1,0),0)="","",VLOOKUP($A33,競技者csv変換!$A:$AK,MATCH(T$1,競技者csv変換!$1:$1,0),0)))</f>
        <v/>
      </c>
      <c r="U33" s="189" t="str">
        <f>IF(ISERROR(VLOOKUP($A33,競技者csv変換!$A:$AK,MATCH(U$1,競技者csv変換!$1:$1,0),0)),"",IF(VLOOKUP($A33,競技者csv変換!$A:$AK,MATCH(U$1,競技者csv変換!$1:$1,0),0)="","",VLOOKUP($A33,競技者csv変換!$A:$AK,MATCH(U$1,競技者csv変換!$1:$1,0),0)))</f>
        <v/>
      </c>
      <c r="V33" s="189" t="str">
        <f>IF(ISERROR(VLOOKUP($A33,競技者csv変換!$A:$AK,MATCH(V$1,競技者csv変換!$1:$1,0),0)),"",IF(VLOOKUP($A33,競技者csv変換!$A:$AK,MATCH(V$1,競技者csv変換!$1:$1,0),0)="","",VLOOKUP($A33,競技者csv変換!$A:$AK,MATCH(V$1,競技者csv変換!$1:$1,0),0)))</f>
        <v/>
      </c>
      <c r="W33" s="189" t="str">
        <f>IF(ISERROR(VLOOKUP($A33,競技者csv変換!$A:$AK,MATCH(W$1,競技者csv変換!$1:$1,0),0)),"",IF(VLOOKUP($A33,競技者csv変換!$A:$AK,MATCH(W$1,競技者csv変換!$1:$1,0),0)="","",VLOOKUP($A33,競技者csv変換!$A:$AK,MATCH(W$1,競技者csv変換!$1:$1,0),0)))</f>
        <v/>
      </c>
      <c r="X33" s="189" t="str">
        <f>IF(ISERROR(VLOOKUP($A33,競技者csv変換!$A:$AK,MATCH(X$1,競技者csv変換!$1:$1,0),0)),"",IF(VLOOKUP($A33,競技者csv変換!$A:$AK,MATCH(X$1,競技者csv変換!$1:$1,0),0)="","",VLOOKUP($A33,競技者csv変換!$A:$AK,MATCH(X$1,競技者csv変換!$1:$1,0),0)))</f>
        <v/>
      </c>
      <c r="Y33" s="189" t="str">
        <f>IF(ISERROR(VLOOKUP($A33,競技者csv変換!$A:$AK,MATCH(Y$1,競技者csv変換!$1:$1,0),0)),"",IF(VLOOKUP($A33,競技者csv変換!$A:$AK,MATCH(Y$1,競技者csv変換!$1:$1,0),0)="","",VLOOKUP($A33,競技者csv変換!$A:$AK,MATCH(Y$1,競技者csv変換!$1:$1,0),0)))</f>
        <v/>
      </c>
      <c r="Z33" s="189" t="str">
        <f>IF(ISERROR(VLOOKUP($A33,競技者csv変換!$A:$AK,MATCH(Z$1,競技者csv変換!$1:$1,0),0)),"",IF(VLOOKUP($A33,競技者csv変換!$A:$AK,MATCH(Z$1,競技者csv変換!$1:$1,0),0)="","",VLOOKUP($A33,競技者csv変換!$A:$AK,MATCH(Z$1,競技者csv変換!$1:$1,0),0)))</f>
        <v/>
      </c>
      <c r="AA33" s="189" t="str">
        <f>IF(ISERROR(VLOOKUP($A33,競技者csv変換!$A:$AK,MATCH(AA$1,競技者csv変換!$1:$1,0),0)),"",IF(VLOOKUP($A33,競技者csv変換!$A:$AK,MATCH(AA$1,競技者csv変換!$1:$1,0),0)="","",VLOOKUP($A33,競技者csv変換!$A:$AK,MATCH(AA$1,競技者csv変換!$1:$1,0),0)))</f>
        <v/>
      </c>
      <c r="AB33" s="189" t="str">
        <f>IF(ISERROR(VLOOKUP($A33,競技者csv変換!$A:$AK,MATCH(AB$1,競技者csv変換!$1:$1,0),0)),"",IF(VLOOKUP($A33,競技者csv変換!$A:$AK,MATCH(AB$1,競技者csv変換!$1:$1,0),0)="","",VLOOKUP($A33,競技者csv変換!$A:$AK,MATCH(AB$1,競技者csv変換!$1:$1,0),0)))</f>
        <v/>
      </c>
      <c r="AC33" s="189" t="str">
        <f>IF(ISERROR(VLOOKUP($A33,競技者csv変換!$A:$AK,MATCH(AC$1,競技者csv変換!$1:$1,0),0)),"",IF(VLOOKUP($A33,競技者csv変換!$A:$AK,MATCH(AC$1,競技者csv変換!$1:$1,0),0)="","",VLOOKUP($A33,競技者csv変換!$A:$AK,MATCH(AC$1,競技者csv変換!$1:$1,0),0)))</f>
        <v/>
      </c>
      <c r="AD33" s="76" t="str">
        <f>IF(ISERROR(VLOOKUP($A33,競技者csv変換!$A:$AK,MATCH(AD$1,競技者csv変換!$1:$1,0),0)),"",IF(VLOOKUP($A33,競技者csv変換!$A:$AK,MATCH(AD$1,競技者csv変換!$1:$1,0),0)="","",VLOOKUP($A33,競技者csv変換!$A:$AK,MATCH(AD$1,競技者csv変換!$1:$1,0),0)))</f>
        <v/>
      </c>
      <c r="AE33" s="76" t="str">
        <f>IF(ISERROR(VLOOKUP($A33,競技者csv変換!$A:$AK,MATCH(AE$1,競技者csv変換!$1:$1,0),0)),"",IF(VLOOKUP($A33,競技者csv変換!$A:$AK,MATCH(AE$1,競技者csv変換!$1:$1,0),0)="","",VLOOKUP($A33,競技者csv変換!$A:$AK,MATCH(AE$1,競技者csv変換!$1:$1,0),0)))</f>
        <v/>
      </c>
      <c r="AF33" s="76" t="str">
        <f>IF(ISERROR(VLOOKUP($A33,競技者csv変換!$A:$AK,MATCH(AF$1,競技者csv変換!$1:$1,0),0)),"",IF(VLOOKUP($A33,競技者csv変換!$A:$AK,MATCH(AF$1,競技者csv変換!$1:$1,0),0)="","",VLOOKUP($A33,競技者csv変換!$A:$AK,MATCH(AF$1,競技者csv変換!$1:$1,0),0)))</f>
        <v/>
      </c>
      <c r="AG33" s="76" t="str">
        <f>IF(ISERROR(VLOOKUP($A33,競技者csv変換!$A:$AK,MATCH(AG$1,競技者csv変換!$1:$1,0),0)),"",IF(VLOOKUP($A33,競技者csv変換!$A:$AK,MATCH(AG$1,競技者csv変換!$1:$1,0),0)="","",VLOOKUP($A33,競技者csv変換!$A:$AK,MATCH(AG$1,競技者csv変換!$1:$1,0),0)))</f>
        <v/>
      </c>
      <c r="AH33" s="76" t="str">
        <f>IF(ISERROR(VLOOKUP($A33,競技者csv変換!$A:$AK,MATCH(AH$1,競技者csv変換!$1:$1,0),0)),"",IF(VLOOKUP($A33,競技者csv変換!$A:$AK,MATCH(AH$1,競技者csv変換!$1:$1,0),0)="","",VLOOKUP($A33,競技者csv変換!$A:$AK,MATCH(AH$1,競技者csv変換!$1:$1,0),0)))</f>
        <v/>
      </c>
      <c r="AI33" s="76" t="str">
        <f>IF(ISERROR(VLOOKUP($A33,競技者csv変換!$A:$AK,MATCH(AI$1,競技者csv変換!$1:$1,0),0)),"",IF(VLOOKUP($A33,競技者csv変換!$A:$AK,MATCH(AI$1,競技者csv変換!$1:$1,0),0)="","",VLOOKUP($A33,競技者csv変換!$A:$AK,MATCH(AI$1,競技者csv変換!$1:$1,0),0)))</f>
        <v/>
      </c>
      <c r="AJ33" s="76" t="str">
        <f>IF(ISERROR(VLOOKUP($A33,競技者csv変換!$A:$AK,MATCH(AJ$1,競技者csv変換!$1:$1,0),0)),"",IF(VLOOKUP($A33,競技者csv変換!$A:$AK,MATCH(AJ$1,競技者csv変換!$1:$1,0),0)="","",VLOOKUP($A33,競技者csv変換!$A:$AK,MATCH(AJ$1,競技者csv変換!$1:$1,0),0)))</f>
        <v/>
      </c>
      <c r="AK33" s="76" t="str">
        <f>IF(ISERROR(VLOOKUP($A33,競技者csv変換!$A:$AK,MATCH(AK$1,競技者csv変換!$1:$1,0),0)),"",IF(VLOOKUP($A33,競技者csv変換!$A:$AK,MATCH(AK$1,競技者csv変換!$1:$1,0),0)="","",VLOOKUP($A33,競技者csv変換!$A:$AK,MATCH(AK$1,競技者csv変換!$1:$1,0),0)))</f>
        <v/>
      </c>
    </row>
    <row r="34" spans="1:37" ht="18" customHeight="1">
      <c r="A34" s="76" t="str">
        <f t="shared" si="0"/>
        <v/>
      </c>
      <c r="B34" s="189" t="str">
        <f>IF(ISERROR(VLOOKUP($A34,競技者csv変換!$A:$AK,MATCH(B$1,競技者csv変換!$1:$1,0),0)),"",IF(VLOOKUP($A34,競技者csv変換!$A:$AK,MATCH(B$1,競技者csv変換!$1:$1,0),0)="","",VLOOKUP($A34,競技者csv変換!$A:$AK,MATCH(B$1,競技者csv変換!$1:$1,0),0)))</f>
        <v/>
      </c>
      <c r="C34" s="189" t="str">
        <f>IF(ISERROR(VLOOKUP($A34,競技者csv変換!$A:$AK,MATCH(C$1,競技者csv変換!$1:$1,0),0)),"",IF(VLOOKUP($A34,競技者csv変換!$A:$AK,MATCH(C$1,競技者csv変換!$1:$1,0),0)="","",VLOOKUP($A34,競技者csv変換!$A:$AK,MATCH(C$1,競技者csv変換!$1:$1,0),0)))</f>
        <v/>
      </c>
      <c r="D34" s="189" t="str">
        <f>IF(ISERROR(VLOOKUP($A34,競技者csv変換!$A:$AK,MATCH(D$1,競技者csv変換!$1:$1,0),0)),"",IF(VLOOKUP($A34,競技者csv変換!$A:$AK,MATCH(D$1,競技者csv変換!$1:$1,0),0)="","",VLOOKUP($A34,競技者csv変換!$A:$AK,MATCH(D$1,競技者csv変換!$1:$1,0),0)))</f>
        <v/>
      </c>
      <c r="E34" s="189" t="str">
        <f>IF(ISERROR(VLOOKUP($A34,競技者csv変換!$A:$AK,MATCH(E$1,競技者csv変換!$1:$1,0),0)),"",IF(VLOOKUP($A34,競技者csv変換!$A:$AK,MATCH(E$1,競技者csv変換!$1:$1,0),0)="","",VLOOKUP($A34,競技者csv変換!$A:$AK,MATCH(E$1,競技者csv変換!$1:$1,0),0)))</f>
        <v/>
      </c>
      <c r="F34" s="189" t="str">
        <f>IF(ISERROR(VLOOKUP($A34,競技者csv変換!$A:$AK,MATCH(F$1,競技者csv変換!$1:$1,0),0)),"",IF(VLOOKUP($A34,競技者csv変換!$A:$AK,MATCH(F$1,競技者csv変換!$1:$1,0),0)="","",VLOOKUP($A34,競技者csv変換!$A:$AK,MATCH(F$1,競技者csv変換!$1:$1,0),0)))</f>
        <v/>
      </c>
      <c r="G34" s="189" t="str">
        <f>IF(ISERROR(VLOOKUP($A34,競技者csv変換!$A:$AK,MATCH(G$1,競技者csv変換!$1:$1,0),0)),"",IF(VLOOKUP($A34,競技者csv変換!$A:$AK,MATCH(G$1,競技者csv変換!$1:$1,0),0)="","",VLOOKUP($A34,競技者csv変換!$A:$AK,MATCH(G$1,競技者csv変換!$1:$1,0),0)))</f>
        <v/>
      </c>
      <c r="H34" s="189" t="str">
        <f>IF(ISERROR(VLOOKUP($A34,競技者csv変換!$A:$AK,MATCH(H$1,競技者csv変換!$1:$1,0),0)),"",IF(VLOOKUP($A34,競技者csv変換!$A:$AK,MATCH(H$1,競技者csv変換!$1:$1,0),0)="","",VLOOKUP($A34,競技者csv変換!$A:$AK,MATCH(H$1,競技者csv変換!$1:$1,0),0)))</f>
        <v/>
      </c>
      <c r="I34" s="189" t="str">
        <f>IF(ISERROR(VLOOKUP($A34,競技者csv変換!$A:$AK,MATCH(I$1,競技者csv変換!$1:$1,0),0)),"",IF(VLOOKUP($A34,競技者csv変換!$A:$AK,MATCH(I$1,競技者csv変換!$1:$1,0),0)="","",VLOOKUP($A34,競技者csv変換!$A:$AK,MATCH(I$1,競技者csv変換!$1:$1,0),0)))</f>
        <v/>
      </c>
      <c r="J34" s="189" t="str">
        <f>IF(ISERROR(VLOOKUP($A34,競技者csv変換!$A:$AK,MATCH(J$1,競技者csv変換!$1:$1,0),0)),"",IF(VLOOKUP($A34,競技者csv変換!$A:$AK,MATCH(J$1,競技者csv変換!$1:$1,0),0)="","",VLOOKUP($A34,競技者csv変換!$A:$AK,MATCH(J$1,競技者csv変換!$1:$1,0),0)))</f>
        <v/>
      </c>
      <c r="K34" s="189" t="str">
        <f>IF(ISERROR(VLOOKUP($A34,競技者csv変換!$A:$AK,MATCH(K$1,競技者csv変換!$1:$1,0),0)),"",IF(VLOOKUP($A34,競技者csv変換!$A:$AK,MATCH(K$1,競技者csv変換!$1:$1,0),0)="","",VLOOKUP($A34,競技者csv変換!$A:$AK,MATCH(K$1,競技者csv変換!$1:$1,0),0)))</f>
        <v/>
      </c>
      <c r="L34" s="189" t="str">
        <f>IF(ISERROR(VLOOKUP($A34,競技者csv変換!$A:$AK,MATCH(L$1,競技者csv変換!$1:$1,0),0)),"",IF(VLOOKUP($A34,競技者csv変換!$A:$AK,MATCH(L$1,競技者csv変換!$1:$1,0),0)="","",VLOOKUP($A34,競技者csv変換!$A:$AK,MATCH(L$1,競技者csv変換!$1:$1,0),0)))</f>
        <v/>
      </c>
      <c r="M34" s="189" t="str">
        <f>IF(ISERROR(VLOOKUP($A34,競技者csv変換!$A:$AK,MATCH(M$1,競技者csv変換!$1:$1,0),0)),"",IF(VLOOKUP($A34,競技者csv変換!$A:$AK,MATCH(M$1,競技者csv変換!$1:$1,0),0)="","",VLOOKUP($A34,競技者csv変換!$A:$AK,MATCH(M$1,競技者csv変換!$1:$1,0),0)))</f>
        <v/>
      </c>
      <c r="N34" s="189" t="str">
        <f>IF(ISERROR(VLOOKUP($A34,競技者csv変換!$A:$AK,MATCH(N$1,競技者csv変換!$1:$1,0),0)),"",IF(VLOOKUP($A34,競技者csv変換!$A:$AK,MATCH(N$1,競技者csv変換!$1:$1,0),0)="","",VLOOKUP($A34,競技者csv変換!$A:$AK,MATCH(N$1,競技者csv変換!$1:$1,0),0)))</f>
        <v/>
      </c>
      <c r="O34" s="189" t="str">
        <f>IF(ISERROR(VLOOKUP($A34,競技者csv変換!$A:$AK,MATCH(O$1,競技者csv変換!$1:$1,0),0)),"",IF(VLOOKUP($A34,競技者csv変換!$A:$AK,MATCH(O$1,競技者csv変換!$1:$1,0),0)="","",VLOOKUP($A34,競技者csv変換!$A:$AK,MATCH(O$1,競技者csv変換!$1:$1,0),0)))</f>
        <v/>
      </c>
      <c r="P34" s="189" t="str">
        <f>IF(ISERROR(VLOOKUP($A34,競技者csv変換!$A:$AK,MATCH(P$1,競技者csv変換!$1:$1,0),0)),"",IF(VLOOKUP($A34,競技者csv変換!$A:$AK,MATCH(P$1,競技者csv変換!$1:$1,0),0)="","",VLOOKUP($A34,競技者csv変換!$A:$AK,MATCH(P$1,競技者csv変換!$1:$1,0),0)))</f>
        <v/>
      </c>
      <c r="Q34" s="189" t="str">
        <f>IF(ISERROR(VLOOKUP($A34,競技者csv変換!$A:$AK,MATCH(Q$1,競技者csv変換!$1:$1,0),0)),"",IF(VLOOKUP($A34,競技者csv変換!$A:$AK,MATCH(Q$1,競技者csv変換!$1:$1,0),0)="","",VLOOKUP($A34,競技者csv変換!$A:$AK,MATCH(Q$1,競技者csv変換!$1:$1,0),0)))</f>
        <v/>
      </c>
      <c r="R34" s="189" t="str">
        <f>IF(ISERROR(VLOOKUP($A34,競技者csv変換!$A:$AK,MATCH(R$1,競技者csv変換!$1:$1,0),0)),"",IF(VLOOKUP($A34,競技者csv変換!$A:$AK,MATCH(R$1,競技者csv変換!$1:$1,0),0)="","",VLOOKUP($A34,競技者csv変換!$A:$AK,MATCH(R$1,競技者csv変換!$1:$1,0),0)))</f>
        <v/>
      </c>
      <c r="S34" s="189" t="str">
        <f>IF(ISERROR(VLOOKUP($A34,競技者csv変換!$A:$AK,MATCH(S$1,競技者csv変換!$1:$1,0),0)),"",IF(VLOOKUP($A34,競技者csv変換!$A:$AK,MATCH(S$1,競技者csv変換!$1:$1,0),0)="","",VLOOKUP($A34,競技者csv変換!$A:$AK,MATCH(S$1,競技者csv変換!$1:$1,0),0)))</f>
        <v/>
      </c>
      <c r="T34" s="189" t="str">
        <f>IF(ISERROR(VLOOKUP($A34,競技者csv変換!$A:$AK,MATCH(T$1,競技者csv変換!$1:$1,0),0)),"",IF(VLOOKUP($A34,競技者csv変換!$A:$AK,MATCH(T$1,競技者csv変換!$1:$1,0),0)="","",VLOOKUP($A34,競技者csv変換!$A:$AK,MATCH(T$1,競技者csv変換!$1:$1,0),0)))</f>
        <v/>
      </c>
      <c r="U34" s="189" t="str">
        <f>IF(ISERROR(VLOOKUP($A34,競技者csv変換!$A:$AK,MATCH(U$1,競技者csv変換!$1:$1,0),0)),"",IF(VLOOKUP($A34,競技者csv変換!$A:$AK,MATCH(U$1,競技者csv変換!$1:$1,0),0)="","",VLOOKUP($A34,競技者csv変換!$A:$AK,MATCH(U$1,競技者csv変換!$1:$1,0),0)))</f>
        <v/>
      </c>
      <c r="V34" s="189" t="str">
        <f>IF(ISERROR(VLOOKUP($A34,競技者csv変換!$A:$AK,MATCH(V$1,競技者csv変換!$1:$1,0),0)),"",IF(VLOOKUP($A34,競技者csv変換!$A:$AK,MATCH(V$1,競技者csv変換!$1:$1,0),0)="","",VLOOKUP($A34,競技者csv変換!$A:$AK,MATCH(V$1,競技者csv変換!$1:$1,0),0)))</f>
        <v/>
      </c>
      <c r="W34" s="189" t="str">
        <f>IF(ISERROR(VLOOKUP($A34,競技者csv変換!$A:$AK,MATCH(W$1,競技者csv変換!$1:$1,0),0)),"",IF(VLOOKUP($A34,競技者csv変換!$A:$AK,MATCH(W$1,競技者csv変換!$1:$1,0),0)="","",VLOOKUP($A34,競技者csv変換!$A:$AK,MATCH(W$1,競技者csv変換!$1:$1,0),0)))</f>
        <v/>
      </c>
      <c r="X34" s="189" t="str">
        <f>IF(ISERROR(VLOOKUP($A34,競技者csv変換!$A:$AK,MATCH(X$1,競技者csv変換!$1:$1,0),0)),"",IF(VLOOKUP($A34,競技者csv変換!$A:$AK,MATCH(X$1,競技者csv変換!$1:$1,0),0)="","",VLOOKUP($A34,競技者csv変換!$A:$AK,MATCH(X$1,競技者csv変換!$1:$1,0),0)))</f>
        <v/>
      </c>
      <c r="Y34" s="189" t="str">
        <f>IF(ISERROR(VLOOKUP($A34,競技者csv変換!$A:$AK,MATCH(Y$1,競技者csv変換!$1:$1,0),0)),"",IF(VLOOKUP($A34,競技者csv変換!$A:$AK,MATCH(Y$1,競技者csv変換!$1:$1,0),0)="","",VLOOKUP($A34,競技者csv変換!$A:$AK,MATCH(Y$1,競技者csv変換!$1:$1,0),0)))</f>
        <v/>
      </c>
      <c r="Z34" s="189" t="str">
        <f>IF(ISERROR(VLOOKUP($A34,競技者csv変換!$A:$AK,MATCH(Z$1,競技者csv変換!$1:$1,0),0)),"",IF(VLOOKUP($A34,競技者csv変換!$A:$AK,MATCH(Z$1,競技者csv変換!$1:$1,0),0)="","",VLOOKUP($A34,競技者csv変換!$A:$AK,MATCH(Z$1,競技者csv変換!$1:$1,0),0)))</f>
        <v/>
      </c>
      <c r="AA34" s="189" t="str">
        <f>IF(ISERROR(VLOOKUP($A34,競技者csv変換!$A:$AK,MATCH(AA$1,競技者csv変換!$1:$1,0),0)),"",IF(VLOOKUP($A34,競技者csv変換!$A:$AK,MATCH(AA$1,競技者csv変換!$1:$1,0),0)="","",VLOOKUP($A34,競技者csv変換!$A:$AK,MATCH(AA$1,競技者csv変換!$1:$1,0),0)))</f>
        <v/>
      </c>
      <c r="AB34" s="189" t="str">
        <f>IF(ISERROR(VLOOKUP($A34,競技者csv変換!$A:$AK,MATCH(AB$1,競技者csv変換!$1:$1,0),0)),"",IF(VLOOKUP($A34,競技者csv変換!$A:$AK,MATCH(AB$1,競技者csv変換!$1:$1,0),0)="","",VLOOKUP($A34,競技者csv変換!$A:$AK,MATCH(AB$1,競技者csv変換!$1:$1,0),0)))</f>
        <v/>
      </c>
      <c r="AC34" s="189" t="str">
        <f>IF(ISERROR(VLOOKUP($A34,競技者csv変換!$A:$AK,MATCH(AC$1,競技者csv変換!$1:$1,0),0)),"",IF(VLOOKUP($A34,競技者csv変換!$A:$AK,MATCH(AC$1,競技者csv変換!$1:$1,0),0)="","",VLOOKUP($A34,競技者csv変換!$A:$AK,MATCH(AC$1,競技者csv変換!$1:$1,0),0)))</f>
        <v/>
      </c>
      <c r="AD34" s="76" t="str">
        <f>IF(ISERROR(VLOOKUP($A34,競技者csv変換!$A:$AK,MATCH(AD$1,競技者csv変換!$1:$1,0),0)),"",IF(VLOOKUP($A34,競技者csv変換!$A:$AK,MATCH(AD$1,競技者csv変換!$1:$1,0),0)="","",VLOOKUP($A34,競技者csv変換!$A:$AK,MATCH(AD$1,競技者csv変換!$1:$1,0),0)))</f>
        <v/>
      </c>
      <c r="AE34" s="76" t="str">
        <f>IF(ISERROR(VLOOKUP($A34,競技者csv変換!$A:$AK,MATCH(AE$1,競技者csv変換!$1:$1,0),0)),"",IF(VLOOKUP($A34,競技者csv変換!$A:$AK,MATCH(AE$1,競技者csv変換!$1:$1,0),0)="","",VLOOKUP($A34,競技者csv変換!$A:$AK,MATCH(AE$1,競技者csv変換!$1:$1,0),0)))</f>
        <v/>
      </c>
      <c r="AF34" s="76" t="str">
        <f>IF(ISERROR(VLOOKUP($A34,競技者csv変換!$A:$AK,MATCH(AF$1,競技者csv変換!$1:$1,0),0)),"",IF(VLOOKUP($A34,競技者csv変換!$A:$AK,MATCH(AF$1,競技者csv変換!$1:$1,0),0)="","",VLOOKUP($A34,競技者csv変換!$A:$AK,MATCH(AF$1,競技者csv変換!$1:$1,0),0)))</f>
        <v/>
      </c>
      <c r="AG34" s="76" t="str">
        <f>IF(ISERROR(VLOOKUP($A34,競技者csv変換!$A:$AK,MATCH(AG$1,競技者csv変換!$1:$1,0),0)),"",IF(VLOOKUP($A34,競技者csv変換!$A:$AK,MATCH(AG$1,競技者csv変換!$1:$1,0),0)="","",VLOOKUP($A34,競技者csv変換!$A:$AK,MATCH(AG$1,競技者csv変換!$1:$1,0),0)))</f>
        <v/>
      </c>
      <c r="AH34" s="76" t="str">
        <f>IF(ISERROR(VLOOKUP($A34,競技者csv変換!$A:$AK,MATCH(AH$1,競技者csv変換!$1:$1,0),0)),"",IF(VLOOKUP($A34,競技者csv変換!$A:$AK,MATCH(AH$1,競技者csv変換!$1:$1,0),0)="","",VLOOKUP($A34,競技者csv変換!$A:$AK,MATCH(AH$1,競技者csv変換!$1:$1,0),0)))</f>
        <v/>
      </c>
      <c r="AI34" s="76" t="str">
        <f>IF(ISERROR(VLOOKUP($A34,競技者csv変換!$A:$AK,MATCH(AI$1,競技者csv変換!$1:$1,0),0)),"",IF(VLOOKUP($A34,競技者csv変換!$A:$AK,MATCH(AI$1,競技者csv変換!$1:$1,0),0)="","",VLOOKUP($A34,競技者csv変換!$A:$AK,MATCH(AI$1,競技者csv変換!$1:$1,0),0)))</f>
        <v/>
      </c>
      <c r="AJ34" s="76" t="str">
        <f>IF(ISERROR(VLOOKUP($A34,競技者csv変換!$A:$AK,MATCH(AJ$1,競技者csv変換!$1:$1,0),0)),"",IF(VLOOKUP($A34,競技者csv変換!$A:$AK,MATCH(AJ$1,競技者csv変換!$1:$1,0),0)="","",VLOOKUP($A34,競技者csv変換!$A:$AK,MATCH(AJ$1,競技者csv変換!$1:$1,0),0)))</f>
        <v/>
      </c>
      <c r="AK34" s="76" t="str">
        <f>IF(ISERROR(VLOOKUP($A34,競技者csv変換!$A:$AK,MATCH(AK$1,競技者csv変換!$1:$1,0),0)),"",IF(VLOOKUP($A34,競技者csv変換!$A:$AK,MATCH(AK$1,競技者csv変換!$1:$1,0),0)="","",VLOOKUP($A34,競技者csv変換!$A:$AK,MATCH(AK$1,競技者csv変換!$1:$1,0),0)))</f>
        <v/>
      </c>
    </row>
    <row r="35" spans="1:37" ht="18" customHeight="1">
      <c r="A35" s="76" t="str">
        <f t="shared" si="0"/>
        <v/>
      </c>
      <c r="B35" s="189" t="str">
        <f>IF(ISERROR(VLOOKUP($A35,競技者csv変換!$A:$AK,MATCH(B$1,競技者csv変換!$1:$1,0),0)),"",IF(VLOOKUP($A35,競技者csv変換!$A:$AK,MATCH(B$1,競技者csv変換!$1:$1,0),0)="","",VLOOKUP($A35,競技者csv変換!$A:$AK,MATCH(B$1,競技者csv変換!$1:$1,0),0)))</f>
        <v/>
      </c>
      <c r="C35" s="189" t="str">
        <f>IF(ISERROR(VLOOKUP($A35,競技者csv変換!$A:$AK,MATCH(C$1,競技者csv変換!$1:$1,0),0)),"",IF(VLOOKUP($A35,競技者csv変換!$A:$AK,MATCH(C$1,競技者csv変換!$1:$1,0),0)="","",VLOOKUP($A35,競技者csv変換!$A:$AK,MATCH(C$1,競技者csv変換!$1:$1,0),0)))</f>
        <v/>
      </c>
      <c r="D35" s="189" t="str">
        <f>IF(ISERROR(VLOOKUP($A35,競技者csv変換!$A:$AK,MATCH(D$1,競技者csv変換!$1:$1,0),0)),"",IF(VLOOKUP($A35,競技者csv変換!$A:$AK,MATCH(D$1,競技者csv変換!$1:$1,0),0)="","",VLOOKUP($A35,競技者csv変換!$A:$AK,MATCH(D$1,競技者csv変換!$1:$1,0),0)))</f>
        <v/>
      </c>
      <c r="E35" s="189" t="str">
        <f>IF(ISERROR(VLOOKUP($A35,競技者csv変換!$A:$AK,MATCH(E$1,競技者csv変換!$1:$1,0),0)),"",IF(VLOOKUP($A35,競技者csv変換!$A:$AK,MATCH(E$1,競技者csv変換!$1:$1,0),0)="","",VLOOKUP($A35,競技者csv変換!$A:$AK,MATCH(E$1,競技者csv変換!$1:$1,0),0)))</f>
        <v/>
      </c>
      <c r="F35" s="189" t="str">
        <f>IF(ISERROR(VLOOKUP($A35,競技者csv変換!$A:$AK,MATCH(F$1,競技者csv変換!$1:$1,0),0)),"",IF(VLOOKUP($A35,競技者csv変換!$A:$AK,MATCH(F$1,競技者csv変換!$1:$1,0),0)="","",VLOOKUP($A35,競技者csv変換!$A:$AK,MATCH(F$1,競技者csv変換!$1:$1,0),0)))</f>
        <v/>
      </c>
      <c r="G35" s="189" t="str">
        <f>IF(ISERROR(VLOOKUP($A35,競技者csv変換!$A:$AK,MATCH(G$1,競技者csv変換!$1:$1,0),0)),"",IF(VLOOKUP($A35,競技者csv変換!$A:$AK,MATCH(G$1,競技者csv変換!$1:$1,0),0)="","",VLOOKUP($A35,競技者csv変換!$A:$AK,MATCH(G$1,競技者csv変換!$1:$1,0),0)))</f>
        <v/>
      </c>
      <c r="H35" s="189" t="str">
        <f>IF(ISERROR(VLOOKUP($A35,競技者csv変換!$A:$AK,MATCH(H$1,競技者csv変換!$1:$1,0),0)),"",IF(VLOOKUP($A35,競技者csv変換!$A:$AK,MATCH(H$1,競技者csv変換!$1:$1,0),0)="","",VLOOKUP($A35,競技者csv変換!$A:$AK,MATCH(H$1,競技者csv変換!$1:$1,0),0)))</f>
        <v/>
      </c>
      <c r="I35" s="189" t="str">
        <f>IF(ISERROR(VLOOKUP($A35,競技者csv変換!$A:$AK,MATCH(I$1,競技者csv変換!$1:$1,0),0)),"",IF(VLOOKUP($A35,競技者csv変換!$A:$AK,MATCH(I$1,競技者csv変換!$1:$1,0),0)="","",VLOOKUP($A35,競技者csv変換!$A:$AK,MATCH(I$1,競技者csv変換!$1:$1,0),0)))</f>
        <v/>
      </c>
      <c r="J35" s="189" t="str">
        <f>IF(ISERROR(VLOOKUP($A35,競技者csv変換!$A:$AK,MATCH(J$1,競技者csv変換!$1:$1,0),0)),"",IF(VLOOKUP($A35,競技者csv変換!$A:$AK,MATCH(J$1,競技者csv変換!$1:$1,0),0)="","",VLOOKUP($A35,競技者csv変換!$A:$AK,MATCH(J$1,競技者csv変換!$1:$1,0),0)))</f>
        <v/>
      </c>
      <c r="K35" s="189" t="str">
        <f>IF(ISERROR(VLOOKUP($A35,競技者csv変換!$A:$AK,MATCH(K$1,競技者csv変換!$1:$1,0),0)),"",IF(VLOOKUP($A35,競技者csv変換!$A:$AK,MATCH(K$1,競技者csv変換!$1:$1,0),0)="","",VLOOKUP($A35,競技者csv変換!$A:$AK,MATCH(K$1,競技者csv変換!$1:$1,0),0)))</f>
        <v/>
      </c>
      <c r="L35" s="189" t="str">
        <f>IF(ISERROR(VLOOKUP($A35,競技者csv変換!$A:$AK,MATCH(L$1,競技者csv変換!$1:$1,0),0)),"",IF(VLOOKUP($A35,競技者csv変換!$A:$AK,MATCH(L$1,競技者csv変換!$1:$1,0),0)="","",VLOOKUP($A35,競技者csv変換!$A:$AK,MATCH(L$1,競技者csv変換!$1:$1,0),0)))</f>
        <v/>
      </c>
      <c r="M35" s="189" t="str">
        <f>IF(ISERROR(VLOOKUP($A35,競技者csv変換!$A:$AK,MATCH(M$1,競技者csv変換!$1:$1,0),0)),"",IF(VLOOKUP($A35,競技者csv変換!$A:$AK,MATCH(M$1,競技者csv変換!$1:$1,0),0)="","",VLOOKUP($A35,競技者csv変換!$A:$AK,MATCH(M$1,競技者csv変換!$1:$1,0),0)))</f>
        <v/>
      </c>
      <c r="N35" s="189" t="str">
        <f>IF(ISERROR(VLOOKUP($A35,競技者csv変換!$A:$AK,MATCH(N$1,競技者csv変換!$1:$1,0),0)),"",IF(VLOOKUP($A35,競技者csv変換!$A:$AK,MATCH(N$1,競技者csv変換!$1:$1,0),0)="","",VLOOKUP($A35,競技者csv変換!$A:$AK,MATCH(N$1,競技者csv変換!$1:$1,0),0)))</f>
        <v/>
      </c>
      <c r="O35" s="189" t="str">
        <f>IF(ISERROR(VLOOKUP($A35,競技者csv変換!$A:$AK,MATCH(O$1,競技者csv変換!$1:$1,0),0)),"",IF(VLOOKUP($A35,競技者csv変換!$A:$AK,MATCH(O$1,競技者csv変換!$1:$1,0),0)="","",VLOOKUP($A35,競技者csv変換!$A:$AK,MATCH(O$1,競技者csv変換!$1:$1,0),0)))</f>
        <v/>
      </c>
      <c r="P35" s="189" t="str">
        <f>IF(ISERROR(VLOOKUP($A35,競技者csv変換!$A:$AK,MATCH(P$1,競技者csv変換!$1:$1,0),0)),"",IF(VLOOKUP($A35,競技者csv変換!$A:$AK,MATCH(P$1,競技者csv変換!$1:$1,0),0)="","",VLOOKUP($A35,競技者csv変換!$A:$AK,MATCH(P$1,競技者csv変換!$1:$1,0),0)))</f>
        <v/>
      </c>
      <c r="Q35" s="189" t="str">
        <f>IF(ISERROR(VLOOKUP($A35,競技者csv変換!$A:$AK,MATCH(Q$1,競技者csv変換!$1:$1,0),0)),"",IF(VLOOKUP($A35,競技者csv変換!$A:$AK,MATCH(Q$1,競技者csv変換!$1:$1,0),0)="","",VLOOKUP($A35,競技者csv変換!$A:$AK,MATCH(Q$1,競技者csv変換!$1:$1,0),0)))</f>
        <v/>
      </c>
      <c r="R35" s="189" t="str">
        <f>IF(ISERROR(VLOOKUP($A35,競技者csv変換!$A:$AK,MATCH(R$1,競技者csv変換!$1:$1,0),0)),"",IF(VLOOKUP($A35,競技者csv変換!$A:$AK,MATCH(R$1,競技者csv変換!$1:$1,0),0)="","",VLOOKUP($A35,競技者csv変換!$A:$AK,MATCH(R$1,競技者csv変換!$1:$1,0),0)))</f>
        <v/>
      </c>
      <c r="S35" s="189" t="str">
        <f>IF(ISERROR(VLOOKUP($A35,競技者csv変換!$A:$AK,MATCH(S$1,競技者csv変換!$1:$1,0),0)),"",IF(VLOOKUP($A35,競技者csv変換!$A:$AK,MATCH(S$1,競技者csv変換!$1:$1,0),0)="","",VLOOKUP($A35,競技者csv変換!$A:$AK,MATCH(S$1,競技者csv変換!$1:$1,0),0)))</f>
        <v/>
      </c>
      <c r="T35" s="189" t="str">
        <f>IF(ISERROR(VLOOKUP($A35,競技者csv変換!$A:$AK,MATCH(T$1,競技者csv変換!$1:$1,0),0)),"",IF(VLOOKUP($A35,競技者csv変換!$A:$AK,MATCH(T$1,競技者csv変換!$1:$1,0),0)="","",VLOOKUP($A35,競技者csv変換!$A:$AK,MATCH(T$1,競技者csv変換!$1:$1,0),0)))</f>
        <v/>
      </c>
      <c r="U35" s="189" t="str">
        <f>IF(ISERROR(VLOOKUP($A35,競技者csv変換!$A:$AK,MATCH(U$1,競技者csv変換!$1:$1,0),0)),"",IF(VLOOKUP($A35,競技者csv変換!$A:$AK,MATCH(U$1,競技者csv変換!$1:$1,0),0)="","",VLOOKUP($A35,競技者csv変換!$A:$AK,MATCH(U$1,競技者csv変換!$1:$1,0),0)))</f>
        <v/>
      </c>
      <c r="V35" s="189" t="str">
        <f>IF(ISERROR(VLOOKUP($A35,競技者csv変換!$A:$AK,MATCH(V$1,競技者csv変換!$1:$1,0),0)),"",IF(VLOOKUP($A35,競技者csv変換!$A:$AK,MATCH(V$1,競技者csv変換!$1:$1,0),0)="","",VLOOKUP($A35,競技者csv変換!$A:$AK,MATCH(V$1,競技者csv変換!$1:$1,0),0)))</f>
        <v/>
      </c>
      <c r="W35" s="189" t="str">
        <f>IF(ISERROR(VLOOKUP($A35,競技者csv変換!$A:$AK,MATCH(W$1,競技者csv変換!$1:$1,0),0)),"",IF(VLOOKUP($A35,競技者csv変換!$A:$AK,MATCH(W$1,競技者csv変換!$1:$1,0),0)="","",VLOOKUP($A35,競技者csv変換!$A:$AK,MATCH(W$1,競技者csv変換!$1:$1,0),0)))</f>
        <v/>
      </c>
      <c r="X35" s="189" t="str">
        <f>IF(ISERROR(VLOOKUP($A35,競技者csv変換!$A:$AK,MATCH(X$1,競技者csv変換!$1:$1,0),0)),"",IF(VLOOKUP($A35,競技者csv変換!$A:$AK,MATCH(X$1,競技者csv変換!$1:$1,0),0)="","",VLOOKUP($A35,競技者csv変換!$A:$AK,MATCH(X$1,競技者csv変換!$1:$1,0),0)))</f>
        <v/>
      </c>
      <c r="Y35" s="189" t="str">
        <f>IF(ISERROR(VLOOKUP($A35,競技者csv変換!$A:$AK,MATCH(Y$1,競技者csv変換!$1:$1,0),0)),"",IF(VLOOKUP($A35,競技者csv変換!$A:$AK,MATCH(Y$1,競技者csv変換!$1:$1,0),0)="","",VLOOKUP($A35,競技者csv変換!$A:$AK,MATCH(Y$1,競技者csv変換!$1:$1,0),0)))</f>
        <v/>
      </c>
      <c r="Z35" s="189" t="str">
        <f>IF(ISERROR(VLOOKUP($A35,競技者csv変換!$A:$AK,MATCH(Z$1,競技者csv変換!$1:$1,0),0)),"",IF(VLOOKUP($A35,競技者csv変換!$A:$AK,MATCH(Z$1,競技者csv変換!$1:$1,0),0)="","",VLOOKUP($A35,競技者csv変換!$A:$AK,MATCH(Z$1,競技者csv変換!$1:$1,0),0)))</f>
        <v/>
      </c>
      <c r="AA35" s="189" t="str">
        <f>IF(ISERROR(VLOOKUP($A35,競技者csv変換!$A:$AK,MATCH(AA$1,競技者csv変換!$1:$1,0),0)),"",IF(VLOOKUP($A35,競技者csv変換!$A:$AK,MATCH(AA$1,競技者csv変換!$1:$1,0),0)="","",VLOOKUP($A35,競技者csv変換!$A:$AK,MATCH(AA$1,競技者csv変換!$1:$1,0),0)))</f>
        <v/>
      </c>
      <c r="AB35" s="189" t="str">
        <f>IF(ISERROR(VLOOKUP($A35,競技者csv変換!$A:$AK,MATCH(AB$1,競技者csv変換!$1:$1,0),0)),"",IF(VLOOKUP($A35,競技者csv変換!$A:$AK,MATCH(AB$1,競技者csv変換!$1:$1,0),0)="","",VLOOKUP($A35,競技者csv変換!$A:$AK,MATCH(AB$1,競技者csv変換!$1:$1,0),0)))</f>
        <v/>
      </c>
      <c r="AC35" s="189" t="str">
        <f>IF(ISERROR(VLOOKUP($A35,競技者csv変換!$A:$AK,MATCH(AC$1,競技者csv変換!$1:$1,0),0)),"",IF(VLOOKUP($A35,競技者csv変換!$A:$AK,MATCH(AC$1,競技者csv変換!$1:$1,0),0)="","",VLOOKUP($A35,競技者csv変換!$A:$AK,MATCH(AC$1,競技者csv変換!$1:$1,0),0)))</f>
        <v/>
      </c>
      <c r="AD35" s="76" t="str">
        <f>IF(ISERROR(VLOOKUP($A35,競技者csv変換!$A:$AK,MATCH(AD$1,競技者csv変換!$1:$1,0),0)),"",IF(VLOOKUP($A35,競技者csv変換!$A:$AK,MATCH(AD$1,競技者csv変換!$1:$1,0),0)="","",VLOOKUP($A35,競技者csv変換!$A:$AK,MATCH(AD$1,競技者csv変換!$1:$1,0),0)))</f>
        <v/>
      </c>
      <c r="AE35" s="76" t="str">
        <f>IF(ISERROR(VLOOKUP($A35,競技者csv変換!$A:$AK,MATCH(AE$1,競技者csv変換!$1:$1,0),0)),"",IF(VLOOKUP($A35,競技者csv変換!$A:$AK,MATCH(AE$1,競技者csv変換!$1:$1,0),0)="","",VLOOKUP($A35,競技者csv変換!$A:$AK,MATCH(AE$1,競技者csv変換!$1:$1,0),0)))</f>
        <v/>
      </c>
      <c r="AF35" s="76" t="str">
        <f>IF(ISERROR(VLOOKUP($A35,競技者csv変換!$A:$AK,MATCH(AF$1,競技者csv変換!$1:$1,0),0)),"",IF(VLOOKUP($A35,競技者csv変換!$A:$AK,MATCH(AF$1,競技者csv変換!$1:$1,0),0)="","",VLOOKUP($A35,競技者csv変換!$A:$AK,MATCH(AF$1,競技者csv変換!$1:$1,0),0)))</f>
        <v/>
      </c>
      <c r="AG35" s="76" t="str">
        <f>IF(ISERROR(VLOOKUP($A35,競技者csv変換!$A:$AK,MATCH(AG$1,競技者csv変換!$1:$1,0),0)),"",IF(VLOOKUP($A35,競技者csv変換!$A:$AK,MATCH(AG$1,競技者csv変換!$1:$1,0),0)="","",VLOOKUP($A35,競技者csv変換!$A:$AK,MATCH(AG$1,競技者csv変換!$1:$1,0),0)))</f>
        <v/>
      </c>
      <c r="AH35" s="76" t="str">
        <f>IF(ISERROR(VLOOKUP($A35,競技者csv変換!$A:$AK,MATCH(AH$1,競技者csv変換!$1:$1,0),0)),"",IF(VLOOKUP($A35,競技者csv変換!$A:$AK,MATCH(AH$1,競技者csv変換!$1:$1,0),0)="","",VLOOKUP($A35,競技者csv変換!$A:$AK,MATCH(AH$1,競技者csv変換!$1:$1,0),0)))</f>
        <v/>
      </c>
      <c r="AI35" s="76" t="str">
        <f>IF(ISERROR(VLOOKUP($A35,競技者csv変換!$A:$AK,MATCH(AI$1,競技者csv変換!$1:$1,0),0)),"",IF(VLOOKUP($A35,競技者csv変換!$A:$AK,MATCH(AI$1,競技者csv変換!$1:$1,0),0)="","",VLOOKUP($A35,競技者csv変換!$A:$AK,MATCH(AI$1,競技者csv変換!$1:$1,0),0)))</f>
        <v/>
      </c>
      <c r="AJ35" s="76" t="str">
        <f>IF(ISERROR(VLOOKUP($A35,競技者csv変換!$A:$AK,MATCH(AJ$1,競技者csv変換!$1:$1,0),0)),"",IF(VLOOKUP($A35,競技者csv変換!$A:$AK,MATCH(AJ$1,競技者csv変換!$1:$1,0),0)="","",VLOOKUP($A35,競技者csv変換!$A:$AK,MATCH(AJ$1,競技者csv変換!$1:$1,0),0)))</f>
        <v/>
      </c>
      <c r="AK35" s="76" t="str">
        <f>IF(ISERROR(VLOOKUP($A35,競技者csv変換!$A:$AK,MATCH(AK$1,競技者csv変換!$1:$1,0),0)),"",IF(VLOOKUP($A35,競技者csv変換!$A:$AK,MATCH(AK$1,競技者csv変換!$1:$1,0),0)="","",VLOOKUP($A35,競技者csv変換!$A:$AK,MATCH(AK$1,競技者csv変換!$1:$1,0),0)))</f>
        <v/>
      </c>
    </row>
    <row r="36" spans="1:37" ht="18" customHeight="1">
      <c r="A36" s="76" t="str">
        <f t="shared" si="0"/>
        <v/>
      </c>
      <c r="B36" s="189" t="str">
        <f>IF(ISERROR(VLOOKUP($A36,競技者csv変換!$A:$AK,MATCH(B$1,競技者csv変換!$1:$1,0),0)),"",IF(VLOOKUP($A36,競技者csv変換!$A:$AK,MATCH(B$1,競技者csv変換!$1:$1,0),0)="","",VLOOKUP($A36,競技者csv変換!$A:$AK,MATCH(B$1,競技者csv変換!$1:$1,0),0)))</f>
        <v/>
      </c>
      <c r="C36" s="189" t="str">
        <f>IF(ISERROR(VLOOKUP($A36,競技者csv変換!$A:$AK,MATCH(C$1,競技者csv変換!$1:$1,0),0)),"",IF(VLOOKUP($A36,競技者csv変換!$A:$AK,MATCH(C$1,競技者csv変換!$1:$1,0),0)="","",VLOOKUP($A36,競技者csv変換!$A:$AK,MATCH(C$1,競技者csv変換!$1:$1,0),0)))</f>
        <v/>
      </c>
      <c r="D36" s="189" t="str">
        <f>IF(ISERROR(VLOOKUP($A36,競技者csv変換!$A:$AK,MATCH(D$1,競技者csv変換!$1:$1,0),0)),"",IF(VLOOKUP($A36,競技者csv変換!$A:$AK,MATCH(D$1,競技者csv変換!$1:$1,0),0)="","",VLOOKUP($A36,競技者csv変換!$A:$AK,MATCH(D$1,競技者csv変換!$1:$1,0),0)))</f>
        <v/>
      </c>
      <c r="E36" s="189" t="str">
        <f>IF(ISERROR(VLOOKUP($A36,競技者csv変換!$A:$AK,MATCH(E$1,競技者csv変換!$1:$1,0),0)),"",IF(VLOOKUP($A36,競技者csv変換!$A:$AK,MATCH(E$1,競技者csv変換!$1:$1,0),0)="","",VLOOKUP($A36,競技者csv変換!$A:$AK,MATCH(E$1,競技者csv変換!$1:$1,0),0)))</f>
        <v/>
      </c>
      <c r="F36" s="189" t="str">
        <f>IF(ISERROR(VLOOKUP($A36,競技者csv変換!$A:$AK,MATCH(F$1,競技者csv変換!$1:$1,0),0)),"",IF(VLOOKUP($A36,競技者csv変換!$A:$AK,MATCH(F$1,競技者csv変換!$1:$1,0),0)="","",VLOOKUP($A36,競技者csv変換!$A:$AK,MATCH(F$1,競技者csv変換!$1:$1,0),0)))</f>
        <v/>
      </c>
      <c r="G36" s="189" t="str">
        <f>IF(ISERROR(VLOOKUP($A36,競技者csv変換!$A:$AK,MATCH(G$1,競技者csv変換!$1:$1,0),0)),"",IF(VLOOKUP($A36,競技者csv変換!$A:$AK,MATCH(G$1,競技者csv変換!$1:$1,0),0)="","",VLOOKUP($A36,競技者csv変換!$A:$AK,MATCH(G$1,競技者csv変換!$1:$1,0),0)))</f>
        <v/>
      </c>
      <c r="H36" s="189" t="str">
        <f>IF(ISERROR(VLOOKUP($A36,競技者csv変換!$A:$AK,MATCH(H$1,競技者csv変換!$1:$1,0),0)),"",IF(VLOOKUP($A36,競技者csv変換!$A:$AK,MATCH(H$1,競技者csv変換!$1:$1,0),0)="","",VLOOKUP($A36,競技者csv変換!$A:$AK,MATCH(H$1,競技者csv変換!$1:$1,0),0)))</f>
        <v/>
      </c>
      <c r="I36" s="189" t="str">
        <f>IF(ISERROR(VLOOKUP($A36,競技者csv変換!$A:$AK,MATCH(I$1,競技者csv変換!$1:$1,0),0)),"",IF(VLOOKUP($A36,競技者csv変換!$A:$AK,MATCH(I$1,競技者csv変換!$1:$1,0),0)="","",VLOOKUP($A36,競技者csv変換!$A:$AK,MATCH(I$1,競技者csv変換!$1:$1,0),0)))</f>
        <v/>
      </c>
      <c r="J36" s="189" t="str">
        <f>IF(ISERROR(VLOOKUP($A36,競技者csv変換!$A:$AK,MATCH(J$1,競技者csv変換!$1:$1,0),0)),"",IF(VLOOKUP($A36,競技者csv変換!$A:$AK,MATCH(J$1,競技者csv変換!$1:$1,0),0)="","",VLOOKUP($A36,競技者csv変換!$A:$AK,MATCH(J$1,競技者csv変換!$1:$1,0),0)))</f>
        <v/>
      </c>
      <c r="K36" s="189" t="str">
        <f>IF(ISERROR(VLOOKUP($A36,競技者csv変換!$A:$AK,MATCH(K$1,競技者csv変換!$1:$1,0),0)),"",IF(VLOOKUP($A36,競技者csv変換!$A:$AK,MATCH(K$1,競技者csv変換!$1:$1,0),0)="","",VLOOKUP($A36,競技者csv変換!$A:$AK,MATCH(K$1,競技者csv変換!$1:$1,0),0)))</f>
        <v/>
      </c>
      <c r="L36" s="189" t="str">
        <f>IF(ISERROR(VLOOKUP($A36,競技者csv変換!$A:$AK,MATCH(L$1,競技者csv変換!$1:$1,0),0)),"",IF(VLOOKUP($A36,競技者csv変換!$A:$AK,MATCH(L$1,競技者csv変換!$1:$1,0),0)="","",VLOOKUP($A36,競技者csv変換!$A:$AK,MATCH(L$1,競技者csv変換!$1:$1,0),0)))</f>
        <v/>
      </c>
      <c r="M36" s="189" t="str">
        <f>IF(ISERROR(VLOOKUP($A36,競技者csv変換!$A:$AK,MATCH(M$1,競技者csv変換!$1:$1,0),0)),"",IF(VLOOKUP($A36,競技者csv変換!$A:$AK,MATCH(M$1,競技者csv変換!$1:$1,0),0)="","",VLOOKUP($A36,競技者csv変換!$A:$AK,MATCH(M$1,競技者csv変換!$1:$1,0),0)))</f>
        <v/>
      </c>
      <c r="N36" s="189" t="str">
        <f>IF(ISERROR(VLOOKUP($A36,競技者csv変換!$A:$AK,MATCH(N$1,競技者csv変換!$1:$1,0),0)),"",IF(VLOOKUP($A36,競技者csv変換!$A:$AK,MATCH(N$1,競技者csv変換!$1:$1,0),0)="","",VLOOKUP($A36,競技者csv変換!$A:$AK,MATCH(N$1,競技者csv変換!$1:$1,0),0)))</f>
        <v/>
      </c>
      <c r="O36" s="189" t="str">
        <f>IF(ISERROR(VLOOKUP($A36,競技者csv変換!$A:$AK,MATCH(O$1,競技者csv変換!$1:$1,0),0)),"",IF(VLOOKUP($A36,競技者csv変換!$A:$AK,MATCH(O$1,競技者csv変換!$1:$1,0),0)="","",VLOOKUP($A36,競技者csv変換!$A:$AK,MATCH(O$1,競技者csv変換!$1:$1,0),0)))</f>
        <v/>
      </c>
      <c r="P36" s="189" t="str">
        <f>IF(ISERROR(VLOOKUP($A36,競技者csv変換!$A:$AK,MATCH(P$1,競技者csv変換!$1:$1,0),0)),"",IF(VLOOKUP($A36,競技者csv変換!$A:$AK,MATCH(P$1,競技者csv変換!$1:$1,0),0)="","",VLOOKUP($A36,競技者csv変換!$A:$AK,MATCH(P$1,競技者csv変換!$1:$1,0),0)))</f>
        <v/>
      </c>
      <c r="Q36" s="189" t="str">
        <f>IF(ISERROR(VLOOKUP($A36,競技者csv変換!$A:$AK,MATCH(Q$1,競技者csv変換!$1:$1,0),0)),"",IF(VLOOKUP($A36,競技者csv変換!$A:$AK,MATCH(Q$1,競技者csv変換!$1:$1,0),0)="","",VLOOKUP($A36,競技者csv変換!$A:$AK,MATCH(Q$1,競技者csv変換!$1:$1,0),0)))</f>
        <v/>
      </c>
      <c r="R36" s="189" t="str">
        <f>IF(ISERROR(VLOOKUP($A36,競技者csv変換!$A:$AK,MATCH(R$1,競技者csv変換!$1:$1,0),0)),"",IF(VLOOKUP($A36,競技者csv変換!$A:$AK,MATCH(R$1,競技者csv変換!$1:$1,0),0)="","",VLOOKUP($A36,競技者csv変換!$A:$AK,MATCH(R$1,競技者csv変換!$1:$1,0),0)))</f>
        <v/>
      </c>
      <c r="S36" s="189" t="str">
        <f>IF(ISERROR(VLOOKUP($A36,競技者csv変換!$A:$AK,MATCH(S$1,競技者csv変換!$1:$1,0),0)),"",IF(VLOOKUP($A36,競技者csv変換!$A:$AK,MATCH(S$1,競技者csv変換!$1:$1,0),0)="","",VLOOKUP($A36,競技者csv変換!$A:$AK,MATCH(S$1,競技者csv変換!$1:$1,0),0)))</f>
        <v/>
      </c>
      <c r="T36" s="189" t="str">
        <f>IF(ISERROR(VLOOKUP($A36,競技者csv変換!$A:$AK,MATCH(T$1,競技者csv変換!$1:$1,0),0)),"",IF(VLOOKUP($A36,競技者csv変換!$A:$AK,MATCH(T$1,競技者csv変換!$1:$1,0),0)="","",VLOOKUP($A36,競技者csv変換!$A:$AK,MATCH(T$1,競技者csv変換!$1:$1,0),0)))</f>
        <v/>
      </c>
      <c r="U36" s="189" t="str">
        <f>IF(ISERROR(VLOOKUP($A36,競技者csv変換!$A:$AK,MATCH(U$1,競技者csv変換!$1:$1,0),0)),"",IF(VLOOKUP($A36,競技者csv変換!$A:$AK,MATCH(U$1,競技者csv変換!$1:$1,0),0)="","",VLOOKUP($A36,競技者csv変換!$A:$AK,MATCH(U$1,競技者csv変換!$1:$1,0),0)))</f>
        <v/>
      </c>
      <c r="V36" s="189" t="str">
        <f>IF(ISERROR(VLOOKUP($A36,競技者csv変換!$A:$AK,MATCH(V$1,競技者csv変換!$1:$1,0),0)),"",IF(VLOOKUP($A36,競技者csv変換!$A:$AK,MATCH(V$1,競技者csv変換!$1:$1,0),0)="","",VLOOKUP($A36,競技者csv変換!$A:$AK,MATCH(V$1,競技者csv変換!$1:$1,0),0)))</f>
        <v/>
      </c>
      <c r="W36" s="189" t="str">
        <f>IF(ISERROR(VLOOKUP($A36,競技者csv変換!$A:$AK,MATCH(W$1,競技者csv変換!$1:$1,0),0)),"",IF(VLOOKUP($A36,競技者csv変換!$A:$AK,MATCH(W$1,競技者csv変換!$1:$1,0),0)="","",VLOOKUP($A36,競技者csv変換!$A:$AK,MATCH(W$1,競技者csv変換!$1:$1,0),0)))</f>
        <v/>
      </c>
      <c r="X36" s="189" t="str">
        <f>IF(ISERROR(VLOOKUP($A36,競技者csv変換!$A:$AK,MATCH(X$1,競技者csv変換!$1:$1,0),0)),"",IF(VLOOKUP($A36,競技者csv変換!$A:$AK,MATCH(X$1,競技者csv変換!$1:$1,0),0)="","",VLOOKUP($A36,競技者csv変換!$A:$AK,MATCH(X$1,競技者csv変換!$1:$1,0),0)))</f>
        <v/>
      </c>
      <c r="Y36" s="189" t="str">
        <f>IF(ISERROR(VLOOKUP($A36,競技者csv変換!$A:$AK,MATCH(Y$1,競技者csv変換!$1:$1,0),0)),"",IF(VLOOKUP($A36,競技者csv変換!$A:$AK,MATCH(Y$1,競技者csv変換!$1:$1,0),0)="","",VLOOKUP($A36,競技者csv変換!$A:$AK,MATCH(Y$1,競技者csv変換!$1:$1,0),0)))</f>
        <v/>
      </c>
      <c r="Z36" s="189" t="str">
        <f>IF(ISERROR(VLOOKUP($A36,競技者csv変換!$A:$AK,MATCH(Z$1,競技者csv変換!$1:$1,0),0)),"",IF(VLOOKUP($A36,競技者csv変換!$A:$AK,MATCH(Z$1,競技者csv変換!$1:$1,0),0)="","",VLOOKUP($A36,競技者csv変換!$A:$AK,MATCH(Z$1,競技者csv変換!$1:$1,0),0)))</f>
        <v/>
      </c>
      <c r="AA36" s="189" t="str">
        <f>IF(ISERROR(VLOOKUP($A36,競技者csv変換!$A:$AK,MATCH(AA$1,競技者csv変換!$1:$1,0),0)),"",IF(VLOOKUP($A36,競技者csv変換!$A:$AK,MATCH(AA$1,競技者csv変換!$1:$1,0),0)="","",VLOOKUP($A36,競技者csv変換!$A:$AK,MATCH(AA$1,競技者csv変換!$1:$1,0),0)))</f>
        <v/>
      </c>
      <c r="AB36" s="189" t="str">
        <f>IF(ISERROR(VLOOKUP($A36,競技者csv変換!$A:$AK,MATCH(AB$1,競技者csv変換!$1:$1,0),0)),"",IF(VLOOKUP($A36,競技者csv変換!$A:$AK,MATCH(AB$1,競技者csv変換!$1:$1,0),0)="","",VLOOKUP($A36,競技者csv変換!$A:$AK,MATCH(AB$1,競技者csv変換!$1:$1,0),0)))</f>
        <v/>
      </c>
      <c r="AC36" s="189" t="str">
        <f>IF(ISERROR(VLOOKUP($A36,競技者csv変換!$A:$AK,MATCH(AC$1,競技者csv変換!$1:$1,0),0)),"",IF(VLOOKUP($A36,競技者csv変換!$A:$AK,MATCH(AC$1,競技者csv変換!$1:$1,0),0)="","",VLOOKUP($A36,競技者csv変換!$A:$AK,MATCH(AC$1,競技者csv変換!$1:$1,0),0)))</f>
        <v/>
      </c>
      <c r="AD36" s="76" t="str">
        <f>IF(ISERROR(VLOOKUP($A36,競技者csv変換!$A:$AK,MATCH(AD$1,競技者csv変換!$1:$1,0),0)),"",IF(VLOOKUP($A36,競技者csv変換!$A:$AK,MATCH(AD$1,競技者csv変換!$1:$1,0),0)="","",VLOOKUP($A36,競技者csv変換!$A:$AK,MATCH(AD$1,競技者csv変換!$1:$1,0),0)))</f>
        <v/>
      </c>
      <c r="AE36" s="76" t="str">
        <f>IF(ISERROR(VLOOKUP($A36,競技者csv変換!$A:$AK,MATCH(AE$1,競技者csv変換!$1:$1,0),0)),"",IF(VLOOKUP($A36,競技者csv変換!$A:$AK,MATCH(AE$1,競技者csv変換!$1:$1,0),0)="","",VLOOKUP($A36,競技者csv変換!$A:$AK,MATCH(AE$1,競技者csv変換!$1:$1,0),0)))</f>
        <v/>
      </c>
      <c r="AF36" s="76" t="str">
        <f>IF(ISERROR(VLOOKUP($A36,競技者csv変換!$A:$AK,MATCH(AF$1,競技者csv変換!$1:$1,0),0)),"",IF(VLOOKUP($A36,競技者csv変換!$A:$AK,MATCH(AF$1,競技者csv変換!$1:$1,0),0)="","",VLOOKUP($A36,競技者csv変換!$A:$AK,MATCH(AF$1,競技者csv変換!$1:$1,0),0)))</f>
        <v/>
      </c>
      <c r="AG36" s="76" t="str">
        <f>IF(ISERROR(VLOOKUP($A36,競技者csv変換!$A:$AK,MATCH(AG$1,競技者csv変換!$1:$1,0),0)),"",IF(VLOOKUP($A36,競技者csv変換!$A:$AK,MATCH(AG$1,競技者csv変換!$1:$1,0),0)="","",VLOOKUP($A36,競技者csv変換!$A:$AK,MATCH(AG$1,競技者csv変換!$1:$1,0),0)))</f>
        <v/>
      </c>
      <c r="AH36" s="76" t="str">
        <f>IF(ISERROR(VLOOKUP($A36,競技者csv変換!$A:$AK,MATCH(AH$1,競技者csv変換!$1:$1,0),0)),"",IF(VLOOKUP($A36,競技者csv変換!$A:$AK,MATCH(AH$1,競技者csv変換!$1:$1,0),0)="","",VLOOKUP($A36,競技者csv変換!$A:$AK,MATCH(AH$1,競技者csv変換!$1:$1,0),0)))</f>
        <v/>
      </c>
      <c r="AI36" s="76" t="str">
        <f>IF(ISERROR(VLOOKUP($A36,競技者csv変換!$A:$AK,MATCH(AI$1,競技者csv変換!$1:$1,0),0)),"",IF(VLOOKUP($A36,競技者csv変換!$A:$AK,MATCH(AI$1,競技者csv変換!$1:$1,0),0)="","",VLOOKUP($A36,競技者csv変換!$A:$AK,MATCH(AI$1,競技者csv変換!$1:$1,0),0)))</f>
        <v/>
      </c>
      <c r="AJ36" s="76" t="str">
        <f>IF(ISERROR(VLOOKUP($A36,競技者csv変換!$A:$AK,MATCH(AJ$1,競技者csv変換!$1:$1,0),0)),"",IF(VLOOKUP($A36,競技者csv変換!$A:$AK,MATCH(AJ$1,競技者csv変換!$1:$1,0),0)="","",VLOOKUP($A36,競技者csv変換!$A:$AK,MATCH(AJ$1,競技者csv変換!$1:$1,0),0)))</f>
        <v/>
      </c>
      <c r="AK36" s="76" t="str">
        <f>IF(ISERROR(VLOOKUP($A36,競技者csv変換!$A:$AK,MATCH(AK$1,競技者csv変換!$1:$1,0),0)),"",IF(VLOOKUP($A36,競技者csv変換!$A:$AK,MATCH(AK$1,競技者csv変換!$1:$1,0),0)="","",VLOOKUP($A36,競技者csv変換!$A:$AK,MATCH(AK$1,競技者csv変換!$1:$1,0),0)))</f>
        <v/>
      </c>
    </row>
    <row r="37" spans="1:37" ht="18" customHeight="1">
      <c r="A37" s="76" t="str">
        <f t="shared" si="0"/>
        <v/>
      </c>
      <c r="B37" s="189" t="str">
        <f>IF(ISERROR(VLOOKUP($A37,競技者csv変換!$A:$AK,MATCH(B$1,競技者csv変換!$1:$1,0),0)),"",IF(VLOOKUP($A37,競技者csv変換!$A:$AK,MATCH(B$1,競技者csv変換!$1:$1,0),0)="","",VLOOKUP($A37,競技者csv変換!$A:$AK,MATCH(B$1,競技者csv変換!$1:$1,0),0)))</f>
        <v/>
      </c>
      <c r="C37" s="189" t="str">
        <f>IF(ISERROR(VLOOKUP($A37,競技者csv変換!$A:$AK,MATCH(C$1,競技者csv変換!$1:$1,0),0)),"",IF(VLOOKUP($A37,競技者csv変換!$A:$AK,MATCH(C$1,競技者csv変換!$1:$1,0),0)="","",VLOOKUP($A37,競技者csv変換!$A:$AK,MATCH(C$1,競技者csv変換!$1:$1,0),0)))</f>
        <v/>
      </c>
      <c r="D37" s="189" t="str">
        <f>IF(ISERROR(VLOOKUP($A37,競技者csv変換!$A:$AK,MATCH(D$1,競技者csv変換!$1:$1,0),0)),"",IF(VLOOKUP($A37,競技者csv変換!$A:$AK,MATCH(D$1,競技者csv変換!$1:$1,0),0)="","",VLOOKUP($A37,競技者csv変換!$A:$AK,MATCH(D$1,競技者csv変換!$1:$1,0),0)))</f>
        <v/>
      </c>
      <c r="E37" s="189" t="str">
        <f>IF(ISERROR(VLOOKUP($A37,競技者csv変換!$A:$AK,MATCH(E$1,競技者csv変換!$1:$1,0),0)),"",IF(VLOOKUP($A37,競技者csv変換!$A:$AK,MATCH(E$1,競技者csv変換!$1:$1,0),0)="","",VLOOKUP($A37,競技者csv変換!$A:$AK,MATCH(E$1,競技者csv変換!$1:$1,0),0)))</f>
        <v/>
      </c>
      <c r="F37" s="189" t="str">
        <f>IF(ISERROR(VLOOKUP($A37,競技者csv変換!$A:$AK,MATCH(F$1,競技者csv変換!$1:$1,0),0)),"",IF(VLOOKUP($A37,競技者csv変換!$A:$AK,MATCH(F$1,競技者csv変換!$1:$1,0),0)="","",VLOOKUP($A37,競技者csv変換!$A:$AK,MATCH(F$1,競技者csv変換!$1:$1,0),0)))</f>
        <v/>
      </c>
      <c r="G37" s="189" t="str">
        <f>IF(ISERROR(VLOOKUP($A37,競技者csv変換!$A:$AK,MATCH(G$1,競技者csv変換!$1:$1,0),0)),"",IF(VLOOKUP($A37,競技者csv変換!$A:$AK,MATCH(G$1,競技者csv変換!$1:$1,0),0)="","",VLOOKUP($A37,競技者csv変換!$A:$AK,MATCH(G$1,競技者csv変換!$1:$1,0),0)))</f>
        <v/>
      </c>
      <c r="H37" s="189" t="str">
        <f>IF(ISERROR(VLOOKUP($A37,競技者csv変換!$A:$AK,MATCH(H$1,競技者csv変換!$1:$1,0),0)),"",IF(VLOOKUP($A37,競技者csv変換!$A:$AK,MATCH(H$1,競技者csv変換!$1:$1,0),0)="","",VLOOKUP($A37,競技者csv変換!$A:$AK,MATCH(H$1,競技者csv変換!$1:$1,0),0)))</f>
        <v/>
      </c>
      <c r="I37" s="189" t="str">
        <f>IF(ISERROR(VLOOKUP($A37,競技者csv変換!$A:$AK,MATCH(I$1,競技者csv変換!$1:$1,0),0)),"",IF(VLOOKUP($A37,競技者csv変換!$A:$AK,MATCH(I$1,競技者csv変換!$1:$1,0),0)="","",VLOOKUP($A37,競技者csv変換!$A:$AK,MATCH(I$1,競技者csv変換!$1:$1,0),0)))</f>
        <v/>
      </c>
      <c r="J37" s="189" t="str">
        <f>IF(ISERROR(VLOOKUP($A37,競技者csv変換!$A:$AK,MATCH(J$1,競技者csv変換!$1:$1,0),0)),"",IF(VLOOKUP($A37,競技者csv変換!$A:$AK,MATCH(J$1,競技者csv変換!$1:$1,0),0)="","",VLOOKUP($A37,競技者csv変換!$A:$AK,MATCH(J$1,競技者csv変換!$1:$1,0),0)))</f>
        <v/>
      </c>
      <c r="K37" s="189" t="str">
        <f>IF(ISERROR(VLOOKUP($A37,競技者csv変換!$A:$AK,MATCH(K$1,競技者csv変換!$1:$1,0),0)),"",IF(VLOOKUP($A37,競技者csv変換!$A:$AK,MATCH(K$1,競技者csv変換!$1:$1,0),0)="","",VLOOKUP($A37,競技者csv変換!$A:$AK,MATCH(K$1,競技者csv変換!$1:$1,0),0)))</f>
        <v/>
      </c>
      <c r="L37" s="189" t="str">
        <f>IF(ISERROR(VLOOKUP($A37,競技者csv変換!$A:$AK,MATCH(L$1,競技者csv変換!$1:$1,0),0)),"",IF(VLOOKUP($A37,競技者csv変換!$A:$AK,MATCH(L$1,競技者csv変換!$1:$1,0),0)="","",VLOOKUP($A37,競技者csv変換!$A:$AK,MATCH(L$1,競技者csv変換!$1:$1,0),0)))</f>
        <v/>
      </c>
      <c r="M37" s="189" t="str">
        <f>IF(ISERROR(VLOOKUP($A37,競技者csv変換!$A:$AK,MATCH(M$1,競技者csv変換!$1:$1,0),0)),"",IF(VLOOKUP($A37,競技者csv変換!$A:$AK,MATCH(M$1,競技者csv変換!$1:$1,0),0)="","",VLOOKUP($A37,競技者csv変換!$A:$AK,MATCH(M$1,競技者csv変換!$1:$1,0),0)))</f>
        <v/>
      </c>
      <c r="N37" s="189" t="str">
        <f>IF(ISERROR(VLOOKUP($A37,競技者csv変換!$A:$AK,MATCH(N$1,競技者csv変換!$1:$1,0),0)),"",IF(VLOOKUP($A37,競技者csv変換!$A:$AK,MATCH(N$1,競技者csv変換!$1:$1,0),0)="","",VLOOKUP($A37,競技者csv変換!$A:$AK,MATCH(N$1,競技者csv変換!$1:$1,0),0)))</f>
        <v/>
      </c>
      <c r="O37" s="189" t="str">
        <f>IF(ISERROR(VLOOKUP($A37,競技者csv変換!$A:$AK,MATCH(O$1,競技者csv変換!$1:$1,0),0)),"",IF(VLOOKUP($A37,競技者csv変換!$A:$AK,MATCH(O$1,競技者csv変換!$1:$1,0),0)="","",VLOOKUP($A37,競技者csv変換!$A:$AK,MATCH(O$1,競技者csv変換!$1:$1,0),0)))</f>
        <v/>
      </c>
      <c r="P37" s="189" t="str">
        <f>IF(ISERROR(VLOOKUP($A37,競技者csv変換!$A:$AK,MATCH(P$1,競技者csv変換!$1:$1,0),0)),"",IF(VLOOKUP($A37,競技者csv変換!$A:$AK,MATCH(P$1,競技者csv変換!$1:$1,0),0)="","",VLOOKUP($A37,競技者csv変換!$A:$AK,MATCH(P$1,競技者csv変換!$1:$1,0),0)))</f>
        <v/>
      </c>
      <c r="Q37" s="189" t="str">
        <f>IF(ISERROR(VLOOKUP($A37,競技者csv変換!$A:$AK,MATCH(Q$1,競技者csv変換!$1:$1,0),0)),"",IF(VLOOKUP($A37,競技者csv変換!$A:$AK,MATCH(Q$1,競技者csv変換!$1:$1,0),0)="","",VLOOKUP($A37,競技者csv変換!$A:$AK,MATCH(Q$1,競技者csv変換!$1:$1,0),0)))</f>
        <v/>
      </c>
      <c r="R37" s="189" t="str">
        <f>IF(ISERROR(VLOOKUP($A37,競技者csv変換!$A:$AK,MATCH(R$1,競技者csv変換!$1:$1,0),0)),"",IF(VLOOKUP($A37,競技者csv変換!$A:$AK,MATCH(R$1,競技者csv変換!$1:$1,0),0)="","",VLOOKUP($A37,競技者csv変換!$A:$AK,MATCH(R$1,競技者csv変換!$1:$1,0),0)))</f>
        <v/>
      </c>
      <c r="S37" s="189" t="str">
        <f>IF(ISERROR(VLOOKUP($A37,競技者csv変換!$A:$AK,MATCH(S$1,競技者csv変換!$1:$1,0),0)),"",IF(VLOOKUP($A37,競技者csv変換!$A:$AK,MATCH(S$1,競技者csv変換!$1:$1,0),0)="","",VLOOKUP($A37,競技者csv変換!$A:$AK,MATCH(S$1,競技者csv変換!$1:$1,0),0)))</f>
        <v/>
      </c>
      <c r="T37" s="189" t="str">
        <f>IF(ISERROR(VLOOKUP($A37,競技者csv変換!$A:$AK,MATCH(T$1,競技者csv変換!$1:$1,0),0)),"",IF(VLOOKUP($A37,競技者csv変換!$A:$AK,MATCH(T$1,競技者csv変換!$1:$1,0),0)="","",VLOOKUP($A37,競技者csv変換!$A:$AK,MATCH(T$1,競技者csv変換!$1:$1,0),0)))</f>
        <v/>
      </c>
      <c r="U37" s="189" t="str">
        <f>IF(ISERROR(VLOOKUP($A37,競技者csv変換!$A:$AK,MATCH(U$1,競技者csv変換!$1:$1,0),0)),"",IF(VLOOKUP($A37,競技者csv変換!$A:$AK,MATCH(U$1,競技者csv変換!$1:$1,0),0)="","",VLOOKUP($A37,競技者csv変換!$A:$AK,MATCH(U$1,競技者csv変換!$1:$1,0),0)))</f>
        <v/>
      </c>
      <c r="V37" s="189" t="str">
        <f>IF(ISERROR(VLOOKUP($A37,競技者csv変換!$A:$AK,MATCH(V$1,競技者csv変換!$1:$1,0),0)),"",IF(VLOOKUP($A37,競技者csv変換!$A:$AK,MATCH(V$1,競技者csv変換!$1:$1,0),0)="","",VLOOKUP($A37,競技者csv変換!$A:$AK,MATCH(V$1,競技者csv変換!$1:$1,0),0)))</f>
        <v/>
      </c>
      <c r="W37" s="189" t="str">
        <f>IF(ISERROR(VLOOKUP($A37,競技者csv変換!$A:$AK,MATCH(W$1,競技者csv変換!$1:$1,0),0)),"",IF(VLOOKUP($A37,競技者csv変換!$A:$AK,MATCH(W$1,競技者csv変換!$1:$1,0),0)="","",VLOOKUP($A37,競技者csv変換!$A:$AK,MATCH(W$1,競技者csv変換!$1:$1,0),0)))</f>
        <v/>
      </c>
      <c r="X37" s="189" t="str">
        <f>IF(ISERROR(VLOOKUP($A37,競技者csv変換!$A:$AK,MATCH(X$1,競技者csv変換!$1:$1,0),0)),"",IF(VLOOKUP($A37,競技者csv変換!$A:$AK,MATCH(X$1,競技者csv変換!$1:$1,0),0)="","",VLOOKUP($A37,競技者csv変換!$A:$AK,MATCH(X$1,競技者csv変換!$1:$1,0),0)))</f>
        <v/>
      </c>
      <c r="Y37" s="189" t="str">
        <f>IF(ISERROR(VLOOKUP($A37,競技者csv変換!$A:$AK,MATCH(Y$1,競技者csv変換!$1:$1,0),0)),"",IF(VLOOKUP($A37,競技者csv変換!$A:$AK,MATCH(Y$1,競技者csv変換!$1:$1,0),0)="","",VLOOKUP($A37,競技者csv変換!$A:$AK,MATCH(Y$1,競技者csv変換!$1:$1,0),0)))</f>
        <v/>
      </c>
      <c r="Z37" s="189" t="str">
        <f>IF(ISERROR(VLOOKUP($A37,競技者csv変換!$A:$AK,MATCH(Z$1,競技者csv変換!$1:$1,0),0)),"",IF(VLOOKUP($A37,競技者csv変換!$A:$AK,MATCH(Z$1,競技者csv変換!$1:$1,0),0)="","",VLOOKUP($A37,競技者csv変換!$A:$AK,MATCH(Z$1,競技者csv変換!$1:$1,0),0)))</f>
        <v/>
      </c>
      <c r="AA37" s="189" t="str">
        <f>IF(ISERROR(VLOOKUP($A37,競技者csv変換!$A:$AK,MATCH(AA$1,競技者csv変換!$1:$1,0),0)),"",IF(VLOOKUP($A37,競技者csv変換!$A:$AK,MATCH(AA$1,競技者csv変換!$1:$1,0),0)="","",VLOOKUP($A37,競技者csv変換!$A:$AK,MATCH(AA$1,競技者csv変換!$1:$1,0),0)))</f>
        <v/>
      </c>
      <c r="AB37" s="189" t="str">
        <f>IF(ISERROR(VLOOKUP($A37,競技者csv変換!$A:$AK,MATCH(AB$1,競技者csv変換!$1:$1,0),0)),"",IF(VLOOKUP($A37,競技者csv変換!$A:$AK,MATCH(AB$1,競技者csv変換!$1:$1,0),0)="","",VLOOKUP($A37,競技者csv変換!$A:$AK,MATCH(AB$1,競技者csv変換!$1:$1,0),0)))</f>
        <v/>
      </c>
      <c r="AC37" s="189" t="str">
        <f>IF(ISERROR(VLOOKUP($A37,競技者csv変換!$A:$AK,MATCH(AC$1,競技者csv変換!$1:$1,0),0)),"",IF(VLOOKUP($A37,競技者csv変換!$A:$AK,MATCH(AC$1,競技者csv変換!$1:$1,0),0)="","",VLOOKUP($A37,競技者csv変換!$A:$AK,MATCH(AC$1,競技者csv変換!$1:$1,0),0)))</f>
        <v/>
      </c>
      <c r="AD37" s="76" t="str">
        <f>IF(ISERROR(VLOOKUP($A37,競技者csv変換!$A:$AK,MATCH(AD$1,競技者csv変換!$1:$1,0),0)),"",IF(VLOOKUP($A37,競技者csv変換!$A:$AK,MATCH(AD$1,競技者csv変換!$1:$1,0),0)="","",VLOOKUP($A37,競技者csv変換!$A:$AK,MATCH(AD$1,競技者csv変換!$1:$1,0),0)))</f>
        <v/>
      </c>
      <c r="AE37" s="76" t="str">
        <f>IF(ISERROR(VLOOKUP($A37,競技者csv変換!$A:$AK,MATCH(AE$1,競技者csv変換!$1:$1,0),0)),"",IF(VLOOKUP($A37,競技者csv変換!$A:$AK,MATCH(AE$1,競技者csv変換!$1:$1,0),0)="","",VLOOKUP($A37,競技者csv変換!$A:$AK,MATCH(AE$1,競技者csv変換!$1:$1,0),0)))</f>
        <v/>
      </c>
      <c r="AF37" s="76" t="str">
        <f>IF(ISERROR(VLOOKUP($A37,競技者csv変換!$A:$AK,MATCH(AF$1,競技者csv変換!$1:$1,0),0)),"",IF(VLOOKUP($A37,競技者csv変換!$A:$AK,MATCH(AF$1,競技者csv変換!$1:$1,0),0)="","",VLOOKUP($A37,競技者csv変換!$A:$AK,MATCH(AF$1,競技者csv変換!$1:$1,0),0)))</f>
        <v/>
      </c>
      <c r="AG37" s="76" t="str">
        <f>IF(ISERROR(VLOOKUP($A37,競技者csv変換!$A:$AK,MATCH(AG$1,競技者csv変換!$1:$1,0),0)),"",IF(VLOOKUP($A37,競技者csv変換!$A:$AK,MATCH(AG$1,競技者csv変換!$1:$1,0),0)="","",VLOOKUP($A37,競技者csv変換!$A:$AK,MATCH(AG$1,競技者csv変換!$1:$1,0),0)))</f>
        <v/>
      </c>
      <c r="AH37" s="76" t="str">
        <f>IF(ISERROR(VLOOKUP($A37,競技者csv変換!$A:$AK,MATCH(AH$1,競技者csv変換!$1:$1,0),0)),"",IF(VLOOKUP($A37,競技者csv変換!$A:$AK,MATCH(AH$1,競技者csv変換!$1:$1,0),0)="","",VLOOKUP($A37,競技者csv変換!$A:$AK,MATCH(AH$1,競技者csv変換!$1:$1,0),0)))</f>
        <v/>
      </c>
      <c r="AI37" s="76" t="str">
        <f>IF(ISERROR(VLOOKUP($A37,競技者csv変換!$A:$AK,MATCH(AI$1,競技者csv変換!$1:$1,0),0)),"",IF(VLOOKUP($A37,競技者csv変換!$A:$AK,MATCH(AI$1,競技者csv変換!$1:$1,0),0)="","",VLOOKUP($A37,競技者csv変換!$A:$AK,MATCH(AI$1,競技者csv変換!$1:$1,0),0)))</f>
        <v/>
      </c>
      <c r="AJ37" s="76" t="str">
        <f>IF(ISERROR(VLOOKUP($A37,競技者csv変換!$A:$AK,MATCH(AJ$1,競技者csv変換!$1:$1,0),0)),"",IF(VLOOKUP($A37,競技者csv変換!$A:$AK,MATCH(AJ$1,競技者csv変換!$1:$1,0),0)="","",VLOOKUP($A37,競技者csv変換!$A:$AK,MATCH(AJ$1,競技者csv変換!$1:$1,0),0)))</f>
        <v/>
      </c>
      <c r="AK37" s="76" t="str">
        <f>IF(ISERROR(VLOOKUP($A37,競技者csv変換!$A:$AK,MATCH(AK$1,競技者csv変換!$1:$1,0),0)),"",IF(VLOOKUP($A37,競技者csv変換!$A:$AK,MATCH(AK$1,競技者csv変換!$1:$1,0),0)="","",VLOOKUP($A37,競技者csv変換!$A:$AK,MATCH(AK$1,競技者csv変換!$1:$1,0),0)))</f>
        <v/>
      </c>
    </row>
    <row r="38" spans="1:37" ht="18" customHeight="1">
      <c r="A38" s="76" t="str">
        <f t="shared" si="0"/>
        <v/>
      </c>
      <c r="B38" s="189" t="str">
        <f>IF(ISERROR(VLOOKUP($A38,競技者csv変換!$A:$AK,MATCH(B$1,競技者csv変換!$1:$1,0),0)),"",IF(VLOOKUP($A38,競技者csv変換!$A:$AK,MATCH(B$1,競技者csv変換!$1:$1,0),0)="","",VLOOKUP($A38,競技者csv変換!$A:$AK,MATCH(B$1,競技者csv変換!$1:$1,0),0)))</f>
        <v/>
      </c>
      <c r="C38" s="189" t="str">
        <f>IF(ISERROR(VLOOKUP($A38,競技者csv変換!$A:$AK,MATCH(C$1,競技者csv変換!$1:$1,0),0)),"",IF(VLOOKUP($A38,競技者csv変換!$A:$AK,MATCH(C$1,競技者csv変換!$1:$1,0),0)="","",VLOOKUP($A38,競技者csv変換!$A:$AK,MATCH(C$1,競技者csv変換!$1:$1,0),0)))</f>
        <v/>
      </c>
      <c r="D38" s="189" t="str">
        <f>IF(ISERROR(VLOOKUP($A38,競技者csv変換!$A:$AK,MATCH(D$1,競技者csv変換!$1:$1,0),0)),"",IF(VLOOKUP($A38,競技者csv変換!$A:$AK,MATCH(D$1,競技者csv変換!$1:$1,0),0)="","",VLOOKUP($A38,競技者csv変換!$A:$AK,MATCH(D$1,競技者csv変換!$1:$1,0),0)))</f>
        <v/>
      </c>
      <c r="E38" s="189" t="str">
        <f>IF(ISERROR(VLOOKUP($A38,競技者csv変換!$A:$AK,MATCH(E$1,競技者csv変換!$1:$1,0),0)),"",IF(VLOOKUP($A38,競技者csv変換!$A:$AK,MATCH(E$1,競技者csv変換!$1:$1,0),0)="","",VLOOKUP($A38,競技者csv変換!$A:$AK,MATCH(E$1,競技者csv変換!$1:$1,0),0)))</f>
        <v/>
      </c>
      <c r="F38" s="189" t="str">
        <f>IF(ISERROR(VLOOKUP($A38,競技者csv変換!$A:$AK,MATCH(F$1,競技者csv変換!$1:$1,0),0)),"",IF(VLOOKUP($A38,競技者csv変換!$A:$AK,MATCH(F$1,競技者csv変換!$1:$1,0),0)="","",VLOOKUP($A38,競技者csv変換!$A:$AK,MATCH(F$1,競技者csv変換!$1:$1,0),0)))</f>
        <v/>
      </c>
      <c r="G38" s="189" t="str">
        <f>IF(ISERROR(VLOOKUP($A38,競技者csv変換!$A:$AK,MATCH(G$1,競技者csv変換!$1:$1,0),0)),"",IF(VLOOKUP($A38,競技者csv変換!$A:$AK,MATCH(G$1,競技者csv変換!$1:$1,0),0)="","",VLOOKUP($A38,競技者csv変換!$A:$AK,MATCH(G$1,競技者csv変換!$1:$1,0),0)))</f>
        <v/>
      </c>
      <c r="H38" s="189" t="str">
        <f>IF(ISERROR(VLOOKUP($A38,競技者csv変換!$A:$AK,MATCH(H$1,競技者csv変換!$1:$1,0),0)),"",IF(VLOOKUP($A38,競技者csv変換!$A:$AK,MATCH(H$1,競技者csv変換!$1:$1,0),0)="","",VLOOKUP($A38,競技者csv変換!$A:$AK,MATCH(H$1,競技者csv変換!$1:$1,0),0)))</f>
        <v/>
      </c>
      <c r="I38" s="189" t="str">
        <f>IF(ISERROR(VLOOKUP($A38,競技者csv変換!$A:$AK,MATCH(I$1,競技者csv変換!$1:$1,0),0)),"",IF(VLOOKUP($A38,競技者csv変換!$A:$AK,MATCH(I$1,競技者csv変換!$1:$1,0),0)="","",VLOOKUP($A38,競技者csv変換!$A:$AK,MATCH(I$1,競技者csv変換!$1:$1,0),0)))</f>
        <v/>
      </c>
      <c r="J38" s="189" t="str">
        <f>IF(ISERROR(VLOOKUP($A38,競技者csv変換!$A:$AK,MATCH(J$1,競技者csv変換!$1:$1,0),0)),"",IF(VLOOKUP($A38,競技者csv変換!$A:$AK,MATCH(J$1,競技者csv変換!$1:$1,0),0)="","",VLOOKUP($A38,競技者csv変換!$A:$AK,MATCH(J$1,競技者csv変換!$1:$1,0),0)))</f>
        <v/>
      </c>
      <c r="K38" s="189" t="str">
        <f>IF(ISERROR(VLOOKUP($A38,競技者csv変換!$A:$AK,MATCH(K$1,競技者csv変換!$1:$1,0),0)),"",IF(VLOOKUP($A38,競技者csv変換!$A:$AK,MATCH(K$1,競技者csv変換!$1:$1,0),0)="","",VLOOKUP($A38,競技者csv変換!$A:$AK,MATCH(K$1,競技者csv変換!$1:$1,0),0)))</f>
        <v/>
      </c>
      <c r="L38" s="189" t="str">
        <f>IF(ISERROR(VLOOKUP($A38,競技者csv変換!$A:$AK,MATCH(L$1,競技者csv変換!$1:$1,0),0)),"",IF(VLOOKUP($A38,競技者csv変換!$A:$AK,MATCH(L$1,競技者csv変換!$1:$1,0),0)="","",VLOOKUP($A38,競技者csv変換!$A:$AK,MATCH(L$1,競技者csv変換!$1:$1,0),0)))</f>
        <v/>
      </c>
      <c r="M38" s="189" t="str">
        <f>IF(ISERROR(VLOOKUP($A38,競技者csv変換!$A:$AK,MATCH(M$1,競技者csv変換!$1:$1,0),0)),"",IF(VLOOKUP($A38,競技者csv変換!$A:$AK,MATCH(M$1,競技者csv変換!$1:$1,0),0)="","",VLOOKUP($A38,競技者csv変換!$A:$AK,MATCH(M$1,競技者csv変換!$1:$1,0),0)))</f>
        <v/>
      </c>
      <c r="N38" s="189" t="str">
        <f>IF(ISERROR(VLOOKUP($A38,競技者csv変換!$A:$AK,MATCH(N$1,競技者csv変換!$1:$1,0),0)),"",IF(VLOOKUP($A38,競技者csv変換!$A:$AK,MATCH(N$1,競技者csv変換!$1:$1,0),0)="","",VLOOKUP($A38,競技者csv変換!$A:$AK,MATCH(N$1,競技者csv変換!$1:$1,0),0)))</f>
        <v/>
      </c>
      <c r="O38" s="189" t="str">
        <f>IF(ISERROR(VLOOKUP($A38,競技者csv変換!$A:$AK,MATCH(O$1,競技者csv変換!$1:$1,0),0)),"",IF(VLOOKUP($A38,競技者csv変換!$A:$AK,MATCH(O$1,競技者csv変換!$1:$1,0),0)="","",VLOOKUP($A38,競技者csv変換!$A:$AK,MATCH(O$1,競技者csv変換!$1:$1,0),0)))</f>
        <v/>
      </c>
      <c r="P38" s="189" t="str">
        <f>IF(ISERROR(VLOOKUP($A38,競技者csv変換!$A:$AK,MATCH(P$1,競技者csv変換!$1:$1,0),0)),"",IF(VLOOKUP($A38,競技者csv変換!$A:$AK,MATCH(P$1,競技者csv変換!$1:$1,0),0)="","",VLOOKUP($A38,競技者csv変換!$A:$AK,MATCH(P$1,競技者csv変換!$1:$1,0),0)))</f>
        <v/>
      </c>
      <c r="Q38" s="189" t="str">
        <f>IF(ISERROR(VLOOKUP($A38,競技者csv変換!$A:$AK,MATCH(Q$1,競技者csv変換!$1:$1,0),0)),"",IF(VLOOKUP($A38,競技者csv変換!$A:$AK,MATCH(Q$1,競技者csv変換!$1:$1,0),0)="","",VLOOKUP($A38,競技者csv変換!$A:$AK,MATCH(Q$1,競技者csv変換!$1:$1,0),0)))</f>
        <v/>
      </c>
      <c r="R38" s="189" t="str">
        <f>IF(ISERROR(VLOOKUP($A38,競技者csv変換!$A:$AK,MATCH(R$1,競技者csv変換!$1:$1,0),0)),"",IF(VLOOKUP($A38,競技者csv変換!$A:$AK,MATCH(R$1,競技者csv変換!$1:$1,0),0)="","",VLOOKUP($A38,競技者csv変換!$A:$AK,MATCH(R$1,競技者csv変換!$1:$1,0),0)))</f>
        <v/>
      </c>
      <c r="S38" s="189" t="str">
        <f>IF(ISERROR(VLOOKUP($A38,競技者csv変換!$A:$AK,MATCH(S$1,競技者csv変換!$1:$1,0),0)),"",IF(VLOOKUP($A38,競技者csv変換!$A:$AK,MATCH(S$1,競技者csv変換!$1:$1,0),0)="","",VLOOKUP($A38,競技者csv変換!$A:$AK,MATCH(S$1,競技者csv変換!$1:$1,0),0)))</f>
        <v/>
      </c>
      <c r="T38" s="189" t="str">
        <f>IF(ISERROR(VLOOKUP($A38,競技者csv変換!$A:$AK,MATCH(T$1,競技者csv変換!$1:$1,0),0)),"",IF(VLOOKUP($A38,競技者csv変換!$A:$AK,MATCH(T$1,競技者csv変換!$1:$1,0),0)="","",VLOOKUP($A38,競技者csv変換!$A:$AK,MATCH(T$1,競技者csv変換!$1:$1,0),0)))</f>
        <v/>
      </c>
      <c r="U38" s="189" t="str">
        <f>IF(ISERROR(VLOOKUP($A38,競技者csv変換!$A:$AK,MATCH(U$1,競技者csv変換!$1:$1,0),0)),"",IF(VLOOKUP($A38,競技者csv変換!$A:$AK,MATCH(U$1,競技者csv変換!$1:$1,0),0)="","",VLOOKUP($A38,競技者csv変換!$A:$AK,MATCH(U$1,競技者csv変換!$1:$1,0),0)))</f>
        <v/>
      </c>
      <c r="V38" s="189" t="str">
        <f>IF(ISERROR(VLOOKUP($A38,競技者csv変換!$A:$AK,MATCH(V$1,競技者csv変換!$1:$1,0),0)),"",IF(VLOOKUP($A38,競技者csv変換!$A:$AK,MATCH(V$1,競技者csv変換!$1:$1,0),0)="","",VLOOKUP($A38,競技者csv変換!$A:$AK,MATCH(V$1,競技者csv変換!$1:$1,0),0)))</f>
        <v/>
      </c>
      <c r="W38" s="189" t="str">
        <f>IF(ISERROR(VLOOKUP($A38,競技者csv変換!$A:$AK,MATCH(W$1,競技者csv変換!$1:$1,0),0)),"",IF(VLOOKUP($A38,競技者csv変換!$A:$AK,MATCH(W$1,競技者csv変換!$1:$1,0),0)="","",VLOOKUP($A38,競技者csv変換!$A:$AK,MATCH(W$1,競技者csv変換!$1:$1,0),0)))</f>
        <v/>
      </c>
      <c r="X38" s="189" t="str">
        <f>IF(ISERROR(VLOOKUP($A38,競技者csv変換!$A:$AK,MATCH(X$1,競技者csv変換!$1:$1,0),0)),"",IF(VLOOKUP($A38,競技者csv変換!$A:$AK,MATCH(X$1,競技者csv変換!$1:$1,0),0)="","",VLOOKUP($A38,競技者csv変換!$A:$AK,MATCH(X$1,競技者csv変換!$1:$1,0),0)))</f>
        <v/>
      </c>
      <c r="Y38" s="189" t="str">
        <f>IF(ISERROR(VLOOKUP($A38,競技者csv変換!$A:$AK,MATCH(Y$1,競技者csv変換!$1:$1,0),0)),"",IF(VLOOKUP($A38,競技者csv変換!$A:$AK,MATCH(Y$1,競技者csv変換!$1:$1,0),0)="","",VLOOKUP($A38,競技者csv変換!$A:$AK,MATCH(Y$1,競技者csv変換!$1:$1,0),0)))</f>
        <v/>
      </c>
      <c r="Z38" s="189" t="str">
        <f>IF(ISERROR(VLOOKUP($A38,競技者csv変換!$A:$AK,MATCH(Z$1,競技者csv変換!$1:$1,0),0)),"",IF(VLOOKUP($A38,競技者csv変換!$A:$AK,MATCH(Z$1,競技者csv変換!$1:$1,0),0)="","",VLOOKUP($A38,競技者csv変換!$A:$AK,MATCH(Z$1,競技者csv変換!$1:$1,0),0)))</f>
        <v/>
      </c>
      <c r="AA38" s="189" t="str">
        <f>IF(ISERROR(VLOOKUP($A38,競技者csv変換!$A:$AK,MATCH(AA$1,競技者csv変換!$1:$1,0),0)),"",IF(VLOOKUP($A38,競技者csv変換!$A:$AK,MATCH(AA$1,競技者csv変換!$1:$1,0),0)="","",VLOOKUP($A38,競技者csv変換!$A:$AK,MATCH(AA$1,競技者csv変換!$1:$1,0),0)))</f>
        <v/>
      </c>
      <c r="AB38" s="189" t="str">
        <f>IF(ISERROR(VLOOKUP($A38,競技者csv変換!$A:$AK,MATCH(AB$1,競技者csv変換!$1:$1,0),0)),"",IF(VLOOKUP($A38,競技者csv変換!$A:$AK,MATCH(AB$1,競技者csv変換!$1:$1,0),0)="","",VLOOKUP($A38,競技者csv変換!$A:$AK,MATCH(AB$1,競技者csv変換!$1:$1,0),0)))</f>
        <v/>
      </c>
      <c r="AC38" s="189" t="str">
        <f>IF(ISERROR(VLOOKUP($A38,競技者csv変換!$A:$AK,MATCH(AC$1,競技者csv変換!$1:$1,0),0)),"",IF(VLOOKUP($A38,競技者csv変換!$A:$AK,MATCH(AC$1,競技者csv変換!$1:$1,0),0)="","",VLOOKUP($A38,競技者csv変換!$A:$AK,MATCH(AC$1,競技者csv変換!$1:$1,0),0)))</f>
        <v/>
      </c>
      <c r="AD38" s="76" t="str">
        <f>IF(ISERROR(VLOOKUP($A38,競技者csv変換!$A:$AK,MATCH(AD$1,競技者csv変換!$1:$1,0),0)),"",IF(VLOOKUP($A38,競技者csv変換!$A:$AK,MATCH(AD$1,競技者csv変換!$1:$1,0),0)="","",VLOOKUP($A38,競技者csv変換!$A:$AK,MATCH(AD$1,競技者csv変換!$1:$1,0),0)))</f>
        <v/>
      </c>
      <c r="AE38" s="76" t="str">
        <f>IF(ISERROR(VLOOKUP($A38,競技者csv変換!$A:$AK,MATCH(AE$1,競技者csv変換!$1:$1,0),0)),"",IF(VLOOKUP($A38,競技者csv変換!$A:$AK,MATCH(AE$1,競技者csv変換!$1:$1,0),0)="","",VLOOKUP($A38,競技者csv変換!$A:$AK,MATCH(AE$1,競技者csv変換!$1:$1,0),0)))</f>
        <v/>
      </c>
      <c r="AF38" s="76" t="str">
        <f>IF(ISERROR(VLOOKUP($A38,競技者csv変換!$A:$AK,MATCH(AF$1,競技者csv変換!$1:$1,0),0)),"",IF(VLOOKUP($A38,競技者csv変換!$A:$AK,MATCH(AF$1,競技者csv変換!$1:$1,0),0)="","",VLOOKUP($A38,競技者csv変換!$A:$AK,MATCH(AF$1,競技者csv変換!$1:$1,0),0)))</f>
        <v/>
      </c>
      <c r="AG38" s="76" t="str">
        <f>IF(ISERROR(VLOOKUP($A38,競技者csv変換!$A:$AK,MATCH(AG$1,競技者csv変換!$1:$1,0),0)),"",IF(VLOOKUP($A38,競技者csv変換!$A:$AK,MATCH(AG$1,競技者csv変換!$1:$1,0),0)="","",VLOOKUP($A38,競技者csv変換!$A:$AK,MATCH(AG$1,競技者csv変換!$1:$1,0),0)))</f>
        <v/>
      </c>
      <c r="AH38" s="76" t="str">
        <f>IF(ISERROR(VLOOKUP($A38,競技者csv変換!$A:$AK,MATCH(AH$1,競技者csv変換!$1:$1,0),0)),"",IF(VLOOKUP($A38,競技者csv変換!$A:$AK,MATCH(AH$1,競技者csv変換!$1:$1,0),0)="","",VLOOKUP($A38,競技者csv変換!$A:$AK,MATCH(AH$1,競技者csv変換!$1:$1,0),0)))</f>
        <v/>
      </c>
      <c r="AI38" s="76" t="str">
        <f>IF(ISERROR(VLOOKUP($A38,競技者csv変換!$A:$AK,MATCH(AI$1,競技者csv変換!$1:$1,0),0)),"",IF(VLOOKUP($A38,競技者csv変換!$A:$AK,MATCH(AI$1,競技者csv変換!$1:$1,0),0)="","",VLOOKUP($A38,競技者csv変換!$A:$AK,MATCH(AI$1,競技者csv変換!$1:$1,0),0)))</f>
        <v/>
      </c>
      <c r="AJ38" s="76" t="str">
        <f>IF(ISERROR(VLOOKUP($A38,競技者csv変換!$A:$AK,MATCH(AJ$1,競技者csv変換!$1:$1,0),0)),"",IF(VLOOKUP($A38,競技者csv変換!$A:$AK,MATCH(AJ$1,競技者csv変換!$1:$1,0),0)="","",VLOOKUP($A38,競技者csv変換!$A:$AK,MATCH(AJ$1,競技者csv変換!$1:$1,0),0)))</f>
        <v/>
      </c>
      <c r="AK38" s="76" t="str">
        <f>IF(ISERROR(VLOOKUP($A38,競技者csv変換!$A:$AK,MATCH(AK$1,競技者csv変換!$1:$1,0),0)),"",IF(VLOOKUP($A38,競技者csv変換!$A:$AK,MATCH(AK$1,競技者csv変換!$1:$1,0),0)="","",VLOOKUP($A38,競技者csv変換!$A:$AK,MATCH(AK$1,競技者csv変換!$1:$1,0),0)))</f>
        <v/>
      </c>
    </row>
    <row r="39" spans="1:37" ht="18" customHeight="1">
      <c r="A39" s="76" t="str">
        <f t="shared" si="0"/>
        <v/>
      </c>
      <c r="B39" s="189" t="str">
        <f>IF(ISERROR(VLOOKUP($A39,競技者csv変換!$A:$AK,MATCH(B$1,競技者csv変換!$1:$1,0),0)),"",IF(VLOOKUP($A39,競技者csv変換!$A:$AK,MATCH(B$1,競技者csv変換!$1:$1,0),0)="","",VLOOKUP($A39,競技者csv変換!$A:$AK,MATCH(B$1,競技者csv変換!$1:$1,0),0)))</f>
        <v/>
      </c>
      <c r="C39" s="189" t="str">
        <f>IF(ISERROR(VLOOKUP($A39,競技者csv変換!$A:$AK,MATCH(C$1,競技者csv変換!$1:$1,0),0)),"",IF(VLOOKUP($A39,競技者csv変換!$A:$AK,MATCH(C$1,競技者csv変換!$1:$1,0),0)="","",VLOOKUP($A39,競技者csv変換!$A:$AK,MATCH(C$1,競技者csv変換!$1:$1,0),0)))</f>
        <v/>
      </c>
      <c r="D39" s="189" t="str">
        <f>IF(ISERROR(VLOOKUP($A39,競技者csv変換!$A:$AK,MATCH(D$1,競技者csv変換!$1:$1,0),0)),"",IF(VLOOKUP($A39,競技者csv変換!$A:$AK,MATCH(D$1,競技者csv変換!$1:$1,0),0)="","",VLOOKUP($A39,競技者csv変換!$A:$AK,MATCH(D$1,競技者csv変換!$1:$1,0),0)))</f>
        <v/>
      </c>
      <c r="E39" s="189" t="str">
        <f>IF(ISERROR(VLOOKUP($A39,競技者csv変換!$A:$AK,MATCH(E$1,競技者csv変換!$1:$1,0),0)),"",IF(VLOOKUP($A39,競技者csv変換!$A:$AK,MATCH(E$1,競技者csv変換!$1:$1,0),0)="","",VLOOKUP($A39,競技者csv変換!$A:$AK,MATCH(E$1,競技者csv変換!$1:$1,0),0)))</f>
        <v/>
      </c>
      <c r="F39" s="189" t="str">
        <f>IF(ISERROR(VLOOKUP($A39,競技者csv変換!$A:$AK,MATCH(F$1,競技者csv変換!$1:$1,0),0)),"",IF(VLOOKUP($A39,競技者csv変換!$A:$AK,MATCH(F$1,競技者csv変換!$1:$1,0),0)="","",VLOOKUP($A39,競技者csv変換!$A:$AK,MATCH(F$1,競技者csv変換!$1:$1,0),0)))</f>
        <v/>
      </c>
      <c r="G39" s="189" t="str">
        <f>IF(ISERROR(VLOOKUP($A39,競技者csv変換!$A:$AK,MATCH(G$1,競技者csv変換!$1:$1,0),0)),"",IF(VLOOKUP($A39,競技者csv変換!$A:$AK,MATCH(G$1,競技者csv変換!$1:$1,0),0)="","",VLOOKUP($A39,競技者csv変換!$A:$AK,MATCH(G$1,競技者csv変換!$1:$1,0),0)))</f>
        <v/>
      </c>
      <c r="H39" s="189" t="str">
        <f>IF(ISERROR(VLOOKUP($A39,競技者csv変換!$A:$AK,MATCH(H$1,競技者csv変換!$1:$1,0),0)),"",IF(VLOOKUP($A39,競技者csv変換!$A:$AK,MATCH(H$1,競技者csv変換!$1:$1,0),0)="","",VLOOKUP($A39,競技者csv変換!$A:$AK,MATCH(H$1,競技者csv変換!$1:$1,0),0)))</f>
        <v/>
      </c>
      <c r="I39" s="189" t="str">
        <f>IF(ISERROR(VLOOKUP($A39,競技者csv変換!$A:$AK,MATCH(I$1,競技者csv変換!$1:$1,0),0)),"",IF(VLOOKUP($A39,競技者csv変換!$A:$AK,MATCH(I$1,競技者csv変換!$1:$1,0),0)="","",VLOOKUP($A39,競技者csv変換!$A:$AK,MATCH(I$1,競技者csv変換!$1:$1,0),0)))</f>
        <v/>
      </c>
      <c r="J39" s="189" t="str">
        <f>IF(ISERROR(VLOOKUP($A39,競技者csv変換!$A:$AK,MATCH(J$1,競技者csv変換!$1:$1,0),0)),"",IF(VLOOKUP($A39,競技者csv変換!$A:$AK,MATCH(J$1,競技者csv変換!$1:$1,0),0)="","",VLOOKUP($A39,競技者csv変換!$A:$AK,MATCH(J$1,競技者csv変換!$1:$1,0),0)))</f>
        <v/>
      </c>
      <c r="K39" s="189" t="str">
        <f>IF(ISERROR(VLOOKUP($A39,競技者csv変換!$A:$AK,MATCH(K$1,競技者csv変換!$1:$1,0),0)),"",IF(VLOOKUP($A39,競技者csv変換!$A:$AK,MATCH(K$1,競技者csv変換!$1:$1,0),0)="","",VLOOKUP($A39,競技者csv変換!$A:$AK,MATCH(K$1,競技者csv変換!$1:$1,0),0)))</f>
        <v/>
      </c>
      <c r="L39" s="189" t="str">
        <f>IF(ISERROR(VLOOKUP($A39,競技者csv変換!$A:$AK,MATCH(L$1,競技者csv変換!$1:$1,0),0)),"",IF(VLOOKUP($A39,競技者csv変換!$A:$AK,MATCH(L$1,競技者csv変換!$1:$1,0),0)="","",VLOOKUP($A39,競技者csv変換!$A:$AK,MATCH(L$1,競技者csv変換!$1:$1,0),0)))</f>
        <v/>
      </c>
      <c r="M39" s="189" t="str">
        <f>IF(ISERROR(VLOOKUP($A39,競技者csv変換!$A:$AK,MATCH(M$1,競技者csv変換!$1:$1,0),0)),"",IF(VLOOKUP($A39,競技者csv変換!$A:$AK,MATCH(M$1,競技者csv変換!$1:$1,0),0)="","",VLOOKUP($A39,競技者csv変換!$A:$AK,MATCH(M$1,競技者csv変換!$1:$1,0),0)))</f>
        <v/>
      </c>
      <c r="N39" s="189" t="str">
        <f>IF(ISERROR(VLOOKUP($A39,競技者csv変換!$A:$AK,MATCH(N$1,競技者csv変換!$1:$1,0),0)),"",IF(VLOOKUP($A39,競技者csv変換!$A:$AK,MATCH(N$1,競技者csv変換!$1:$1,0),0)="","",VLOOKUP($A39,競技者csv変換!$A:$AK,MATCH(N$1,競技者csv変換!$1:$1,0),0)))</f>
        <v/>
      </c>
      <c r="O39" s="189" t="str">
        <f>IF(ISERROR(VLOOKUP($A39,競技者csv変換!$A:$AK,MATCH(O$1,競技者csv変換!$1:$1,0),0)),"",IF(VLOOKUP($A39,競技者csv変換!$A:$AK,MATCH(O$1,競技者csv変換!$1:$1,0),0)="","",VLOOKUP($A39,競技者csv変換!$A:$AK,MATCH(O$1,競技者csv変換!$1:$1,0),0)))</f>
        <v/>
      </c>
      <c r="P39" s="189" t="str">
        <f>IF(ISERROR(VLOOKUP($A39,競技者csv変換!$A:$AK,MATCH(P$1,競技者csv変換!$1:$1,0),0)),"",IF(VLOOKUP($A39,競技者csv変換!$A:$AK,MATCH(P$1,競技者csv変換!$1:$1,0),0)="","",VLOOKUP($A39,競技者csv変換!$A:$AK,MATCH(P$1,競技者csv変換!$1:$1,0),0)))</f>
        <v/>
      </c>
      <c r="Q39" s="189" t="str">
        <f>IF(ISERROR(VLOOKUP($A39,競技者csv変換!$A:$AK,MATCH(Q$1,競技者csv変換!$1:$1,0),0)),"",IF(VLOOKUP($A39,競技者csv変換!$A:$AK,MATCH(Q$1,競技者csv変換!$1:$1,0),0)="","",VLOOKUP($A39,競技者csv変換!$A:$AK,MATCH(Q$1,競技者csv変換!$1:$1,0),0)))</f>
        <v/>
      </c>
      <c r="R39" s="189" t="str">
        <f>IF(ISERROR(VLOOKUP($A39,競技者csv変換!$A:$AK,MATCH(R$1,競技者csv変換!$1:$1,0),0)),"",IF(VLOOKUP($A39,競技者csv変換!$A:$AK,MATCH(R$1,競技者csv変換!$1:$1,0),0)="","",VLOOKUP($A39,競技者csv変換!$A:$AK,MATCH(R$1,競技者csv変換!$1:$1,0),0)))</f>
        <v/>
      </c>
      <c r="S39" s="189" t="str">
        <f>IF(ISERROR(VLOOKUP($A39,競技者csv変換!$A:$AK,MATCH(S$1,競技者csv変換!$1:$1,0),0)),"",IF(VLOOKUP($A39,競技者csv変換!$A:$AK,MATCH(S$1,競技者csv変換!$1:$1,0),0)="","",VLOOKUP($A39,競技者csv変換!$A:$AK,MATCH(S$1,競技者csv変換!$1:$1,0),0)))</f>
        <v/>
      </c>
      <c r="T39" s="189" t="str">
        <f>IF(ISERROR(VLOOKUP($A39,競技者csv変換!$A:$AK,MATCH(T$1,競技者csv変換!$1:$1,0),0)),"",IF(VLOOKUP($A39,競技者csv変換!$A:$AK,MATCH(T$1,競技者csv変換!$1:$1,0),0)="","",VLOOKUP($A39,競技者csv変換!$A:$AK,MATCH(T$1,競技者csv変換!$1:$1,0),0)))</f>
        <v/>
      </c>
      <c r="U39" s="189" t="str">
        <f>IF(ISERROR(VLOOKUP($A39,競技者csv変換!$A:$AK,MATCH(U$1,競技者csv変換!$1:$1,0),0)),"",IF(VLOOKUP($A39,競技者csv変換!$A:$AK,MATCH(U$1,競技者csv変換!$1:$1,0),0)="","",VLOOKUP($A39,競技者csv変換!$A:$AK,MATCH(U$1,競技者csv変換!$1:$1,0),0)))</f>
        <v/>
      </c>
      <c r="V39" s="189" t="str">
        <f>IF(ISERROR(VLOOKUP($A39,競技者csv変換!$A:$AK,MATCH(V$1,競技者csv変換!$1:$1,0),0)),"",IF(VLOOKUP($A39,競技者csv変換!$A:$AK,MATCH(V$1,競技者csv変換!$1:$1,0),0)="","",VLOOKUP($A39,競技者csv変換!$A:$AK,MATCH(V$1,競技者csv変換!$1:$1,0),0)))</f>
        <v/>
      </c>
      <c r="W39" s="189" t="str">
        <f>IF(ISERROR(VLOOKUP($A39,競技者csv変換!$A:$AK,MATCH(W$1,競技者csv変換!$1:$1,0),0)),"",IF(VLOOKUP($A39,競技者csv変換!$A:$AK,MATCH(W$1,競技者csv変換!$1:$1,0),0)="","",VLOOKUP($A39,競技者csv変換!$A:$AK,MATCH(W$1,競技者csv変換!$1:$1,0),0)))</f>
        <v/>
      </c>
      <c r="X39" s="189" t="str">
        <f>IF(ISERROR(VLOOKUP($A39,競技者csv変換!$A:$AK,MATCH(X$1,競技者csv変換!$1:$1,0),0)),"",IF(VLOOKUP($A39,競技者csv変換!$A:$AK,MATCH(X$1,競技者csv変換!$1:$1,0),0)="","",VLOOKUP($A39,競技者csv変換!$A:$AK,MATCH(X$1,競技者csv変換!$1:$1,0),0)))</f>
        <v/>
      </c>
      <c r="Y39" s="189" t="str">
        <f>IF(ISERROR(VLOOKUP($A39,競技者csv変換!$A:$AK,MATCH(Y$1,競技者csv変換!$1:$1,0),0)),"",IF(VLOOKUP($A39,競技者csv変換!$A:$AK,MATCH(Y$1,競技者csv変換!$1:$1,0),0)="","",VLOOKUP($A39,競技者csv変換!$A:$AK,MATCH(Y$1,競技者csv変換!$1:$1,0),0)))</f>
        <v/>
      </c>
      <c r="Z39" s="189" t="str">
        <f>IF(ISERROR(VLOOKUP($A39,競技者csv変換!$A:$AK,MATCH(Z$1,競技者csv変換!$1:$1,0),0)),"",IF(VLOOKUP($A39,競技者csv変換!$A:$AK,MATCH(Z$1,競技者csv変換!$1:$1,0),0)="","",VLOOKUP($A39,競技者csv変換!$A:$AK,MATCH(Z$1,競技者csv変換!$1:$1,0),0)))</f>
        <v/>
      </c>
      <c r="AA39" s="189" t="str">
        <f>IF(ISERROR(VLOOKUP($A39,競技者csv変換!$A:$AK,MATCH(AA$1,競技者csv変換!$1:$1,0),0)),"",IF(VLOOKUP($A39,競技者csv変換!$A:$AK,MATCH(AA$1,競技者csv変換!$1:$1,0),0)="","",VLOOKUP($A39,競技者csv変換!$A:$AK,MATCH(AA$1,競技者csv変換!$1:$1,0),0)))</f>
        <v/>
      </c>
      <c r="AB39" s="189" t="str">
        <f>IF(ISERROR(VLOOKUP($A39,競技者csv変換!$A:$AK,MATCH(AB$1,競技者csv変換!$1:$1,0),0)),"",IF(VLOOKUP($A39,競技者csv変換!$A:$AK,MATCH(AB$1,競技者csv変換!$1:$1,0),0)="","",VLOOKUP($A39,競技者csv変換!$A:$AK,MATCH(AB$1,競技者csv変換!$1:$1,0),0)))</f>
        <v/>
      </c>
      <c r="AC39" s="189" t="str">
        <f>IF(ISERROR(VLOOKUP($A39,競技者csv変換!$A:$AK,MATCH(AC$1,競技者csv変換!$1:$1,0),0)),"",IF(VLOOKUP($A39,競技者csv変換!$A:$AK,MATCH(AC$1,競技者csv変換!$1:$1,0),0)="","",VLOOKUP($A39,競技者csv変換!$A:$AK,MATCH(AC$1,競技者csv変換!$1:$1,0),0)))</f>
        <v/>
      </c>
      <c r="AD39" s="76" t="str">
        <f>IF(ISERROR(VLOOKUP($A39,競技者csv変換!$A:$AK,MATCH(AD$1,競技者csv変換!$1:$1,0),0)),"",IF(VLOOKUP($A39,競技者csv変換!$A:$AK,MATCH(AD$1,競技者csv変換!$1:$1,0),0)="","",VLOOKUP($A39,競技者csv変換!$A:$AK,MATCH(AD$1,競技者csv変換!$1:$1,0),0)))</f>
        <v/>
      </c>
      <c r="AE39" s="76" t="str">
        <f>IF(ISERROR(VLOOKUP($A39,競技者csv変換!$A:$AK,MATCH(AE$1,競技者csv変換!$1:$1,0),0)),"",IF(VLOOKUP($A39,競技者csv変換!$A:$AK,MATCH(AE$1,競技者csv変換!$1:$1,0),0)="","",VLOOKUP($A39,競技者csv変換!$A:$AK,MATCH(AE$1,競技者csv変換!$1:$1,0),0)))</f>
        <v/>
      </c>
      <c r="AF39" s="76" t="str">
        <f>IF(ISERROR(VLOOKUP($A39,競技者csv変換!$A:$AK,MATCH(AF$1,競技者csv変換!$1:$1,0),0)),"",IF(VLOOKUP($A39,競技者csv変換!$A:$AK,MATCH(AF$1,競技者csv変換!$1:$1,0),0)="","",VLOOKUP($A39,競技者csv変換!$A:$AK,MATCH(AF$1,競技者csv変換!$1:$1,0),0)))</f>
        <v/>
      </c>
      <c r="AG39" s="76" t="str">
        <f>IF(ISERROR(VLOOKUP($A39,競技者csv変換!$A:$AK,MATCH(AG$1,競技者csv変換!$1:$1,0),0)),"",IF(VLOOKUP($A39,競技者csv変換!$A:$AK,MATCH(AG$1,競技者csv変換!$1:$1,0),0)="","",VLOOKUP($A39,競技者csv変換!$A:$AK,MATCH(AG$1,競技者csv変換!$1:$1,0),0)))</f>
        <v/>
      </c>
      <c r="AH39" s="76" t="str">
        <f>IF(ISERROR(VLOOKUP($A39,競技者csv変換!$A:$AK,MATCH(AH$1,競技者csv変換!$1:$1,0),0)),"",IF(VLOOKUP($A39,競技者csv変換!$A:$AK,MATCH(AH$1,競技者csv変換!$1:$1,0),0)="","",VLOOKUP($A39,競技者csv変換!$A:$AK,MATCH(AH$1,競技者csv変換!$1:$1,0),0)))</f>
        <v/>
      </c>
      <c r="AI39" s="76" t="str">
        <f>IF(ISERROR(VLOOKUP($A39,競技者csv変換!$A:$AK,MATCH(AI$1,競技者csv変換!$1:$1,0),0)),"",IF(VLOOKUP($A39,競技者csv変換!$A:$AK,MATCH(AI$1,競技者csv変換!$1:$1,0),0)="","",VLOOKUP($A39,競技者csv変換!$A:$AK,MATCH(AI$1,競技者csv変換!$1:$1,0),0)))</f>
        <v/>
      </c>
      <c r="AJ39" s="76" t="str">
        <f>IF(ISERROR(VLOOKUP($A39,競技者csv変換!$A:$AK,MATCH(AJ$1,競技者csv変換!$1:$1,0),0)),"",IF(VLOOKUP($A39,競技者csv変換!$A:$AK,MATCH(AJ$1,競技者csv変換!$1:$1,0),0)="","",VLOOKUP($A39,競技者csv変換!$A:$AK,MATCH(AJ$1,競技者csv変換!$1:$1,0),0)))</f>
        <v/>
      </c>
      <c r="AK39" s="76" t="str">
        <f>IF(ISERROR(VLOOKUP($A39,競技者csv変換!$A:$AK,MATCH(AK$1,競技者csv変換!$1:$1,0),0)),"",IF(VLOOKUP($A39,競技者csv変換!$A:$AK,MATCH(AK$1,競技者csv変換!$1:$1,0),0)="","",VLOOKUP($A39,競技者csv変換!$A:$AK,MATCH(AK$1,競技者csv変換!$1:$1,0),0)))</f>
        <v/>
      </c>
    </row>
    <row r="40" spans="1:37" ht="18" customHeight="1">
      <c r="A40" s="76" t="str">
        <f t="shared" si="0"/>
        <v/>
      </c>
      <c r="B40" s="189" t="str">
        <f>IF(ISERROR(VLOOKUP($A40,競技者csv変換!$A:$AK,MATCH(B$1,競技者csv変換!$1:$1,0),0)),"",IF(VLOOKUP($A40,競技者csv変換!$A:$AK,MATCH(B$1,競技者csv変換!$1:$1,0),0)="","",VLOOKUP($A40,競技者csv変換!$A:$AK,MATCH(B$1,競技者csv変換!$1:$1,0),0)))</f>
        <v/>
      </c>
      <c r="C40" s="189" t="str">
        <f>IF(ISERROR(VLOOKUP($A40,競技者csv変換!$A:$AK,MATCH(C$1,競技者csv変換!$1:$1,0),0)),"",IF(VLOOKUP($A40,競技者csv変換!$A:$AK,MATCH(C$1,競技者csv変換!$1:$1,0),0)="","",VLOOKUP($A40,競技者csv変換!$A:$AK,MATCH(C$1,競技者csv変換!$1:$1,0),0)))</f>
        <v/>
      </c>
      <c r="D40" s="189" t="str">
        <f>IF(ISERROR(VLOOKUP($A40,競技者csv変換!$A:$AK,MATCH(D$1,競技者csv変換!$1:$1,0),0)),"",IF(VLOOKUP($A40,競技者csv変換!$A:$AK,MATCH(D$1,競技者csv変換!$1:$1,0),0)="","",VLOOKUP($A40,競技者csv変換!$A:$AK,MATCH(D$1,競技者csv変換!$1:$1,0),0)))</f>
        <v/>
      </c>
      <c r="E40" s="189" t="str">
        <f>IF(ISERROR(VLOOKUP($A40,競技者csv変換!$A:$AK,MATCH(E$1,競技者csv変換!$1:$1,0),0)),"",IF(VLOOKUP($A40,競技者csv変換!$A:$AK,MATCH(E$1,競技者csv変換!$1:$1,0),0)="","",VLOOKUP($A40,競技者csv変換!$A:$AK,MATCH(E$1,競技者csv変換!$1:$1,0),0)))</f>
        <v/>
      </c>
      <c r="F40" s="189" t="str">
        <f>IF(ISERROR(VLOOKUP($A40,競技者csv変換!$A:$AK,MATCH(F$1,競技者csv変換!$1:$1,0),0)),"",IF(VLOOKUP($A40,競技者csv変換!$A:$AK,MATCH(F$1,競技者csv変換!$1:$1,0),0)="","",VLOOKUP($A40,競技者csv変換!$A:$AK,MATCH(F$1,競技者csv変換!$1:$1,0),0)))</f>
        <v/>
      </c>
      <c r="G40" s="189" t="str">
        <f>IF(ISERROR(VLOOKUP($A40,競技者csv変換!$A:$AK,MATCH(G$1,競技者csv変換!$1:$1,0),0)),"",IF(VLOOKUP($A40,競技者csv変換!$A:$AK,MATCH(G$1,競技者csv変換!$1:$1,0),0)="","",VLOOKUP($A40,競技者csv変換!$A:$AK,MATCH(G$1,競技者csv変換!$1:$1,0),0)))</f>
        <v/>
      </c>
      <c r="H40" s="189" t="str">
        <f>IF(ISERROR(VLOOKUP($A40,競技者csv変換!$A:$AK,MATCH(H$1,競技者csv変換!$1:$1,0),0)),"",IF(VLOOKUP($A40,競技者csv変換!$A:$AK,MATCH(H$1,競技者csv変換!$1:$1,0),0)="","",VLOOKUP($A40,競技者csv変換!$A:$AK,MATCH(H$1,競技者csv変換!$1:$1,0),0)))</f>
        <v/>
      </c>
      <c r="I40" s="189" t="str">
        <f>IF(ISERROR(VLOOKUP($A40,競技者csv変換!$A:$AK,MATCH(I$1,競技者csv変換!$1:$1,0),0)),"",IF(VLOOKUP($A40,競技者csv変換!$A:$AK,MATCH(I$1,競技者csv変換!$1:$1,0),0)="","",VLOOKUP($A40,競技者csv変換!$A:$AK,MATCH(I$1,競技者csv変換!$1:$1,0),0)))</f>
        <v/>
      </c>
      <c r="J40" s="189" t="str">
        <f>IF(ISERROR(VLOOKUP($A40,競技者csv変換!$A:$AK,MATCH(J$1,競技者csv変換!$1:$1,0),0)),"",IF(VLOOKUP($A40,競技者csv変換!$A:$AK,MATCH(J$1,競技者csv変換!$1:$1,0),0)="","",VLOOKUP($A40,競技者csv変換!$A:$AK,MATCH(J$1,競技者csv変換!$1:$1,0),0)))</f>
        <v/>
      </c>
      <c r="K40" s="189" t="str">
        <f>IF(ISERROR(VLOOKUP($A40,競技者csv変換!$A:$AK,MATCH(K$1,競技者csv変換!$1:$1,0),0)),"",IF(VLOOKUP($A40,競技者csv変換!$A:$AK,MATCH(K$1,競技者csv変換!$1:$1,0),0)="","",VLOOKUP($A40,競技者csv変換!$A:$AK,MATCH(K$1,競技者csv変換!$1:$1,0),0)))</f>
        <v/>
      </c>
      <c r="L40" s="189" t="str">
        <f>IF(ISERROR(VLOOKUP($A40,競技者csv変換!$A:$AK,MATCH(L$1,競技者csv変換!$1:$1,0),0)),"",IF(VLOOKUP($A40,競技者csv変換!$A:$AK,MATCH(L$1,競技者csv変換!$1:$1,0),0)="","",VLOOKUP($A40,競技者csv変換!$A:$AK,MATCH(L$1,競技者csv変換!$1:$1,0),0)))</f>
        <v/>
      </c>
      <c r="M40" s="189" t="str">
        <f>IF(ISERROR(VLOOKUP($A40,競技者csv変換!$A:$AK,MATCH(M$1,競技者csv変換!$1:$1,0),0)),"",IF(VLOOKUP($A40,競技者csv変換!$A:$AK,MATCH(M$1,競技者csv変換!$1:$1,0),0)="","",VLOOKUP($A40,競技者csv変換!$A:$AK,MATCH(M$1,競技者csv変換!$1:$1,0),0)))</f>
        <v/>
      </c>
      <c r="N40" s="189" t="str">
        <f>IF(ISERROR(VLOOKUP($A40,競技者csv変換!$A:$AK,MATCH(N$1,競技者csv変換!$1:$1,0),0)),"",IF(VLOOKUP($A40,競技者csv変換!$A:$AK,MATCH(N$1,競技者csv変換!$1:$1,0),0)="","",VLOOKUP($A40,競技者csv変換!$A:$AK,MATCH(N$1,競技者csv変換!$1:$1,0),0)))</f>
        <v/>
      </c>
      <c r="O40" s="189" t="str">
        <f>IF(ISERROR(VLOOKUP($A40,競技者csv変換!$A:$AK,MATCH(O$1,競技者csv変換!$1:$1,0),0)),"",IF(VLOOKUP($A40,競技者csv変換!$A:$AK,MATCH(O$1,競技者csv変換!$1:$1,0),0)="","",VLOOKUP($A40,競技者csv変換!$A:$AK,MATCH(O$1,競技者csv変換!$1:$1,0),0)))</f>
        <v/>
      </c>
      <c r="P40" s="189" t="str">
        <f>IF(ISERROR(VLOOKUP($A40,競技者csv変換!$A:$AK,MATCH(P$1,競技者csv変換!$1:$1,0),0)),"",IF(VLOOKUP($A40,競技者csv変換!$A:$AK,MATCH(P$1,競技者csv変換!$1:$1,0),0)="","",VLOOKUP($A40,競技者csv変換!$A:$AK,MATCH(P$1,競技者csv変換!$1:$1,0),0)))</f>
        <v/>
      </c>
      <c r="Q40" s="189" t="str">
        <f>IF(ISERROR(VLOOKUP($A40,競技者csv変換!$A:$AK,MATCH(Q$1,競技者csv変換!$1:$1,0),0)),"",IF(VLOOKUP($A40,競技者csv変換!$A:$AK,MATCH(Q$1,競技者csv変換!$1:$1,0),0)="","",VLOOKUP($A40,競技者csv変換!$A:$AK,MATCH(Q$1,競技者csv変換!$1:$1,0),0)))</f>
        <v/>
      </c>
      <c r="R40" s="189" t="str">
        <f>IF(ISERROR(VLOOKUP($A40,競技者csv変換!$A:$AK,MATCH(R$1,競技者csv変換!$1:$1,0),0)),"",IF(VLOOKUP($A40,競技者csv変換!$A:$AK,MATCH(R$1,競技者csv変換!$1:$1,0),0)="","",VLOOKUP($A40,競技者csv変換!$A:$AK,MATCH(R$1,競技者csv変換!$1:$1,0),0)))</f>
        <v/>
      </c>
      <c r="S40" s="189" t="str">
        <f>IF(ISERROR(VLOOKUP($A40,競技者csv変換!$A:$AK,MATCH(S$1,競技者csv変換!$1:$1,0),0)),"",IF(VLOOKUP($A40,競技者csv変換!$A:$AK,MATCH(S$1,競技者csv変換!$1:$1,0),0)="","",VLOOKUP($A40,競技者csv変換!$A:$AK,MATCH(S$1,競技者csv変換!$1:$1,0),0)))</f>
        <v/>
      </c>
      <c r="T40" s="189" t="str">
        <f>IF(ISERROR(VLOOKUP($A40,競技者csv変換!$A:$AK,MATCH(T$1,競技者csv変換!$1:$1,0),0)),"",IF(VLOOKUP($A40,競技者csv変換!$A:$AK,MATCH(T$1,競技者csv変換!$1:$1,0),0)="","",VLOOKUP($A40,競技者csv変換!$A:$AK,MATCH(T$1,競技者csv変換!$1:$1,0),0)))</f>
        <v/>
      </c>
      <c r="U40" s="189" t="str">
        <f>IF(ISERROR(VLOOKUP($A40,競技者csv変換!$A:$AK,MATCH(U$1,競技者csv変換!$1:$1,0),0)),"",IF(VLOOKUP($A40,競技者csv変換!$A:$AK,MATCH(U$1,競技者csv変換!$1:$1,0),0)="","",VLOOKUP($A40,競技者csv変換!$A:$AK,MATCH(U$1,競技者csv変換!$1:$1,0),0)))</f>
        <v/>
      </c>
      <c r="V40" s="189" t="str">
        <f>IF(ISERROR(VLOOKUP($A40,競技者csv変換!$A:$AK,MATCH(V$1,競技者csv変換!$1:$1,0),0)),"",IF(VLOOKUP($A40,競技者csv変換!$A:$AK,MATCH(V$1,競技者csv変換!$1:$1,0),0)="","",VLOOKUP($A40,競技者csv変換!$A:$AK,MATCH(V$1,競技者csv変換!$1:$1,0),0)))</f>
        <v/>
      </c>
      <c r="W40" s="189" t="str">
        <f>IF(ISERROR(VLOOKUP($A40,競技者csv変換!$A:$AK,MATCH(W$1,競技者csv変換!$1:$1,0),0)),"",IF(VLOOKUP($A40,競技者csv変換!$A:$AK,MATCH(W$1,競技者csv変換!$1:$1,0),0)="","",VLOOKUP($A40,競技者csv変換!$A:$AK,MATCH(W$1,競技者csv変換!$1:$1,0),0)))</f>
        <v/>
      </c>
      <c r="X40" s="189" t="str">
        <f>IF(ISERROR(VLOOKUP($A40,競技者csv変換!$A:$AK,MATCH(X$1,競技者csv変換!$1:$1,0),0)),"",IF(VLOOKUP($A40,競技者csv変換!$A:$AK,MATCH(X$1,競技者csv変換!$1:$1,0),0)="","",VLOOKUP($A40,競技者csv変換!$A:$AK,MATCH(X$1,競技者csv変換!$1:$1,0),0)))</f>
        <v/>
      </c>
      <c r="Y40" s="189" t="str">
        <f>IF(ISERROR(VLOOKUP($A40,競技者csv変換!$A:$AK,MATCH(Y$1,競技者csv変換!$1:$1,0),0)),"",IF(VLOOKUP($A40,競技者csv変換!$A:$AK,MATCH(Y$1,競技者csv変換!$1:$1,0),0)="","",VLOOKUP($A40,競技者csv変換!$A:$AK,MATCH(Y$1,競技者csv変換!$1:$1,0),0)))</f>
        <v/>
      </c>
      <c r="Z40" s="189" t="str">
        <f>IF(ISERROR(VLOOKUP($A40,競技者csv変換!$A:$AK,MATCH(Z$1,競技者csv変換!$1:$1,0),0)),"",IF(VLOOKUP($A40,競技者csv変換!$A:$AK,MATCH(Z$1,競技者csv変換!$1:$1,0),0)="","",VLOOKUP($A40,競技者csv変換!$A:$AK,MATCH(Z$1,競技者csv変換!$1:$1,0),0)))</f>
        <v/>
      </c>
      <c r="AA40" s="189" t="str">
        <f>IF(ISERROR(VLOOKUP($A40,競技者csv変換!$A:$AK,MATCH(AA$1,競技者csv変換!$1:$1,0),0)),"",IF(VLOOKUP($A40,競技者csv変換!$A:$AK,MATCH(AA$1,競技者csv変換!$1:$1,0),0)="","",VLOOKUP($A40,競技者csv変換!$A:$AK,MATCH(AA$1,競技者csv変換!$1:$1,0),0)))</f>
        <v/>
      </c>
      <c r="AB40" s="189" t="str">
        <f>IF(ISERROR(VLOOKUP($A40,競技者csv変換!$A:$AK,MATCH(AB$1,競技者csv変換!$1:$1,0),0)),"",IF(VLOOKUP($A40,競技者csv変換!$A:$AK,MATCH(AB$1,競技者csv変換!$1:$1,0),0)="","",VLOOKUP($A40,競技者csv変換!$A:$AK,MATCH(AB$1,競技者csv変換!$1:$1,0),0)))</f>
        <v/>
      </c>
      <c r="AC40" s="189" t="str">
        <f>IF(ISERROR(VLOOKUP($A40,競技者csv変換!$A:$AK,MATCH(AC$1,競技者csv変換!$1:$1,0),0)),"",IF(VLOOKUP($A40,競技者csv変換!$A:$AK,MATCH(AC$1,競技者csv変換!$1:$1,0),0)="","",VLOOKUP($A40,競技者csv変換!$A:$AK,MATCH(AC$1,競技者csv変換!$1:$1,0),0)))</f>
        <v/>
      </c>
      <c r="AD40" s="76" t="str">
        <f>IF(ISERROR(VLOOKUP($A40,競技者csv変換!$A:$AK,MATCH(AD$1,競技者csv変換!$1:$1,0),0)),"",IF(VLOOKUP($A40,競技者csv変換!$A:$AK,MATCH(AD$1,競技者csv変換!$1:$1,0),0)="","",VLOOKUP($A40,競技者csv変換!$A:$AK,MATCH(AD$1,競技者csv変換!$1:$1,0),0)))</f>
        <v/>
      </c>
      <c r="AE40" s="76" t="str">
        <f>IF(ISERROR(VLOOKUP($A40,競技者csv変換!$A:$AK,MATCH(AE$1,競技者csv変換!$1:$1,0),0)),"",IF(VLOOKUP($A40,競技者csv変換!$A:$AK,MATCH(AE$1,競技者csv変換!$1:$1,0),0)="","",VLOOKUP($A40,競技者csv変換!$A:$AK,MATCH(AE$1,競技者csv変換!$1:$1,0),0)))</f>
        <v/>
      </c>
      <c r="AF40" s="76" t="str">
        <f>IF(ISERROR(VLOOKUP($A40,競技者csv変換!$A:$AK,MATCH(AF$1,競技者csv変換!$1:$1,0),0)),"",IF(VLOOKUP($A40,競技者csv変換!$A:$AK,MATCH(AF$1,競技者csv変換!$1:$1,0),0)="","",VLOOKUP($A40,競技者csv変換!$A:$AK,MATCH(AF$1,競技者csv変換!$1:$1,0),0)))</f>
        <v/>
      </c>
      <c r="AG40" s="76" t="str">
        <f>IF(ISERROR(VLOOKUP($A40,競技者csv変換!$A:$AK,MATCH(AG$1,競技者csv変換!$1:$1,0),0)),"",IF(VLOOKUP($A40,競技者csv変換!$A:$AK,MATCH(AG$1,競技者csv変換!$1:$1,0),0)="","",VLOOKUP($A40,競技者csv変換!$A:$AK,MATCH(AG$1,競技者csv変換!$1:$1,0),0)))</f>
        <v/>
      </c>
      <c r="AH40" s="76" t="str">
        <f>IF(ISERROR(VLOOKUP($A40,競技者csv変換!$A:$AK,MATCH(AH$1,競技者csv変換!$1:$1,0),0)),"",IF(VLOOKUP($A40,競技者csv変換!$A:$AK,MATCH(AH$1,競技者csv変換!$1:$1,0),0)="","",VLOOKUP($A40,競技者csv変換!$A:$AK,MATCH(AH$1,競技者csv変換!$1:$1,0),0)))</f>
        <v/>
      </c>
      <c r="AI40" s="76" t="str">
        <f>IF(ISERROR(VLOOKUP($A40,競技者csv変換!$A:$AK,MATCH(AI$1,競技者csv変換!$1:$1,0),0)),"",IF(VLOOKUP($A40,競技者csv変換!$A:$AK,MATCH(AI$1,競技者csv変換!$1:$1,0),0)="","",VLOOKUP($A40,競技者csv変換!$A:$AK,MATCH(AI$1,競技者csv変換!$1:$1,0),0)))</f>
        <v/>
      </c>
      <c r="AJ40" s="76" t="str">
        <f>IF(ISERROR(VLOOKUP($A40,競技者csv変換!$A:$AK,MATCH(AJ$1,競技者csv変換!$1:$1,0),0)),"",IF(VLOOKUP($A40,競技者csv変換!$A:$AK,MATCH(AJ$1,競技者csv変換!$1:$1,0),0)="","",VLOOKUP($A40,競技者csv変換!$A:$AK,MATCH(AJ$1,競技者csv変換!$1:$1,0),0)))</f>
        <v/>
      </c>
      <c r="AK40" s="76" t="str">
        <f>IF(ISERROR(VLOOKUP($A40,競技者csv変換!$A:$AK,MATCH(AK$1,競技者csv変換!$1:$1,0),0)),"",IF(VLOOKUP($A40,競技者csv変換!$A:$AK,MATCH(AK$1,競技者csv変換!$1:$1,0),0)="","",VLOOKUP($A40,競技者csv変換!$A:$AK,MATCH(AK$1,競技者csv変換!$1:$1,0),0)))</f>
        <v/>
      </c>
    </row>
    <row r="41" spans="1:37" ht="18" customHeight="1">
      <c r="A41" s="76" t="str">
        <f t="shared" si="0"/>
        <v/>
      </c>
      <c r="B41" s="189" t="str">
        <f>IF(ISERROR(VLOOKUP($A41,競技者csv変換!$A:$AK,MATCH(B$1,競技者csv変換!$1:$1,0),0)),"",IF(VLOOKUP($A41,競技者csv変換!$A:$AK,MATCH(B$1,競技者csv変換!$1:$1,0),0)="","",VLOOKUP($A41,競技者csv変換!$A:$AK,MATCH(B$1,競技者csv変換!$1:$1,0),0)))</f>
        <v/>
      </c>
      <c r="C41" s="189" t="str">
        <f>IF(ISERROR(VLOOKUP($A41,競技者csv変換!$A:$AK,MATCH(C$1,競技者csv変換!$1:$1,0),0)),"",IF(VLOOKUP($A41,競技者csv変換!$A:$AK,MATCH(C$1,競技者csv変換!$1:$1,0),0)="","",VLOOKUP($A41,競技者csv変換!$A:$AK,MATCH(C$1,競技者csv変換!$1:$1,0),0)))</f>
        <v/>
      </c>
      <c r="D41" s="189" t="str">
        <f>IF(ISERROR(VLOOKUP($A41,競技者csv変換!$A:$AK,MATCH(D$1,競技者csv変換!$1:$1,0),0)),"",IF(VLOOKUP($A41,競技者csv変換!$A:$AK,MATCH(D$1,競技者csv変換!$1:$1,0),0)="","",VLOOKUP($A41,競技者csv変換!$A:$AK,MATCH(D$1,競技者csv変換!$1:$1,0),0)))</f>
        <v/>
      </c>
      <c r="E41" s="189" t="str">
        <f>IF(ISERROR(VLOOKUP($A41,競技者csv変換!$A:$AK,MATCH(E$1,競技者csv変換!$1:$1,0),0)),"",IF(VLOOKUP($A41,競技者csv変換!$A:$AK,MATCH(E$1,競技者csv変換!$1:$1,0),0)="","",VLOOKUP($A41,競技者csv変換!$A:$AK,MATCH(E$1,競技者csv変換!$1:$1,0),0)))</f>
        <v/>
      </c>
      <c r="F41" s="189" t="str">
        <f>IF(ISERROR(VLOOKUP($A41,競技者csv変換!$A:$AK,MATCH(F$1,競技者csv変換!$1:$1,0),0)),"",IF(VLOOKUP($A41,競技者csv変換!$A:$AK,MATCH(F$1,競技者csv変換!$1:$1,0),0)="","",VLOOKUP($A41,競技者csv変換!$A:$AK,MATCH(F$1,競技者csv変換!$1:$1,0),0)))</f>
        <v/>
      </c>
      <c r="G41" s="189" t="str">
        <f>IF(ISERROR(VLOOKUP($A41,競技者csv変換!$A:$AK,MATCH(G$1,競技者csv変換!$1:$1,0),0)),"",IF(VLOOKUP($A41,競技者csv変換!$A:$AK,MATCH(G$1,競技者csv変換!$1:$1,0),0)="","",VLOOKUP($A41,競技者csv変換!$A:$AK,MATCH(G$1,競技者csv変換!$1:$1,0),0)))</f>
        <v/>
      </c>
      <c r="H41" s="189" t="str">
        <f>IF(ISERROR(VLOOKUP($A41,競技者csv変換!$A:$AK,MATCH(H$1,競技者csv変換!$1:$1,0),0)),"",IF(VLOOKUP($A41,競技者csv変換!$A:$AK,MATCH(H$1,競技者csv変換!$1:$1,0),0)="","",VLOOKUP($A41,競技者csv変換!$A:$AK,MATCH(H$1,競技者csv変換!$1:$1,0),0)))</f>
        <v/>
      </c>
      <c r="I41" s="189" t="str">
        <f>IF(ISERROR(VLOOKUP($A41,競技者csv変換!$A:$AK,MATCH(I$1,競技者csv変換!$1:$1,0),0)),"",IF(VLOOKUP($A41,競技者csv変換!$A:$AK,MATCH(I$1,競技者csv変換!$1:$1,0),0)="","",VLOOKUP($A41,競技者csv変換!$A:$AK,MATCH(I$1,競技者csv変換!$1:$1,0),0)))</f>
        <v/>
      </c>
      <c r="J41" s="189" t="str">
        <f>IF(ISERROR(VLOOKUP($A41,競技者csv変換!$A:$AK,MATCH(J$1,競技者csv変換!$1:$1,0),0)),"",IF(VLOOKUP($A41,競技者csv変換!$A:$AK,MATCH(J$1,競技者csv変換!$1:$1,0),0)="","",VLOOKUP($A41,競技者csv変換!$A:$AK,MATCH(J$1,競技者csv変換!$1:$1,0),0)))</f>
        <v/>
      </c>
      <c r="K41" s="189" t="str">
        <f>IF(ISERROR(VLOOKUP($A41,競技者csv変換!$A:$AK,MATCH(K$1,競技者csv変換!$1:$1,0),0)),"",IF(VLOOKUP($A41,競技者csv変換!$A:$AK,MATCH(K$1,競技者csv変換!$1:$1,0),0)="","",VLOOKUP($A41,競技者csv変換!$A:$AK,MATCH(K$1,競技者csv変換!$1:$1,0),0)))</f>
        <v/>
      </c>
      <c r="L41" s="189" t="str">
        <f>IF(ISERROR(VLOOKUP($A41,競技者csv変換!$A:$AK,MATCH(L$1,競技者csv変換!$1:$1,0),0)),"",IF(VLOOKUP($A41,競技者csv変換!$A:$AK,MATCH(L$1,競技者csv変換!$1:$1,0),0)="","",VLOOKUP($A41,競技者csv変換!$A:$AK,MATCH(L$1,競技者csv変換!$1:$1,0),0)))</f>
        <v/>
      </c>
      <c r="M41" s="189" t="str">
        <f>IF(ISERROR(VLOOKUP($A41,競技者csv変換!$A:$AK,MATCH(M$1,競技者csv変換!$1:$1,0),0)),"",IF(VLOOKUP($A41,競技者csv変換!$A:$AK,MATCH(M$1,競技者csv変換!$1:$1,0),0)="","",VLOOKUP($A41,競技者csv変換!$A:$AK,MATCH(M$1,競技者csv変換!$1:$1,0),0)))</f>
        <v/>
      </c>
      <c r="N41" s="189" t="str">
        <f>IF(ISERROR(VLOOKUP($A41,競技者csv変換!$A:$AK,MATCH(N$1,競技者csv変換!$1:$1,0),0)),"",IF(VLOOKUP($A41,競技者csv変換!$A:$AK,MATCH(N$1,競技者csv変換!$1:$1,0),0)="","",VLOOKUP($A41,競技者csv変換!$A:$AK,MATCH(N$1,競技者csv変換!$1:$1,0),0)))</f>
        <v/>
      </c>
      <c r="O41" s="189" t="str">
        <f>IF(ISERROR(VLOOKUP($A41,競技者csv変換!$A:$AK,MATCH(O$1,競技者csv変換!$1:$1,0),0)),"",IF(VLOOKUP($A41,競技者csv変換!$A:$AK,MATCH(O$1,競技者csv変換!$1:$1,0),0)="","",VLOOKUP($A41,競技者csv変換!$A:$AK,MATCH(O$1,競技者csv変換!$1:$1,0),0)))</f>
        <v/>
      </c>
      <c r="P41" s="189" t="str">
        <f>IF(ISERROR(VLOOKUP($A41,競技者csv変換!$A:$AK,MATCH(P$1,競技者csv変換!$1:$1,0),0)),"",IF(VLOOKUP($A41,競技者csv変換!$A:$AK,MATCH(P$1,競技者csv変換!$1:$1,0),0)="","",VLOOKUP($A41,競技者csv変換!$A:$AK,MATCH(P$1,競技者csv変換!$1:$1,0),0)))</f>
        <v/>
      </c>
      <c r="Q41" s="189" t="str">
        <f>IF(ISERROR(VLOOKUP($A41,競技者csv変換!$A:$AK,MATCH(Q$1,競技者csv変換!$1:$1,0),0)),"",IF(VLOOKUP($A41,競技者csv変換!$A:$AK,MATCH(Q$1,競技者csv変換!$1:$1,0),0)="","",VLOOKUP($A41,競技者csv変換!$A:$AK,MATCH(Q$1,競技者csv変換!$1:$1,0),0)))</f>
        <v/>
      </c>
      <c r="R41" s="189" t="str">
        <f>IF(ISERROR(VLOOKUP($A41,競技者csv変換!$A:$AK,MATCH(R$1,競技者csv変換!$1:$1,0),0)),"",IF(VLOOKUP($A41,競技者csv変換!$A:$AK,MATCH(R$1,競技者csv変換!$1:$1,0),0)="","",VLOOKUP($A41,競技者csv変換!$A:$AK,MATCH(R$1,競技者csv変換!$1:$1,0),0)))</f>
        <v/>
      </c>
      <c r="S41" s="189" t="str">
        <f>IF(ISERROR(VLOOKUP($A41,競技者csv変換!$A:$AK,MATCH(S$1,競技者csv変換!$1:$1,0),0)),"",IF(VLOOKUP($A41,競技者csv変換!$A:$AK,MATCH(S$1,競技者csv変換!$1:$1,0),0)="","",VLOOKUP($A41,競技者csv変換!$A:$AK,MATCH(S$1,競技者csv変換!$1:$1,0),0)))</f>
        <v/>
      </c>
      <c r="T41" s="189" t="str">
        <f>IF(ISERROR(VLOOKUP($A41,競技者csv変換!$A:$AK,MATCH(T$1,競技者csv変換!$1:$1,0),0)),"",IF(VLOOKUP($A41,競技者csv変換!$A:$AK,MATCH(T$1,競技者csv変換!$1:$1,0),0)="","",VLOOKUP($A41,競技者csv変換!$A:$AK,MATCH(T$1,競技者csv変換!$1:$1,0),0)))</f>
        <v/>
      </c>
      <c r="U41" s="189" t="str">
        <f>IF(ISERROR(VLOOKUP($A41,競技者csv変換!$A:$AK,MATCH(U$1,競技者csv変換!$1:$1,0),0)),"",IF(VLOOKUP($A41,競技者csv変換!$A:$AK,MATCH(U$1,競技者csv変換!$1:$1,0),0)="","",VLOOKUP($A41,競技者csv変換!$A:$AK,MATCH(U$1,競技者csv変換!$1:$1,0),0)))</f>
        <v/>
      </c>
      <c r="V41" s="189" t="str">
        <f>IF(ISERROR(VLOOKUP($A41,競技者csv変換!$A:$AK,MATCH(V$1,競技者csv変換!$1:$1,0),0)),"",IF(VLOOKUP($A41,競技者csv変換!$A:$AK,MATCH(V$1,競技者csv変換!$1:$1,0),0)="","",VLOOKUP($A41,競技者csv変換!$A:$AK,MATCH(V$1,競技者csv変換!$1:$1,0),0)))</f>
        <v/>
      </c>
      <c r="W41" s="189" t="str">
        <f>IF(ISERROR(VLOOKUP($A41,競技者csv変換!$A:$AK,MATCH(W$1,競技者csv変換!$1:$1,0),0)),"",IF(VLOOKUP($A41,競技者csv変換!$A:$AK,MATCH(W$1,競技者csv変換!$1:$1,0),0)="","",VLOOKUP($A41,競技者csv変換!$A:$AK,MATCH(W$1,競技者csv変換!$1:$1,0),0)))</f>
        <v/>
      </c>
      <c r="X41" s="189" t="str">
        <f>IF(ISERROR(VLOOKUP($A41,競技者csv変換!$A:$AK,MATCH(X$1,競技者csv変換!$1:$1,0),0)),"",IF(VLOOKUP($A41,競技者csv変換!$A:$AK,MATCH(X$1,競技者csv変換!$1:$1,0),0)="","",VLOOKUP($A41,競技者csv変換!$A:$AK,MATCH(X$1,競技者csv変換!$1:$1,0),0)))</f>
        <v/>
      </c>
      <c r="Y41" s="189" t="str">
        <f>IF(ISERROR(VLOOKUP($A41,競技者csv変換!$A:$AK,MATCH(Y$1,競技者csv変換!$1:$1,0),0)),"",IF(VLOOKUP($A41,競技者csv変換!$A:$AK,MATCH(Y$1,競技者csv変換!$1:$1,0),0)="","",VLOOKUP($A41,競技者csv変換!$A:$AK,MATCH(Y$1,競技者csv変換!$1:$1,0),0)))</f>
        <v/>
      </c>
      <c r="Z41" s="189" t="str">
        <f>IF(ISERROR(VLOOKUP($A41,競技者csv変換!$A:$AK,MATCH(Z$1,競技者csv変換!$1:$1,0),0)),"",IF(VLOOKUP($A41,競技者csv変換!$A:$AK,MATCH(Z$1,競技者csv変換!$1:$1,0),0)="","",VLOOKUP($A41,競技者csv変換!$A:$AK,MATCH(Z$1,競技者csv変換!$1:$1,0),0)))</f>
        <v/>
      </c>
      <c r="AA41" s="189" t="str">
        <f>IF(ISERROR(VLOOKUP($A41,競技者csv変換!$A:$AK,MATCH(AA$1,競技者csv変換!$1:$1,0),0)),"",IF(VLOOKUP($A41,競技者csv変換!$A:$AK,MATCH(AA$1,競技者csv変換!$1:$1,0),0)="","",VLOOKUP($A41,競技者csv変換!$A:$AK,MATCH(AA$1,競技者csv変換!$1:$1,0),0)))</f>
        <v/>
      </c>
      <c r="AB41" s="189" t="str">
        <f>IF(ISERROR(VLOOKUP($A41,競技者csv変換!$A:$AK,MATCH(AB$1,競技者csv変換!$1:$1,0),0)),"",IF(VLOOKUP($A41,競技者csv変換!$A:$AK,MATCH(AB$1,競技者csv変換!$1:$1,0),0)="","",VLOOKUP($A41,競技者csv変換!$A:$AK,MATCH(AB$1,競技者csv変換!$1:$1,0),0)))</f>
        <v/>
      </c>
      <c r="AC41" s="189" t="str">
        <f>IF(ISERROR(VLOOKUP($A41,競技者csv変換!$A:$AK,MATCH(AC$1,競技者csv変換!$1:$1,0),0)),"",IF(VLOOKUP($A41,競技者csv変換!$A:$AK,MATCH(AC$1,競技者csv変換!$1:$1,0),0)="","",VLOOKUP($A41,競技者csv変換!$A:$AK,MATCH(AC$1,競技者csv変換!$1:$1,0),0)))</f>
        <v/>
      </c>
      <c r="AD41" s="76" t="str">
        <f>IF(ISERROR(VLOOKUP($A41,競技者csv変換!$A:$AK,MATCH(AD$1,競技者csv変換!$1:$1,0),0)),"",IF(VLOOKUP($A41,競技者csv変換!$A:$AK,MATCH(AD$1,競技者csv変換!$1:$1,0),0)="","",VLOOKUP($A41,競技者csv変換!$A:$AK,MATCH(AD$1,競技者csv変換!$1:$1,0),0)))</f>
        <v/>
      </c>
      <c r="AE41" s="76" t="str">
        <f>IF(ISERROR(VLOOKUP($A41,競技者csv変換!$A:$AK,MATCH(AE$1,競技者csv変換!$1:$1,0),0)),"",IF(VLOOKUP($A41,競技者csv変換!$A:$AK,MATCH(AE$1,競技者csv変換!$1:$1,0),0)="","",VLOOKUP($A41,競技者csv変換!$A:$AK,MATCH(AE$1,競技者csv変換!$1:$1,0),0)))</f>
        <v/>
      </c>
      <c r="AF41" s="76" t="str">
        <f>IF(ISERROR(VLOOKUP($A41,競技者csv変換!$A:$AK,MATCH(AF$1,競技者csv変換!$1:$1,0),0)),"",IF(VLOOKUP($A41,競技者csv変換!$A:$AK,MATCH(AF$1,競技者csv変換!$1:$1,0),0)="","",VLOOKUP($A41,競技者csv変換!$A:$AK,MATCH(AF$1,競技者csv変換!$1:$1,0),0)))</f>
        <v/>
      </c>
      <c r="AG41" s="76" t="str">
        <f>IF(ISERROR(VLOOKUP($A41,競技者csv変換!$A:$AK,MATCH(AG$1,競技者csv変換!$1:$1,0),0)),"",IF(VLOOKUP($A41,競技者csv変換!$A:$AK,MATCH(AG$1,競技者csv変換!$1:$1,0),0)="","",VLOOKUP($A41,競技者csv変換!$A:$AK,MATCH(AG$1,競技者csv変換!$1:$1,0),0)))</f>
        <v/>
      </c>
      <c r="AH41" s="76" t="str">
        <f>IF(ISERROR(VLOOKUP($A41,競技者csv変換!$A:$AK,MATCH(AH$1,競技者csv変換!$1:$1,0),0)),"",IF(VLOOKUP($A41,競技者csv変換!$A:$AK,MATCH(AH$1,競技者csv変換!$1:$1,0),0)="","",VLOOKUP($A41,競技者csv変換!$A:$AK,MATCH(AH$1,競技者csv変換!$1:$1,0),0)))</f>
        <v/>
      </c>
      <c r="AI41" s="76" t="str">
        <f>IF(ISERROR(VLOOKUP($A41,競技者csv変換!$A:$AK,MATCH(AI$1,競技者csv変換!$1:$1,0),0)),"",IF(VLOOKUP($A41,競技者csv変換!$A:$AK,MATCH(AI$1,競技者csv変換!$1:$1,0),0)="","",VLOOKUP($A41,競技者csv変換!$A:$AK,MATCH(AI$1,競技者csv変換!$1:$1,0),0)))</f>
        <v/>
      </c>
      <c r="AJ41" s="76" t="str">
        <f>IF(ISERROR(VLOOKUP($A41,競技者csv変換!$A:$AK,MATCH(AJ$1,競技者csv変換!$1:$1,0),0)),"",IF(VLOOKUP($A41,競技者csv変換!$A:$AK,MATCH(AJ$1,競技者csv変換!$1:$1,0),0)="","",VLOOKUP($A41,競技者csv変換!$A:$AK,MATCH(AJ$1,競技者csv変換!$1:$1,0),0)))</f>
        <v/>
      </c>
      <c r="AK41" s="76" t="str">
        <f>IF(ISERROR(VLOOKUP($A41,競技者csv変換!$A:$AK,MATCH(AK$1,競技者csv変換!$1:$1,0),0)),"",IF(VLOOKUP($A41,競技者csv変換!$A:$AK,MATCH(AK$1,競技者csv変換!$1:$1,0),0)="","",VLOOKUP($A41,競技者csv変換!$A:$AK,MATCH(AK$1,競技者csv変換!$1:$1,0),0)))</f>
        <v/>
      </c>
    </row>
    <row r="42" spans="1:37" ht="18" customHeight="1">
      <c r="A42" s="76" t="str">
        <f t="shared" si="0"/>
        <v/>
      </c>
      <c r="B42" s="189" t="str">
        <f>IF(ISERROR(VLOOKUP($A42,競技者csv変換!$A:$AK,MATCH(B$1,競技者csv変換!$1:$1,0),0)),"",IF(VLOOKUP($A42,競技者csv変換!$A:$AK,MATCH(B$1,競技者csv変換!$1:$1,0),0)="","",VLOOKUP($A42,競技者csv変換!$A:$AK,MATCH(B$1,競技者csv変換!$1:$1,0),0)))</f>
        <v/>
      </c>
      <c r="C42" s="189" t="str">
        <f>IF(ISERROR(VLOOKUP($A42,競技者csv変換!$A:$AK,MATCH(C$1,競技者csv変換!$1:$1,0),0)),"",IF(VLOOKUP($A42,競技者csv変換!$A:$AK,MATCH(C$1,競技者csv変換!$1:$1,0),0)="","",VLOOKUP($A42,競技者csv変換!$A:$AK,MATCH(C$1,競技者csv変換!$1:$1,0),0)))</f>
        <v/>
      </c>
      <c r="D42" s="189" t="str">
        <f>IF(ISERROR(VLOOKUP($A42,競技者csv変換!$A:$AK,MATCH(D$1,競技者csv変換!$1:$1,0),0)),"",IF(VLOOKUP($A42,競技者csv変換!$A:$AK,MATCH(D$1,競技者csv変換!$1:$1,0),0)="","",VLOOKUP($A42,競技者csv変換!$A:$AK,MATCH(D$1,競技者csv変換!$1:$1,0),0)))</f>
        <v/>
      </c>
      <c r="E42" s="189" t="str">
        <f>IF(ISERROR(VLOOKUP($A42,競技者csv変換!$A:$AK,MATCH(E$1,競技者csv変換!$1:$1,0),0)),"",IF(VLOOKUP($A42,競技者csv変換!$A:$AK,MATCH(E$1,競技者csv変換!$1:$1,0),0)="","",VLOOKUP($A42,競技者csv変換!$A:$AK,MATCH(E$1,競技者csv変換!$1:$1,0),0)))</f>
        <v/>
      </c>
      <c r="F42" s="189" t="str">
        <f>IF(ISERROR(VLOOKUP($A42,競技者csv変換!$A:$AK,MATCH(F$1,競技者csv変換!$1:$1,0),0)),"",IF(VLOOKUP($A42,競技者csv変換!$A:$AK,MATCH(F$1,競技者csv変換!$1:$1,0),0)="","",VLOOKUP($A42,競技者csv変換!$A:$AK,MATCH(F$1,競技者csv変換!$1:$1,0),0)))</f>
        <v/>
      </c>
      <c r="G42" s="189" t="str">
        <f>IF(ISERROR(VLOOKUP($A42,競技者csv変換!$A:$AK,MATCH(G$1,競技者csv変換!$1:$1,0),0)),"",IF(VLOOKUP($A42,競技者csv変換!$A:$AK,MATCH(G$1,競技者csv変換!$1:$1,0),0)="","",VLOOKUP($A42,競技者csv変換!$A:$AK,MATCH(G$1,競技者csv変換!$1:$1,0),0)))</f>
        <v/>
      </c>
      <c r="H42" s="189" t="str">
        <f>IF(ISERROR(VLOOKUP($A42,競技者csv変換!$A:$AK,MATCH(H$1,競技者csv変換!$1:$1,0),0)),"",IF(VLOOKUP($A42,競技者csv変換!$A:$AK,MATCH(H$1,競技者csv変換!$1:$1,0),0)="","",VLOOKUP($A42,競技者csv変換!$A:$AK,MATCH(H$1,競技者csv変換!$1:$1,0),0)))</f>
        <v/>
      </c>
      <c r="I42" s="189" t="str">
        <f>IF(ISERROR(VLOOKUP($A42,競技者csv変換!$A:$AK,MATCH(I$1,競技者csv変換!$1:$1,0),0)),"",IF(VLOOKUP($A42,競技者csv変換!$A:$AK,MATCH(I$1,競技者csv変換!$1:$1,0),0)="","",VLOOKUP($A42,競技者csv変換!$A:$AK,MATCH(I$1,競技者csv変換!$1:$1,0),0)))</f>
        <v/>
      </c>
      <c r="J42" s="189" t="str">
        <f>IF(ISERROR(VLOOKUP($A42,競技者csv変換!$A:$AK,MATCH(J$1,競技者csv変換!$1:$1,0),0)),"",IF(VLOOKUP($A42,競技者csv変換!$A:$AK,MATCH(J$1,競技者csv変換!$1:$1,0),0)="","",VLOOKUP($A42,競技者csv変換!$A:$AK,MATCH(J$1,競技者csv変換!$1:$1,0),0)))</f>
        <v/>
      </c>
      <c r="K42" s="189" t="str">
        <f>IF(ISERROR(VLOOKUP($A42,競技者csv変換!$A:$AK,MATCH(K$1,競技者csv変換!$1:$1,0),0)),"",IF(VLOOKUP($A42,競技者csv変換!$A:$AK,MATCH(K$1,競技者csv変換!$1:$1,0),0)="","",VLOOKUP($A42,競技者csv変換!$A:$AK,MATCH(K$1,競技者csv変換!$1:$1,0),0)))</f>
        <v/>
      </c>
      <c r="L42" s="189" t="str">
        <f>IF(ISERROR(VLOOKUP($A42,競技者csv変換!$A:$AK,MATCH(L$1,競技者csv変換!$1:$1,0),0)),"",IF(VLOOKUP($A42,競技者csv変換!$A:$AK,MATCH(L$1,競技者csv変換!$1:$1,0),0)="","",VLOOKUP($A42,競技者csv変換!$A:$AK,MATCH(L$1,競技者csv変換!$1:$1,0),0)))</f>
        <v/>
      </c>
      <c r="M42" s="189" t="str">
        <f>IF(ISERROR(VLOOKUP($A42,競技者csv変換!$A:$AK,MATCH(M$1,競技者csv変換!$1:$1,0),0)),"",IF(VLOOKUP($A42,競技者csv変換!$A:$AK,MATCH(M$1,競技者csv変換!$1:$1,0),0)="","",VLOOKUP($A42,競技者csv変換!$A:$AK,MATCH(M$1,競技者csv変換!$1:$1,0),0)))</f>
        <v/>
      </c>
      <c r="N42" s="189" t="str">
        <f>IF(ISERROR(VLOOKUP($A42,競技者csv変換!$A:$AK,MATCH(N$1,競技者csv変換!$1:$1,0),0)),"",IF(VLOOKUP($A42,競技者csv変換!$A:$AK,MATCH(N$1,競技者csv変換!$1:$1,0),0)="","",VLOOKUP($A42,競技者csv変換!$A:$AK,MATCH(N$1,競技者csv変換!$1:$1,0),0)))</f>
        <v/>
      </c>
      <c r="O42" s="189" t="str">
        <f>IF(ISERROR(VLOOKUP($A42,競技者csv変換!$A:$AK,MATCH(O$1,競技者csv変換!$1:$1,0),0)),"",IF(VLOOKUP($A42,競技者csv変換!$A:$AK,MATCH(O$1,競技者csv変換!$1:$1,0),0)="","",VLOOKUP($A42,競技者csv変換!$A:$AK,MATCH(O$1,競技者csv変換!$1:$1,0),0)))</f>
        <v/>
      </c>
      <c r="P42" s="189" t="str">
        <f>IF(ISERROR(VLOOKUP($A42,競技者csv変換!$A:$AK,MATCH(P$1,競技者csv変換!$1:$1,0),0)),"",IF(VLOOKUP($A42,競技者csv変換!$A:$AK,MATCH(P$1,競技者csv変換!$1:$1,0),0)="","",VLOOKUP($A42,競技者csv変換!$A:$AK,MATCH(P$1,競技者csv変換!$1:$1,0),0)))</f>
        <v/>
      </c>
      <c r="Q42" s="189" t="str">
        <f>IF(ISERROR(VLOOKUP($A42,競技者csv変換!$A:$AK,MATCH(Q$1,競技者csv変換!$1:$1,0),0)),"",IF(VLOOKUP($A42,競技者csv変換!$A:$AK,MATCH(Q$1,競技者csv変換!$1:$1,0),0)="","",VLOOKUP($A42,競技者csv変換!$A:$AK,MATCH(Q$1,競技者csv変換!$1:$1,0),0)))</f>
        <v/>
      </c>
      <c r="R42" s="189" t="str">
        <f>IF(ISERROR(VLOOKUP($A42,競技者csv変換!$A:$AK,MATCH(R$1,競技者csv変換!$1:$1,0),0)),"",IF(VLOOKUP($A42,競技者csv変換!$A:$AK,MATCH(R$1,競技者csv変換!$1:$1,0),0)="","",VLOOKUP($A42,競技者csv変換!$A:$AK,MATCH(R$1,競技者csv変換!$1:$1,0),0)))</f>
        <v/>
      </c>
      <c r="S42" s="189" t="str">
        <f>IF(ISERROR(VLOOKUP($A42,競技者csv変換!$A:$AK,MATCH(S$1,競技者csv変換!$1:$1,0),0)),"",IF(VLOOKUP($A42,競技者csv変換!$A:$AK,MATCH(S$1,競技者csv変換!$1:$1,0),0)="","",VLOOKUP($A42,競技者csv変換!$A:$AK,MATCH(S$1,競技者csv変換!$1:$1,0),0)))</f>
        <v/>
      </c>
      <c r="T42" s="189" t="str">
        <f>IF(ISERROR(VLOOKUP($A42,競技者csv変換!$A:$AK,MATCH(T$1,競技者csv変換!$1:$1,0),0)),"",IF(VLOOKUP($A42,競技者csv変換!$A:$AK,MATCH(T$1,競技者csv変換!$1:$1,0),0)="","",VLOOKUP($A42,競技者csv変換!$A:$AK,MATCH(T$1,競技者csv変換!$1:$1,0),0)))</f>
        <v/>
      </c>
      <c r="U42" s="189" t="str">
        <f>IF(ISERROR(VLOOKUP($A42,競技者csv変換!$A:$AK,MATCH(U$1,競技者csv変換!$1:$1,0),0)),"",IF(VLOOKUP($A42,競技者csv変換!$A:$AK,MATCH(U$1,競技者csv変換!$1:$1,0),0)="","",VLOOKUP($A42,競技者csv変換!$A:$AK,MATCH(U$1,競技者csv変換!$1:$1,0),0)))</f>
        <v/>
      </c>
      <c r="V42" s="189" t="str">
        <f>IF(ISERROR(VLOOKUP($A42,競技者csv変換!$A:$AK,MATCH(V$1,競技者csv変換!$1:$1,0),0)),"",IF(VLOOKUP($A42,競技者csv変換!$A:$AK,MATCH(V$1,競技者csv変換!$1:$1,0),0)="","",VLOOKUP($A42,競技者csv変換!$A:$AK,MATCH(V$1,競技者csv変換!$1:$1,0),0)))</f>
        <v/>
      </c>
      <c r="W42" s="189" t="str">
        <f>IF(ISERROR(VLOOKUP($A42,競技者csv変換!$A:$AK,MATCH(W$1,競技者csv変換!$1:$1,0),0)),"",IF(VLOOKUP($A42,競技者csv変換!$A:$AK,MATCH(W$1,競技者csv変換!$1:$1,0),0)="","",VLOOKUP($A42,競技者csv変換!$A:$AK,MATCH(W$1,競技者csv変換!$1:$1,0),0)))</f>
        <v/>
      </c>
      <c r="X42" s="189" t="str">
        <f>IF(ISERROR(VLOOKUP($A42,競技者csv変換!$A:$AK,MATCH(X$1,競技者csv変換!$1:$1,0),0)),"",IF(VLOOKUP($A42,競技者csv変換!$A:$AK,MATCH(X$1,競技者csv変換!$1:$1,0),0)="","",VLOOKUP($A42,競技者csv変換!$A:$AK,MATCH(X$1,競技者csv変換!$1:$1,0),0)))</f>
        <v/>
      </c>
      <c r="Y42" s="189" t="str">
        <f>IF(ISERROR(VLOOKUP($A42,競技者csv変換!$A:$AK,MATCH(Y$1,競技者csv変換!$1:$1,0),0)),"",IF(VLOOKUP($A42,競技者csv変換!$A:$AK,MATCH(Y$1,競技者csv変換!$1:$1,0),0)="","",VLOOKUP($A42,競技者csv変換!$A:$AK,MATCH(Y$1,競技者csv変換!$1:$1,0),0)))</f>
        <v/>
      </c>
      <c r="Z42" s="189" t="str">
        <f>IF(ISERROR(VLOOKUP($A42,競技者csv変換!$A:$AK,MATCH(Z$1,競技者csv変換!$1:$1,0),0)),"",IF(VLOOKUP($A42,競技者csv変換!$A:$AK,MATCH(Z$1,競技者csv変換!$1:$1,0),0)="","",VLOOKUP($A42,競技者csv変換!$A:$AK,MATCH(Z$1,競技者csv変換!$1:$1,0),0)))</f>
        <v/>
      </c>
      <c r="AA42" s="189" t="str">
        <f>IF(ISERROR(VLOOKUP($A42,競技者csv変換!$A:$AK,MATCH(AA$1,競技者csv変換!$1:$1,0),0)),"",IF(VLOOKUP($A42,競技者csv変換!$A:$AK,MATCH(AA$1,競技者csv変換!$1:$1,0),0)="","",VLOOKUP($A42,競技者csv変換!$A:$AK,MATCH(AA$1,競技者csv変換!$1:$1,0),0)))</f>
        <v/>
      </c>
      <c r="AB42" s="189" t="str">
        <f>IF(ISERROR(VLOOKUP($A42,競技者csv変換!$A:$AK,MATCH(AB$1,競技者csv変換!$1:$1,0),0)),"",IF(VLOOKUP($A42,競技者csv変換!$A:$AK,MATCH(AB$1,競技者csv変換!$1:$1,0),0)="","",VLOOKUP($A42,競技者csv変換!$A:$AK,MATCH(AB$1,競技者csv変換!$1:$1,0),0)))</f>
        <v/>
      </c>
      <c r="AC42" s="189" t="str">
        <f>IF(ISERROR(VLOOKUP($A42,競技者csv変換!$A:$AK,MATCH(AC$1,競技者csv変換!$1:$1,0),0)),"",IF(VLOOKUP($A42,競技者csv変換!$A:$AK,MATCH(AC$1,競技者csv変換!$1:$1,0),0)="","",VLOOKUP($A42,競技者csv変換!$A:$AK,MATCH(AC$1,競技者csv変換!$1:$1,0),0)))</f>
        <v/>
      </c>
      <c r="AD42" s="76" t="str">
        <f>IF(ISERROR(VLOOKUP($A42,競技者csv変換!$A:$AK,MATCH(AD$1,競技者csv変換!$1:$1,0),0)),"",IF(VLOOKUP($A42,競技者csv変換!$A:$AK,MATCH(AD$1,競技者csv変換!$1:$1,0),0)="","",VLOOKUP($A42,競技者csv変換!$A:$AK,MATCH(AD$1,競技者csv変換!$1:$1,0),0)))</f>
        <v/>
      </c>
      <c r="AE42" s="76" t="str">
        <f>IF(ISERROR(VLOOKUP($A42,競技者csv変換!$A:$AK,MATCH(AE$1,競技者csv変換!$1:$1,0),0)),"",IF(VLOOKUP($A42,競技者csv変換!$A:$AK,MATCH(AE$1,競技者csv変換!$1:$1,0),0)="","",VLOOKUP($A42,競技者csv変換!$A:$AK,MATCH(AE$1,競技者csv変換!$1:$1,0),0)))</f>
        <v/>
      </c>
      <c r="AF42" s="76" t="str">
        <f>IF(ISERROR(VLOOKUP($A42,競技者csv変換!$A:$AK,MATCH(AF$1,競技者csv変換!$1:$1,0),0)),"",IF(VLOOKUP($A42,競技者csv変換!$A:$AK,MATCH(AF$1,競技者csv変換!$1:$1,0),0)="","",VLOOKUP($A42,競技者csv変換!$A:$AK,MATCH(AF$1,競技者csv変換!$1:$1,0),0)))</f>
        <v/>
      </c>
      <c r="AG42" s="76" t="str">
        <f>IF(ISERROR(VLOOKUP($A42,競技者csv変換!$A:$AK,MATCH(AG$1,競技者csv変換!$1:$1,0),0)),"",IF(VLOOKUP($A42,競技者csv変換!$A:$AK,MATCH(AG$1,競技者csv変換!$1:$1,0),0)="","",VLOOKUP($A42,競技者csv変換!$A:$AK,MATCH(AG$1,競技者csv変換!$1:$1,0),0)))</f>
        <v/>
      </c>
      <c r="AH42" s="76" t="str">
        <f>IF(ISERROR(VLOOKUP($A42,競技者csv変換!$A:$AK,MATCH(AH$1,競技者csv変換!$1:$1,0),0)),"",IF(VLOOKUP($A42,競技者csv変換!$A:$AK,MATCH(AH$1,競技者csv変換!$1:$1,0),0)="","",VLOOKUP($A42,競技者csv変換!$A:$AK,MATCH(AH$1,競技者csv変換!$1:$1,0),0)))</f>
        <v/>
      </c>
      <c r="AI42" s="76" t="str">
        <f>IF(ISERROR(VLOOKUP($A42,競技者csv変換!$A:$AK,MATCH(AI$1,競技者csv変換!$1:$1,0),0)),"",IF(VLOOKUP($A42,競技者csv変換!$A:$AK,MATCH(AI$1,競技者csv変換!$1:$1,0),0)="","",VLOOKUP($A42,競技者csv変換!$A:$AK,MATCH(AI$1,競技者csv変換!$1:$1,0),0)))</f>
        <v/>
      </c>
      <c r="AJ42" s="76" t="str">
        <f>IF(ISERROR(VLOOKUP($A42,競技者csv変換!$A:$AK,MATCH(AJ$1,競技者csv変換!$1:$1,0),0)),"",IF(VLOOKUP($A42,競技者csv変換!$A:$AK,MATCH(AJ$1,競技者csv変換!$1:$1,0),0)="","",VLOOKUP($A42,競技者csv変換!$A:$AK,MATCH(AJ$1,競技者csv変換!$1:$1,0),0)))</f>
        <v/>
      </c>
      <c r="AK42" s="76" t="str">
        <f>IF(ISERROR(VLOOKUP($A42,競技者csv変換!$A:$AK,MATCH(AK$1,競技者csv変換!$1:$1,0),0)),"",IF(VLOOKUP($A42,競技者csv変換!$A:$AK,MATCH(AK$1,競技者csv変換!$1:$1,0),0)="","",VLOOKUP($A42,競技者csv変換!$A:$AK,MATCH(AK$1,競技者csv変換!$1:$1,0),0)))</f>
        <v/>
      </c>
    </row>
    <row r="43" spans="1:37" ht="18" customHeight="1">
      <c r="A43" s="76" t="str">
        <f t="shared" si="0"/>
        <v/>
      </c>
      <c r="B43" s="189" t="str">
        <f>IF(ISERROR(VLOOKUP($A43,競技者csv変換!$A:$AK,MATCH(B$1,競技者csv変換!$1:$1,0),0)),"",IF(VLOOKUP($A43,競技者csv変換!$A:$AK,MATCH(B$1,競技者csv変換!$1:$1,0),0)="","",VLOOKUP($A43,競技者csv変換!$A:$AK,MATCH(B$1,競技者csv変換!$1:$1,0),0)))</f>
        <v/>
      </c>
      <c r="C43" s="189" t="str">
        <f>IF(ISERROR(VLOOKUP($A43,競技者csv変換!$A:$AK,MATCH(C$1,競技者csv変換!$1:$1,0),0)),"",IF(VLOOKUP($A43,競技者csv変換!$A:$AK,MATCH(C$1,競技者csv変換!$1:$1,0),0)="","",VLOOKUP($A43,競技者csv変換!$A:$AK,MATCH(C$1,競技者csv変換!$1:$1,0),0)))</f>
        <v/>
      </c>
      <c r="D43" s="189" t="str">
        <f>IF(ISERROR(VLOOKUP($A43,競技者csv変換!$A:$AK,MATCH(D$1,競技者csv変換!$1:$1,0),0)),"",IF(VLOOKUP($A43,競技者csv変換!$A:$AK,MATCH(D$1,競技者csv変換!$1:$1,0),0)="","",VLOOKUP($A43,競技者csv変換!$A:$AK,MATCH(D$1,競技者csv変換!$1:$1,0),0)))</f>
        <v/>
      </c>
      <c r="E43" s="189" t="str">
        <f>IF(ISERROR(VLOOKUP($A43,競技者csv変換!$A:$AK,MATCH(E$1,競技者csv変換!$1:$1,0),0)),"",IF(VLOOKUP($A43,競技者csv変換!$A:$AK,MATCH(E$1,競技者csv変換!$1:$1,0),0)="","",VLOOKUP($A43,競技者csv変換!$A:$AK,MATCH(E$1,競技者csv変換!$1:$1,0),0)))</f>
        <v/>
      </c>
      <c r="F43" s="189" t="str">
        <f>IF(ISERROR(VLOOKUP($A43,競技者csv変換!$A:$AK,MATCH(F$1,競技者csv変換!$1:$1,0),0)),"",IF(VLOOKUP($A43,競技者csv変換!$A:$AK,MATCH(F$1,競技者csv変換!$1:$1,0),0)="","",VLOOKUP($A43,競技者csv変換!$A:$AK,MATCH(F$1,競技者csv変換!$1:$1,0),0)))</f>
        <v/>
      </c>
      <c r="G43" s="189" t="str">
        <f>IF(ISERROR(VLOOKUP($A43,競技者csv変換!$A:$AK,MATCH(G$1,競技者csv変換!$1:$1,0),0)),"",IF(VLOOKUP($A43,競技者csv変換!$A:$AK,MATCH(G$1,競技者csv変換!$1:$1,0),0)="","",VLOOKUP($A43,競技者csv変換!$A:$AK,MATCH(G$1,競技者csv変換!$1:$1,0),0)))</f>
        <v/>
      </c>
      <c r="H43" s="189" t="str">
        <f>IF(ISERROR(VLOOKUP($A43,競技者csv変換!$A:$AK,MATCH(H$1,競技者csv変換!$1:$1,0),0)),"",IF(VLOOKUP($A43,競技者csv変換!$A:$AK,MATCH(H$1,競技者csv変換!$1:$1,0),0)="","",VLOOKUP($A43,競技者csv変換!$A:$AK,MATCH(H$1,競技者csv変換!$1:$1,0),0)))</f>
        <v/>
      </c>
      <c r="I43" s="189" t="str">
        <f>IF(ISERROR(VLOOKUP($A43,競技者csv変換!$A:$AK,MATCH(I$1,競技者csv変換!$1:$1,0),0)),"",IF(VLOOKUP($A43,競技者csv変換!$A:$AK,MATCH(I$1,競技者csv変換!$1:$1,0),0)="","",VLOOKUP($A43,競技者csv変換!$A:$AK,MATCH(I$1,競技者csv変換!$1:$1,0),0)))</f>
        <v/>
      </c>
      <c r="J43" s="189" t="str">
        <f>IF(ISERROR(VLOOKUP($A43,競技者csv変換!$A:$AK,MATCH(J$1,競技者csv変換!$1:$1,0),0)),"",IF(VLOOKUP($A43,競技者csv変換!$A:$AK,MATCH(J$1,競技者csv変換!$1:$1,0),0)="","",VLOOKUP($A43,競技者csv変換!$A:$AK,MATCH(J$1,競技者csv変換!$1:$1,0),0)))</f>
        <v/>
      </c>
      <c r="K43" s="189" t="str">
        <f>IF(ISERROR(VLOOKUP($A43,競技者csv変換!$A:$AK,MATCH(K$1,競技者csv変換!$1:$1,0),0)),"",IF(VLOOKUP($A43,競技者csv変換!$A:$AK,MATCH(K$1,競技者csv変換!$1:$1,0),0)="","",VLOOKUP($A43,競技者csv変換!$A:$AK,MATCH(K$1,競技者csv変換!$1:$1,0),0)))</f>
        <v/>
      </c>
      <c r="L43" s="189" t="str">
        <f>IF(ISERROR(VLOOKUP($A43,競技者csv変換!$A:$AK,MATCH(L$1,競技者csv変換!$1:$1,0),0)),"",IF(VLOOKUP($A43,競技者csv変換!$A:$AK,MATCH(L$1,競技者csv変換!$1:$1,0),0)="","",VLOOKUP($A43,競技者csv変換!$A:$AK,MATCH(L$1,競技者csv変換!$1:$1,0),0)))</f>
        <v/>
      </c>
      <c r="M43" s="189" t="str">
        <f>IF(ISERROR(VLOOKUP($A43,競技者csv変換!$A:$AK,MATCH(M$1,競技者csv変換!$1:$1,0),0)),"",IF(VLOOKUP($A43,競技者csv変換!$A:$AK,MATCH(M$1,競技者csv変換!$1:$1,0),0)="","",VLOOKUP($A43,競技者csv変換!$A:$AK,MATCH(M$1,競技者csv変換!$1:$1,0),0)))</f>
        <v/>
      </c>
      <c r="N43" s="189" t="str">
        <f>IF(ISERROR(VLOOKUP($A43,競技者csv変換!$A:$AK,MATCH(N$1,競技者csv変換!$1:$1,0),0)),"",IF(VLOOKUP($A43,競技者csv変換!$A:$AK,MATCH(N$1,競技者csv変換!$1:$1,0),0)="","",VLOOKUP($A43,競技者csv変換!$A:$AK,MATCH(N$1,競技者csv変換!$1:$1,0),0)))</f>
        <v/>
      </c>
      <c r="O43" s="189" t="str">
        <f>IF(ISERROR(VLOOKUP($A43,競技者csv変換!$A:$AK,MATCH(O$1,競技者csv変換!$1:$1,0),0)),"",IF(VLOOKUP($A43,競技者csv変換!$A:$AK,MATCH(O$1,競技者csv変換!$1:$1,0),0)="","",VLOOKUP($A43,競技者csv変換!$A:$AK,MATCH(O$1,競技者csv変換!$1:$1,0),0)))</f>
        <v/>
      </c>
      <c r="P43" s="189" t="str">
        <f>IF(ISERROR(VLOOKUP($A43,競技者csv変換!$A:$AK,MATCH(P$1,競技者csv変換!$1:$1,0),0)),"",IF(VLOOKUP($A43,競技者csv変換!$A:$AK,MATCH(P$1,競技者csv変換!$1:$1,0),0)="","",VLOOKUP($A43,競技者csv変換!$A:$AK,MATCH(P$1,競技者csv変換!$1:$1,0),0)))</f>
        <v/>
      </c>
      <c r="Q43" s="189" t="str">
        <f>IF(ISERROR(VLOOKUP($A43,競技者csv変換!$A:$AK,MATCH(Q$1,競技者csv変換!$1:$1,0),0)),"",IF(VLOOKUP($A43,競技者csv変換!$A:$AK,MATCH(Q$1,競技者csv変換!$1:$1,0),0)="","",VLOOKUP($A43,競技者csv変換!$A:$AK,MATCH(Q$1,競技者csv変換!$1:$1,0),0)))</f>
        <v/>
      </c>
      <c r="R43" s="189" t="str">
        <f>IF(ISERROR(VLOOKUP($A43,競技者csv変換!$A:$AK,MATCH(R$1,競技者csv変換!$1:$1,0),0)),"",IF(VLOOKUP($A43,競技者csv変換!$A:$AK,MATCH(R$1,競技者csv変換!$1:$1,0),0)="","",VLOOKUP($A43,競技者csv変換!$A:$AK,MATCH(R$1,競技者csv変換!$1:$1,0),0)))</f>
        <v/>
      </c>
      <c r="S43" s="189" t="str">
        <f>IF(ISERROR(VLOOKUP($A43,競技者csv変換!$A:$AK,MATCH(S$1,競技者csv変換!$1:$1,0),0)),"",IF(VLOOKUP($A43,競技者csv変換!$A:$AK,MATCH(S$1,競技者csv変換!$1:$1,0),0)="","",VLOOKUP($A43,競技者csv変換!$A:$AK,MATCH(S$1,競技者csv変換!$1:$1,0),0)))</f>
        <v/>
      </c>
      <c r="T43" s="189" t="str">
        <f>IF(ISERROR(VLOOKUP($A43,競技者csv変換!$A:$AK,MATCH(T$1,競技者csv変換!$1:$1,0),0)),"",IF(VLOOKUP($A43,競技者csv変換!$A:$AK,MATCH(T$1,競技者csv変換!$1:$1,0),0)="","",VLOOKUP($A43,競技者csv変換!$A:$AK,MATCH(T$1,競技者csv変換!$1:$1,0),0)))</f>
        <v/>
      </c>
      <c r="U43" s="189" t="str">
        <f>IF(ISERROR(VLOOKUP($A43,競技者csv変換!$A:$AK,MATCH(U$1,競技者csv変換!$1:$1,0),0)),"",IF(VLOOKUP($A43,競技者csv変換!$A:$AK,MATCH(U$1,競技者csv変換!$1:$1,0),0)="","",VLOOKUP($A43,競技者csv変換!$A:$AK,MATCH(U$1,競技者csv変換!$1:$1,0),0)))</f>
        <v/>
      </c>
      <c r="V43" s="189" t="str">
        <f>IF(ISERROR(VLOOKUP($A43,競技者csv変換!$A:$AK,MATCH(V$1,競技者csv変換!$1:$1,0),0)),"",IF(VLOOKUP($A43,競技者csv変換!$A:$AK,MATCH(V$1,競技者csv変換!$1:$1,0),0)="","",VLOOKUP($A43,競技者csv変換!$A:$AK,MATCH(V$1,競技者csv変換!$1:$1,0),0)))</f>
        <v/>
      </c>
      <c r="W43" s="189" t="str">
        <f>IF(ISERROR(VLOOKUP($A43,競技者csv変換!$A:$AK,MATCH(W$1,競技者csv変換!$1:$1,0),0)),"",IF(VLOOKUP($A43,競技者csv変換!$A:$AK,MATCH(W$1,競技者csv変換!$1:$1,0),0)="","",VLOOKUP($A43,競技者csv変換!$A:$AK,MATCH(W$1,競技者csv変換!$1:$1,0),0)))</f>
        <v/>
      </c>
      <c r="X43" s="189" t="str">
        <f>IF(ISERROR(VLOOKUP($A43,競技者csv変換!$A:$AK,MATCH(X$1,競技者csv変換!$1:$1,0),0)),"",IF(VLOOKUP($A43,競技者csv変換!$A:$AK,MATCH(X$1,競技者csv変換!$1:$1,0),0)="","",VLOOKUP($A43,競技者csv変換!$A:$AK,MATCH(X$1,競技者csv変換!$1:$1,0),0)))</f>
        <v/>
      </c>
      <c r="Y43" s="189" t="str">
        <f>IF(ISERROR(VLOOKUP($A43,競技者csv変換!$A:$AK,MATCH(Y$1,競技者csv変換!$1:$1,0),0)),"",IF(VLOOKUP($A43,競技者csv変換!$A:$AK,MATCH(Y$1,競技者csv変換!$1:$1,0),0)="","",VLOOKUP($A43,競技者csv変換!$A:$AK,MATCH(Y$1,競技者csv変換!$1:$1,0),0)))</f>
        <v/>
      </c>
      <c r="Z43" s="189" t="str">
        <f>IF(ISERROR(VLOOKUP($A43,競技者csv変換!$A:$AK,MATCH(Z$1,競技者csv変換!$1:$1,0),0)),"",IF(VLOOKUP($A43,競技者csv変換!$A:$AK,MATCH(Z$1,競技者csv変換!$1:$1,0),0)="","",VLOOKUP($A43,競技者csv変換!$A:$AK,MATCH(Z$1,競技者csv変換!$1:$1,0),0)))</f>
        <v/>
      </c>
      <c r="AA43" s="189" t="str">
        <f>IF(ISERROR(VLOOKUP($A43,競技者csv変換!$A:$AK,MATCH(AA$1,競技者csv変換!$1:$1,0),0)),"",IF(VLOOKUP($A43,競技者csv変換!$A:$AK,MATCH(AA$1,競技者csv変換!$1:$1,0),0)="","",VLOOKUP($A43,競技者csv変換!$A:$AK,MATCH(AA$1,競技者csv変換!$1:$1,0),0)))</f>
        <v/>
      </c>
      <c r="AB43" s="189" t="str">
        <f>IF(ISERROR(VLOOKUP($A43,競技者csv変換!$A:$AK,MATCH(AB$1,競技者csv変換!$1:$1,0),0)),"",IF(VLOOKUP($A43,競技者csv変換!$A:$AK,MATCH(AB$1,競技者csv変換!$1:$1,0),0)="","",VLOOKUP($A43,競技者csv変換!$A:$AK,MATCH(AB$1,競技者csv変換!$1:$1,0),0)))</f>
        <v/>
      </c>
      <c r="AC43" s="189" t="str">
        <f>IF(ISERROR(VLOOKUP($A43,競技者csv変換!$A:$AK,MATCH(AC$1,競技者csv変換!$1:$1,0),0)),"",IF(VLOOKUP($A43,競技者csv変換!$A:$AK,MATCH(AC$1,競技者csv変換!$1:$1,0),0)="","",VLOOKUP($A43,競技者csv変換!$A:$AK,MATCH(AC$1,競技者csv変換!$1:$1,0),0)))</f>
        <v/>
      </c>
      <c r="AD43" s="76" t="str">
        <f>IF(ISERROR(VLOOKUP($A43,競技者csv変換!$A:$AK,MATCH(AD$1,競技者csv変換!$1:$1,0),0)),"",IF(VLOOKUP($A43,競技者csv変換!$A:$AK,MATCH(AD$1,競技者csv変換!$1:$1,0),0)="","",VLOOKUP($A43,競技者csv変換!$A:$AK,MATCH(AD$1,競技者csv変換!$1:$1,0),0)))</f>
        <v/>
      </c>
      <c r="AE43" s="76" t="str">
        <f>IF(ISERROR(VLOOKUP($A43,競技者csv変換!$A:$AK,MATCH(AE$1,競技者csv変換!$1:$1,0),0)),"",IF(VLOOKUP($A43,競技者csv変換!$A:$AK,MATCH(AE$1,競技者csv変換!$1:$1,0),0)="","",VLOOKUP($A43,競技者csv変換!$A:$AK,MATCH(AE$1,競技者csv変換!$1:$1,0),0)))</f>
        <v/>
      </c>
      <c r="AF43" s="76" t="str">
        <f>IF(ISERROR(VLOOKUP($A43,競技者csv変換!$A:$AK,MATCH(AF$1,競技者csv変換!$1:$1,0),0)),"",IF(VLOOKUP($A43,競技者csv変換!$A:$AK,MATCH(AF$1,競技者csv変換!$1:$1,0),0)="","",VLOOKUP($A43,競技者csv変換!$A:$AK,MATCH(AF$1,競技者csv変換!$1:$1,0),0)))</f>
        <v/>
      </c>
      <c r="AG43" s="76" t="str">
        <f>IF(ISERROR(VLOOKUP($A43,競技者csv変換!$A:$AK,MATCH(AG$1,競技者csv変換!$1:$1,0),0)),"",IF(VLOOKUP($A43,競技者csv変換!$A:$AK,MATCH(AG$1,競技者csv変換!$1:$1,0),0)="","",VLOOKUP($A43,競技者csv変換!$A:$AK,MATCH(AG$1,競技者csv変換!$1:$1,0),0)))</f>
        <v/>
      </c>
      <c r="AH43" s="76" t="str">
        <f>IF(ISERROR(VLOOKUP($A43,競技者csv変換!$A:$AK,MATCH(AH$1,競技者csv変換!$1:$1,0),0)),"",IF(VLOOKUP($A43,競技者csv変換!$A:$AK,MATCH(AH$1,競技者csv変換!$1:$1,0),0)="","",VLOOKUP($A43,競技者csv変換!$A:$AK,MATCH(AH$1,競技者csv変換!$1:$1,0),0)))</f>
        <v/>
      </c>
      <c r="AI43" s="76" t="str">
        <f>IF(ISERROR(VLOOKUP($A43,競技者csv変換!$A:$AK,MATCH(AI$1,競技者csv変換!$1:$1,0),0)),"",IF(VLOOKUP($A43,競技者csv変換!$A:$AK,MATCH(AI$1,競技者csv変換!$1:$1,0),0)="","",VLOOKUP($A43,競技者csv変換!$A:$AK,MATCH(AI$1,競技者csv変換!$1:$1,0),0)))</f>
        <v/>
      </c>
      <c r="AJ43" s="76" t="str">
        <f>IF(ISERROR(VLOOKUP($A43,競技者csv変換!$A:$AK,MATCH(AJ$1,競技者csv変換!$1:$1,0),0)),"",IF(VLOOKUP($A43,競技者csv変換!$A:$AK,MATCH(AJ$1,競技者csv変換!$1:$1,0),0)="","",VLOOKUP($A43,競技者csv変換!$A:$AK,MATCH(AJ$1,競技者csv変換!$1:$1,0),0)))</f>
        <v/>
      </c>
      <c r="AK43" s="76" t="str">
        <f>IF(ISERROR(VLOOKUP($A43,競技者csv変換!$A:$AK,MATCH(AK$1,競技者csv変換!$1:$1,0),0)),"",IF(VLOOKUP($A43,競技者csv変換!$A:$AK,MATCH(AK$1,競技者csv変換!$1:$1,0),0)="","",VLOOKUP($A43,競技者csv変換!$A:$AK,MATCH(AK$1,競技者csv変換!$1:$1,0),0)))</f>
        <v/>
      </c>
    </row>
    <row r="44" spans="1:37" ht="18" customHeight="1">
      <c r="A44" s="76" t="str">
        <f t="shared" si="0"/>
        <v/>
      </c>
      <c r="B44" s="189" t="str">
        <f>IF(ISERROR(VLOOKUP($A44,競技者csv変換!$A:$AK,MATCH(B$1,競技者csv変換!$1:$1,0),0)),"",IF(VLOOKUP($A44,競技者csv変換!$A:$AK,MATCH(B$1,競技者csv変換!$1:$1,0),0)="","",VLOOKUP($A44,競技者csv変換!$A:$AK,MATCH(B$1,競技者csv変換!$1:$1,0),0)))</f>
        <v/>
      </c>
      <c r="C44" s="189" t="str">
        <f>IF(ISERROR(VLOOKUP($A44,競技者csv変換!$A:$AK,MATCH(C$1,競技者csv変換!$1:$1,0),0)),"",IF(VLOOKUP($A44,競技者csv変換!$A:$AK,MATCH(C$1,競技者csv変換!$1:$1,0),0)="","",VLOOKUP($A44,競技者csv変換!$A:$AK,MATCH(C$1,競技者csv変換!$1:$1,0),0)))</f>
        <v/>
      </c>
      <c r="D44" s="189" t="str">
        <f>IF(ISERROR(VLOOKUP($A44,競技者csv変換!$A:$AK,MATCH(D$1,競技者csv変換!$1:$1,0),0)),"",IF(VLOOKUP($A44,競技者csv変換!$A:$AK,MATCH(D$1,競技者csv変換!$1:$1,0),0)="","",VLOOKUP($A44,競技者csv変換!$A:$AK,MATCH(D$1,競技者csv変換!$1:$1,0),0)))</f>
        <v/>
      </c>
      <c r="E44" s="189" t="str">
        <f>IF(ISERROR(VLOOKUP($A44,競技者csv変換!$A:$AK,MATCH(E$1,競技者csv変換!$1:$1,0),0)),"",IF(VLOOKUP($A44,競技者csv変換!$A:$AK,MATCH(E$1,競技者csv変換!$1:$1,0),0)="","",VLOOKUP($A44,競技者csv変換!$A:$AK,MATCH(E$1,競技者csv変換!$1:$1,0),0)))</f>
        <v/>
      </c>
      <c r="F44" s="189" t="str">
        <f>IF(ISERROR(VLOOKUP($A44,競技者csv変換!$A:$AK,MATCH(F$1,競技者csv変換!$1:$1,0),0)),"",IF(VLOOKUP($A44,競技者csv変換!$A:$AK,MATCH(F$1,競技者csv変換!$1:$1,0),0)="","",VLOOKUP($A44,競技者csv変換!$A:$AK,MATCH(F$1,競技者csv変換!$1:$1,0),0)))</f>
        <v/>
      </c>
      <c r="G44" s="189" t="str">
        <f>IF(ISERROR(VLOOKUP($A44,競技者csv変換!$A:$AK,MATCH(G$1,競技者csv変換!$1:$1,0),0)),"",IF(VLOOKUP($A44,競技者csv変換!$A:$AK,MATCH(G$1,競技者csv変換!$1:$1,0),0)="","",VLOOKUP($A44,競技者csv変換!$A:$AK,MATCH(G$1,競技者csv変換!$1:$1,0),0)))</f>
        <v/>
      </c>
      <c r="H44" s="189" t="str">
        <f>IF(ISERROR(VLOOKUP($A44,競技者csv変換!$A:$AK,MATCH(H$1,競技者csv変換!$1:$1,0),0)),"",IF(VLOOKUP($A44,競技者csv変換!$A:$AK,MATCH(H$1,競技者csv変換!$1:$1,0),0)="","",VLOOKUP($A44,競技者csv変換!$A:$AK,MATCH(H$1,競技者csv変換!$1:$1,0),0)))</f>
        <v/>
      </c>
      <c r="I44" s="189" t="str">
        <f>IF(ISERROR(VLOOKUP($A44,競技者csv変換!$A:$AK,MATCH(I$1,競技者csv変換!$1:$1,0),0)),"",IF(VLOOKUP($A44,競技者csv変換!$A:$AK,MATCH(I$1,競技者csv変換!$1:$1,0),0)="","",VLOOKUP($A44,競技者csv変換!$A:$AK,MATCH(I$1,競技者csv変換!$1:$1,0),0)))</f>
        <v/>
      </c>
      <c r="J44" s="189" t="str">
        <f>IF(ISERROR(VLOOKUP($A44,競技者csv変換!$A:$AK,MATCH(J$1,競技者csv変換!$1:$1,0),0)),"",IF(VLOOKUP($A44,競技者csv変換!$A:$AK,MATCH(J$1,競技者csv変換!$1:$1,0),0)="","",VLOOKUP($A44,競技者csv変換!$A:$AK,MATCH(J$1,競技者csv変換!$1:$1,0),0)))</f>
        <v/>
      </c>
      <c r="K44" s="189" t="str">
        <f>IF(ISERROR(VLOOKUP($A44,競技者csv変換!$A:$AK,MATCH(K$1,競技者csv変換!$1:$1,0),0)),"",IF(VLOOKUP($A44,競技者csv変換!$A:$AK,MATCH(K$1,競技者csv変換!$1:$1,0),0)="","",VLOOKUP($A44,競技者csv変換!$A:$AK,MATCH(K$1,競技者csv変換!$1:$1,0),0)))</f>
        <v/>
      </c>
      <c r="L44" s="189" t="str">
        <f>IF(ISERROR(VLOOKUP($A44,競技者csv変換!$A:$AK,MATCH(L$1,競技者csv変換!$1:$1,0),0)),"",IF(VLOOKUP($A44,競技者csv変換!$A:$AK,MATCH(L$1,競技者csv変換!$1:$1,0),0)="","",VLOOKUP($A44,競技者csv変換!$A:$AK,MATCH(L$1,競技者csv変換!$1:$1,0),0)))</f>
        <v/>
      </c>
      <c r="M44" s="189" t="str">
        <f>IF(ISERROR(VLOOKUP($A44,競技者csv変換!$A:$AK,MATCH(M$1,競技者csv変換!$1:$1,0),0)),"",IF(VLOOKUP($A44,競技者csv変換!$A:$AK,MATCH(M$1,競技者csv変換!$1:$1,0),0)="","",VLOOKUP($A44,競技者csv変換!$A:$AK,MATCH(M$1,競技者csv変換!$1:$1,0),0)))</f>
        <v/>
      </c>
      <c r="N44" s="189" t="str">
        <f>IF(ISERROR(VLOOKUP($A44,競技者csv変換!$A:$AK,MATCH(N$1,競技者csv変換!$1:$1,0),0)),"",IF(VLOOKUP($A44,競技者csv変換!$A:$AK,MATCH(N$1,競技者csv変換!$1:$1,0),0)="","",VLOOKUP($A44,競技者csv変換!$A:$AK,MATCH(N$1,競技者csv変換!$1:$1,0),0)))</f>
        <v/>
      </c>
      <c r="O44" s="189" t="str">
        <f>IF(ISERROR(VLOOKUP($A44,競技者csv変換!$A:$AK,MATCH(O$1,競技者csv変換!$1:$1,0),0)),"",IF(VLOOKUP($A44,競技者csv変換!$A:$AK,MATCH(O$1,競技者csv変換!$1:$1,0),0)="","",VLOOKUP($A44,競技者csv変換!$A:$AK,MATCH(O$1,競技者csv変換!$1:$1,0),0)))</f>
        <v/>
      </c>
      <c r="P44" s="189" t="str">
        <f>IF(ISERROR(VLOOKUP($A44,競技者csv変換!$A:$AK,MATCH(P$1,競技者csv変換!$1:$1,0),0)),"",IF(VLOOKUP($A44,競技者csv変換!$A:$AK,MATCH(P$1,競技者csv変換!$1:$1,0),0)="","",VLOOKUP($A44,競技者csv変換!$A:$AK,MATCH(P$1,競技者csv変換!$1:$1,0),0)))</f>
        <v/>
      </c>
      <c r="Q44" s="189" t="str">
        <f>IF(ISERROR(VLOOKUP($A44,競技者csv変換!$A:$AK,MATCH(Q$1,競技者csv変換!$1:$1,0),0)),"",IF(VLOOKUP($A44,競技者csv変換!$A:$AK,MATCH(Q$1,競技者csv変換!$1:$1,0),0)="","",VLOOKUP($A44,競技者csv変換!$A:$AK,MATCH(Q$1,競技者csv変換!$1:$1,0),0)))</f>
        <v/>
      </c>
      <c r="R44" s="189" t="str">
        <f>IF(ISERROR(VLOOKUP($A44,競技者csv変換!$A:$AK,MATCH(R$1,競技者csv変換!$1:$1,0),0)),"",IF(VLOOKUP($A44,競技者csv変換!$A:$AK,MATCH(R$1,競技者csv変換!$1:$1,0),0)="","",VLOOKUP($A44,競技者csv変換!$A:$AK,MATCH(R$1,競技者csv変換!$1:$1,0),0)))</f>
        <v/>
      </c>
      <c r="S44" s="189" t="str">
        <f>IF(ISERROR(VLOOKUP($A44,競技者csv変換!$A:$AK,MATCH(S$1,競技者csv変換!$1:$1,0),0)),"",IF(VLOOKUP($A44,競技者csv変換!$A:$AK,MATCH(S$1,競技者csv変換!$1:$1,0),0)="","",VLOOKUP($A44,競技者csv変換!$A:$AK,MATCH(S$1,競技者csv変換!$1:$1,0),0)))</f>
        <v/>
      </c>
      <c r="T44" s="189" t="str">
        <f>IF(ISERROR(VLOOKUP($A44,競技者csv変換!$A:$AK,MATCH(T$1,競技者csv変換!$1:$1,0),0)),"",IF(VLOOKUP($A44,競技者csv変換!$A:$AK,MATCH(T$1,競技者csv変換!$1:$1,0),0)="","",VLOOKUP($A44,競技者csv変換!$A:$AK,MATCH(T$1,競技者csv変換!$1:$1,0),0)))</f>
        <v/>
      </c>
      <c r="U44" s="189" t="str">
        <f>IF(ISERROR(VLOOKUP($A44,競技者csv変換!$A:$AK,MATCH(U$1,競技者csv変換!$1:$1,0),0)),"",IF(VLOOKUP($A44,競技者csv変換!$A:$AK,MATCH(U$1,競技者csv変換!$1:$1,0),0)="","",VLOOKUP($A44,競技者csv変換!$A:$AK,MATCH(U$1,競技者csv変換!$1:$1,0),0)))</f>
        <v/>
      </c>
      <c r="V44" s="189" t="str">
        <f>IF(ISERROR(VLOOKUP($A44,競技者csv変換!$A:$AK,MATCH(V$1,競技者csv変換!$1:$1,0),0)),"",IF(VLOOKUP($A44,競技者csv変換!$A:$AK,MATCH(V$1,競技者csv変換!$1:$1,0),0)="","",VLOOKUP($A44,競技者csv変換!$A:$AK,MATCH(V$1,競技者csv変換!$1:$1,0),0)))</f>
        <v/>
      </c>
      <c r="W44" s="189" t="str">
        <f>IF(ISERROR(VLOOKUP($A44,競技者csv変換!$A:$AK,MATCH(W$1,競技者csv変換!$1:$1,0),0)),"",IF(VLOOKUP($A44,競技者csv変換!$A:$AK,MATCH(W$1,競技者csv変換!$1:$1,0),0)="","",VLOOKUP($A44,競技者csv変換!$A:$AK,MATCH(W$1,競技者csv変換!$1:$1,0),0)))</f>
        <v/>
      </c>
      <c r="X44" s="189" t="str">
        <f>IF(ISERROR(VLOOKUP($A44,競技者csv変換!$A:$AK,MATCH(X$1,競技者csv変換!$1:$1,0),0)),"",IF(VLOOKUP($A44,競技者csv変換!$A:$AK,MATCH(X$1,競技者csv変換!$1:$1,0),0)="","",VLOOKUP($A44,競技者csv変換!$A:$AK,MATCH(X$1,競技者csv変換!$1:$1,0),0)))</f>
        <v/>
      </c>
      <c r="Y44" s="189" t="str">
        <f>IF(ISERROR(VLOOKUP($A44,競技者csv変換!$A:$AK,MATCH(Y$1,競技者csv変換!$1:$1,0),0)),"",IF(VLOOKUP($A44,競技者csv変換!$A:$AK,MATCH(Y$1,競技者csv変換!$1:$1,0),0)="","",VLOOKUP($A44,競技者csv変換!$A:$AK,MATCH(Y$1,競技者csv変換!$1:$1,0),0)))</f>
        <v/>
      </c>
      <c r="Z44" s="189" t="str">
        <f>IF(ISERROR(VLOOKUP($A44,競技者csv変換!$A:$AK,MATCH(Z$1,競技者csv変換!$1:$1,0),0)),"",IF(VLOOKUP($A44,競技者csv変換!$A:$AK,MATCH(Z$1,競技者csv変換!$1:$1,0),0)="","",VLOOKUP($A44,競技者csv変換!$A:$AK,MATCH(Z$1,競技者csv変換!$1:$1,0),0)))</f>
        <v/>
      </c>
      <c r="AA44" s="189" t="str">
        <f>IF(ISERROR(VLOOKUP($A44,競技者csv変換!$A:$AK,MATCH(AA$1,競技者csv変換!$1:$1,0),0)),"",IF(VLOOKUP($A44,競技者csv変換!$A:$AK,MATCH(AA$1,競技者csv変換!$1:$1,0),0)="","",VLOOKUP($A44,競技者csv変換!$A:$AK,MATCH(AA$1,競技者csv変換!$1:$1,0),0)))</f>
        <v/>
      </c>
      <c r="AB44" s="189" t="str">
        <f>IF(ISERROR(VLOOKUP($A44,競技者csv変換!$A:$AK,MATCH(AB$1,競技者csv変換!$1:$1,0),0)),"",IF(VLOOKUP($A44,競技者csv変換!$A:$AK,MATCH(AB$1,競技者csv変換!$1:$1,0),0)="","",VLOOKUP($A44,競技者csv変換!$A:$AK,MATCH(AB$1,競技者csv変換!$1:$1,0),0)))</f>
        <v/>
      </c>
      <c r="AC44" s="189" t="str">
        <f>IF(ISERROR(VLOOKUP($A44,競技者csv変換!$A:$AK,MATCH(AC$1,競技者csv変換!$1:$1,0),0)),"",IF(VLOOKUP($A44,競技者csv変換!$A:$AK,MATCH(AC$1,競技者csv変換!$1:$1,0),0)="","",VLOOKUP($A44,競技者csv変換!$A:$AK,MATCH(AC$1,競技者csv変換!$1:$1,0),0)))</f>
        <v/>
      </c>
      <c r="AD44" s="76" t="str">
        <f>IF(ISERROR(VLOOKUP($A44,競技者csv変換!$A:$AK,MATCH(AD$1,競技者csv変換!$1:$1,0),0)),"",IF(VLOOKUP($A44,競技者csv変換!$A:$AK,MATCH(AD$1,競技者csv変換!$1:$1,0),0)="","",VLOOKUP($A44,競技者csv変換!$A:$AK,MATCH(AD$1,競技者csv変換!$1:$1,0),0)))</f>
        <v/>
      </c>
      <c r="AE44" s="76" t="str">
        <f>IF(ISERROR(VLOOKUP($A44,競技者csv変換!$A:$AK,MATCH(AE$1,競技者csv変換!$1:$1,0),0)),"",IF(VLOOKUP($A44,競技者csv変換!$A:$AK,MATCH(AE$1,競技者csv変換!$1:$1,0),0)="","",VLOOKUP($A44,競技者csv変換!$A:$AK,MATCH(AE$1,競技者csv変換!$1:$1,0),0)))</f>
        <v/>
      </c>
      <c r="AF44" s="76" t="str">
        <f>IF(ISERROR(VLOOKUP($A44,競技者csv変換!$A:$AK,MATCH(AF$1,競技者csv変換!$1:$1,0),0)),"",IF(VLOOKUP($A44,競技者csv変換!$A:$AK,MATCH(AF$1,競技者csv変換!$1:$1,0),0)="","",VLOOKUP($A44,競技者csv変換!$A:$AK,MATCH(AF$1,競技者csv変換!$1:$1,0),0)))</f>
        <v/>
      </c>
      <c r="AG44" s="76" t="str">
        <f>IF(ISERROR(VLOOKUP($A44,競技者csv変換!$A:$AK,MATCH(AG$1,競技者csv変換!$1:$1,0),0)),"",IF(VLOOKUP($A44,競技者csv変換!$A:$AK,MATCH(AG$1,競技者csv変換!$1:$1,0),0)="","",VLOOKUP($A44,競技者csv変換!$A:$AK,MATCH(AG$1,競技者csv変換!$1:$1,0),0)))</f>
        <v/>
      </c>
      <c r="AH44" s="76" t="str">
        <f>IF(ISERROR(VLOOKUP($A44,競技者csv変換!$A:$AK,MATCH(AH$1,競技者csv変換!$1:$1,0),0)),"",IF(VLOOKUP($A44,競技者csv変換!$A:$AK,MATCH(AH$1,競技者csv変換!$1:$1,0),0)="","",VLOOKUP($A44,競技者csv変換!$A:$AK,MATCH(AH$1,競技者csv変換!$1:$1,0),0)))</f>
        <v/>
      </c>
      <c r="AI44" s="76" t="str">
        <f>IF(ISERROR(VLOOKUP($A44,競技者csv変換!$A:$AK,MATCH(AI$1,競技者csv変換!$1:$1,0),0)),"",IF(VLOOKUP($A44,競技者csv変換!$A:$AK,MATCH(AI$1,競技者csv変換!$1:$1,0),0)="","",VLOOKUP($A44,競技者csv変換!$A:$AK,MATCH(AI$1,競技者csv変換!$1:$1,0),0)))</f>
        <v/>
      </c>
      <c r="AJ44" s="76" t="str">
        <f>IF(ISERROR(VLOOKUP($A44,競技者csv変換!$A:$AK,MATCH(AJ$1,競技者csv変換!$1:$1,0),0)),"",IF(VLOOKUP($A44,競技者csv変換!$A:$AK,MATCH(AJ$1,競技者csv変換!$1:$1,0),0)="","",VLOOKUP($A44,競技者csv変換!$A:$AK,MATCH(AJ$1,競技者csv変換!$1:$1,0),0)))</f>
        <v/>
      </c>
      <c r="AK44" s="76" t="str">
        <f>IF(ISERROR(VLOOKUP($A44,競技者csv変換!$A:$AK,MATCH(AK$1,競技者csv変換!$1:$1,0),0)),"",IF(VLOOKUP($A44,競技者csv変換!$A:$AK,MATCH(AK$1,競技者csv変換!$1:$1,0),0)="","",VLOOKUP($A44,競技者csv変換!$A:$AK,MATCH(AK$1,競技者csv変換!$1:$1,0),0)))</f>
        <v/>
      </c>
    </row>
    <row r="45" spans="1:37" ht="18" customHeight="1">
      <c r="A45" s="76" t="str">
        <f t="shared" si="0"/>
        <v/>
      </c>
      <c r="B45" s="189" t="str">
        <f>IF(ISERROR(VLOOKUP($A45,競技者csv変換!$A:$AK,MATCH(B$1,競技者csv変換!$1:$1,0),0)),"",IF(VLOOKUP($A45,競技者csv変換!$A:$AK,MATCH(B$1,競技者csv変換!$1:$1,0),0)="","",VLOOKUP($A45,競技者csv変換!$A:$AK,MATCH(B$1,競技者csv変換!$1:$1,0),0)))</f>
        <v/>
      </c>
      <c r="C45" s="189" t="str">
        <f>IF(ISERROR(VLOOKUP($A45,競技者csv変換!$A:$AK,MATCH(C$1,競技者csv変換!$1:$1,0),0)),"",IF(VLOOKUP($A45,競技者csv変換!$A:$AK,MATCH(C$1,競技者csv変換!$1:$1,0),0)="","",VLOOKUP($A45,競技者csv変換!$A:$AK,MATCH(C$1,競技者csv変換!$1:$1,0),0)))</f>
        <v/>
      </c>
      <c r="D45" s="189" t="str">
        <f>IF(ISERROR(VLOOKUP($A45,競技者csv変換!$A:$AK,MATCH(D$1,競技者csv変換!$1:$1,0),0)),"",IF(VLOOKUP($A45,競技者csv変換!$A:$AK,MATCH(D$1,競技者csv変換!$1:$1,0),0)="","",VLOOKUP($A45,競技者csv変換!$A:$AK,MATCH(D$1,競技者csv変換!$1:$1,0),0)))</f>
        <v/>
      </c>
      <c r="E45" s="189" t="str">
        <f>IF(ISERROR(VLOOKUP($A45,競技者csv変換!$A:$AK,MATCH(E$1,競技者csv変換!$1:$1,0),0)),"",IF(VLOOKUP($A45,競技者csv変換!$A:$AK,MATCH(E$1,競技者csv変換!$1:$1,0),0)="","",VLOOKUP($A45,競技者csv変換!$A:$AK,MATCH(E$1,競技者csv変換!$1:$1,0),0)))</f>
        <v/>
      </c>
      <c r="F45" s="189" t="str">
        <f>IF(ISERROR(VLOOKUP($A45,競技者csv変換!$A:$AK,MATCH(F$1,競技者csv変換!$1:$1,0),0)),"",IF(VLOOKUP($A45,競技者csv変換!$A:$AK,MATCH(F$1,競技者csv変換!$1:$1,0),0)="","",VLOOKUP($A45,競技者csv変換!$A:$AK,MATCH(F$1,競技者csv変換!$1:$1,0),0)))</f>
        <v/>
      </c>
      <c r="G45" s="189" t="str">
        <f>IF(ISERROR(VLOOKUP($A45,競技者csv変換!$A:$AK,MATCH(G$1,競技者csv変換!$1:$1,0),0)),"",IF(VLOOKUP($A45,競技者csv変換!$A:$AK,MATCH(G$1,競技者csv変換!$1:$1,0),0)="","",VLOOKUP($A45,競技者csv変換!$A:$AK,MATCH(G$1,競技者csv変換!$1:$1,0),0)))</f>
        <v/>
      </c>
      <c r="H45" s="189" t="str">
        <f>IF(ISERROR(VLOOKUP($A45,競技者csv変換!$A:$AK,MATCH(H$1,競技者csv変換!$1:$1,0),0)),"",IF(VLOOKUP($A45,競技者csv変換!$A:$AK,MATCH(H$1,競技者csv変換!$1:$1,0),0)="","",VLOOKUP($A45,競技者csv変換!$A:$AK,MATCH(H$1,競技者csv変換!$1:$1,0),0)))</f>
        <v/>
      </c>
      <c r="I45" s="189" t="str">
        <f>IF(ISERROR(VLOOKUP($A45,競技者csv変換!$A:$AK,MATCH(I$1,競技者csv変換!$1:$1,0),0)),"",IF(VLOOKUP($A45,競技者csv変換!$A:$AK,MATCH(I$1,競技者csv変換!$1:$1,0),0)="","",VLOOKUP($A45,競技者csv変換!$A:$AK,MATCH(I$1,競技者csv変換!$1:$1,0),0)))</f>
        <v/>
      </c>
      <c r="J45" s="189" t="str">
        <f>IF(ISERROR(VLOOKUP($A45,競技者csv変換!$A:$AK,MATCH(J$1,競技者csv変換!$1:$1,0),0)),"",IF(VLOOKUP($A45,競技者csv変換!$A:$AK,MATCH(J$1,競技者csv変換!$1:$1,0),0)="","",VLOOKUP($A45,競技者csv変換!$A:$AK,MATCH(J$1,競技者csv変換!$1:$1,0),0)))</f>
        <v/>
      </c>
      <c r="K45" s="189" t="str">
        <f>IF(ISERROR(VLOOKUP($A45,競技者csv変換!$A:$AK,MATCH(K$1,競技者csv変換!$1:$1,0),0)),"",IF(VLOOKUP($A45,競技者csv変換!$A:$AK,MATCH(K$1,競技者csv変換!$1:$1,0),0)="","",VLOOKUP($A45,競技者csv変換!$A:$AK,MATCH(K$1,競技者csv変換!$1:$1,0),0)))</f>
        <v/>
      </c>
      <c r="L45" s="189" t="str">
        <f>IF(ISERROR(VLOOKUP($A45,競技者csv変換!$A:$AK,MATCH(L$1,競技者csv変換!$1:$1,0),0)),"",IF(VLOOKUP($A45,競技者csv変換!$A:$AK,MATCH(L$1,競技者csv変換!$1:$1,0),0)="","",VLOOKUP($A45,競技者csv変換!$A:$AK,MATCH(L$1,競技者csv変換!$1:$1,0),0)))</f>
        <v/>
      </c>
      <c r="M45" s="189" t="str">
        <f>IF(ISERROR(VLOOKUP($A45,競技者csv変換!$A:$AK,MATCH(M$1,競技者csv変換!$1:$1,0),0)),"",IF(VLOOKUP($A45,競技者csv変換!$A:$AK,MATCH(M$1,競技者csv変換!$1:$1,0),0)="","",VLOOKUP($A45,競技者csv変換!$A:$AK,MATCH(M$1,競技者csv変換!$1:$1,0),0)))</f>
        <v/>
      </c>
      <c r="N45" s="189" t="str">
        <f>IF(ISERROR(VLOOKUP($A45,競技者csv変換!$A:$AK,MATCH(N$1,競技者csv変換!$1:$1,0),0)),"",IF(VLOOKUP($A45,競技者csv変換!$A:$AK,MATCH(N$1,競技者csv変換!$1:$1,0),0)="","",VLOOKUP($A45,競技者csv変換!$A:$AK,MATCH(N$1,競技者csv変換!$1:$1,0),0)))</f>
        <v/>
      </c>
      <c r="O45" s="189" t="str">
        <f>IF(ISERROR(VLOOKUP($A45,競技者csv変換!$A:$AK,MATCH(O$1,競技者csv変換!$1:$1,0),0)),"",IF(VLOOKUP($A45,競技者csv変換!$A:$AK,MATCH(O$1,競技者csv変換!$1:$1,0),0)="","",VLOOKUP($A45,競技者csv変換!$A:$AK,MATCH(O$1,競技者csv変換!$1:$1,0),0)))</f>
        <v/>
      </c>
      <c r="P45" s="189" t="str">
        <f>IF(ISERROR(VLOOKUP($A45,競技者csv変換!$A:$AK,MATCH(P$1,競技者csv変換!$1:$1,0),0)),"",IF(VLOOKUP($A45,競技者csv変換!$A:$AK,MATCH(P$1,競技者csv変換!$1:$1,0),0)="","",VLOOKUP($A45,競技者csv変換!$A:$AK,MATCH(P$1,競技者csv変換!$1:$1,0),0)))</f>
        <v/>
      </c>
      <c r="Q45" s="189" t="str">
        <f>IF(ISERROR(VLOOKUP($A45,競技者csv変換!$A:$AK,MATCH(Q$1,競技者csv変換!$1:$1,0),0)),"",IF(VLOOKUP($A45,競技者csv変換!$A:$AK,MATCH(Q$1,競技者csv変換!$1:$1,0),0)="","",VLOOKUP($A45,競技者csv変換!$A:$AK,MATCH(Q$1,競技者csv変換!$1:$1,0),0)))</f>
        <v/>
      </c>
      <c r="R45" s="189" t="str">
        <f>IF(ISERROR(VLOOKUP($A45,競技者csv変換!$A:$AK,MATCH(R$1,競技者csv変換!$1:$1,0),0)),"",IF(VLOOKUP($A45,競技者csv変換!$A:$AK,MATCH(R$1,競技者csv変換!$1:$1,0),0)="","",VLOOKUP($A45,競技者csv変換!$A:$AK,MATCH(R$1,競技者csv変換!$1:$1,0),0)))</f>
        <v/>
      </c>
      <c r="S45" s="189" t="str">
        <f>IF(ISERROR(VLOOKUP($A45,競技者csv変換!$A:$AK,MATCH(S$1,競技者csv変換!$1:$1,0),0)),"",IF(VLOOKUP($A45,競技者csv変換!$A:$AK,MATCH(S$1,競技者csv変換!$1:$1,0),0)="","",VLOOKUP($A45,競技者csv変換!$A:$AK,MATCH(S$1,競技者csv変換!$1:$1,0),0)))</f>
        <v/>
      </c>
      <c r="T45" s="189" t="str">
        <f>IF(ISERROR(VLOOKUP($A45,競技者csv変換!$A:$AK,MATCH(T$1,競技者csv変換!$1:$1,0),0)),"",IF(VLOOKUP($A45,競技者csv変換!$A:$AK,MATCH(T$1,競技者csv変換!$1:$1,0),0)="","",VLOOKUP($A45,競技者csv変換!$A:$AK,MATCH(T$1,競技者csv変換!$1:$1,0),0)))</f>
        <v/>
      </c>
      <c r="U45" s="189" t="str">
        <f>IF(ISERROR(VLOOKUP($A45,競技者csv変換!$A:$AK,MATCH(U$1,競技者csv変換!$1:$1,0),0)),"",IF(VLOOKUP($A45,競技者csv変換!$A:$AK,MATCH(U$1,競技者csv変換!$1:$1,0),0)="","",VLOOKUP($A45,競技者csv変換!$A:$AK,MATCH(U$1,競技者csv変換!$1:$1,0),0)))</f>
        <v/>
      </c>
      <c r="V45" s="189" t="str">
        <f>IF(ISERROR(VLOOKUP($A45,競技者csv変換!$A:$AK,MATCH(V$1,競技者csv変換!$1:$1,0),0)),"",IF(VLOOKUP($A45,競技者csv変換!$A:$AK,MATCH(V$1,競技者csv変換!$1:$1,0),0)="","",VLOOKUP($A45,競技者csv変換!$A:$AK,MATCH(V$1,競技者csv変換!$1:$1,0),0)))</f>
        <v/>
      </c>
      <c r="W45" s="189" t="str">
        <f>IF(ISERROR(VLOOKUP($A45,競技者csv変換!$A:$AK,MATCH(W$1,競技者csv変換!$1:$1,0),0)),"",IF(VLOOKUP($A45,競技者csv変換!$A:$AK,MATCH(W$1,競技者csv変換!$1:$1,0),0)="","",VLOOKUP($A45,競技者csv変換!$A:$AK,MATCH(W$1,競技者csv変換!$1:$1,0),0)))</f>
        <v/>
      </c>
      <c r="X45" s="189" t="str">
        <f>IF(ISERROR(VLOOKUP($A45,競技者csv変換!$A:$AK,MATCH(X$1,競技者csv変換!$1:$1,0),0)),"",IF(VLOOKUP($A45,競技者csv変換!$A:$AK,MATCH(X$1,競技者csv変換!$1:$1,0),0)="","",VLOOKUP($A45,競技者csv変換!$A:$AK,MATCH(X$1,競技者csv変換!$1:$1,0),0)))</f>
        <v/>
      </c>
      <c r="Y45" s="189" t="str">
        <f>IF(ISERROR(VLOOKUP($A45,競技者csv変換!$A:$AK,MATCH(Y$1,競技者csv変換!$1:$1,0),0)),"",IF(VLOOKUP($A45,競技者csv変換!$A:$AK,MATCH(Y$1,競技者csv変換!$1:$1,0),0)="","",VLOOKUP($A45,競技者csv変換!$A:$AK,MATCH(Y$1,競技者csv変換!$1:$1,0),0)))</f>
        <v/>
      </c>
      <c r="Z45" s="189" t="str">
        <f>IF(ISERROR(VLOOKUP($A45,競技者csv変換!$A:$AK,MATCH(Z$1,競技者csv変換!$1:$1,0),0)),"",IF(VLOOKUP($A45,競技者csv変換!$A:$AK,MATCH(Z$1,競技者csv変換!$1:$1,0),0)="","",VLOOKUP($A45,競技者csv変換!$A:$AK,MATCH(Z$1,競技者csv変換!$1:$1,0),0)))</f>
        <v/>
      </c>
      <c r="AA45" s="189" t="str">
        <f>IF(ISERROR(VLOOKUP($A45,競技者csv変換!$A:$AK,MATCH(AA$1,競技者csv変換!$1:$1,0),0)),"",IF(VLOOKUP($A45,競技者csv変換!$A:$AK,MATCH(AA$1,競技者csv変換!$1:$1,0),0)="","",VLOOKUP($A45,競技者csv変換!$A:$AK,MATCH(AA$1,競技者csv変換!$1:$1,0),0)))</f>
        <v/>
      </c>
      <c r="AB45" s="189" t="str">
        <f>IF(ISERROR(VLOOKUP($A45,競技者csv変換!$A:$AK,MATCH(AB$1,競技者csv変換!$1:$1,0),0)),"",IF(VLOOKUP($A45,競技者csv変換!$A:$AK,MATCH(AB$1,競技者csv変換!$1:$1,0),0)="","",VLOOKUP($A45,競技者csv変換!$A:$AK,MATCH(AB$1,競技者csv変換!$1:$1,0),0)))</f>
        <v/>
      </c>
      <c r="AC45" s="189" t="str">
        <f>IF(ISERROR(VLOOKUP($A45,競技者csv変換!$A:$AK,MATCH(AC$1,競技者csv変換!$1:$1,0),0)),"",IF(VLOOKUP($A45,競技者csv変換!$A:$AK,MATCH(AC$1,競技者csv変換!$1:$1,0),0)="","",VLOOKUP($A45,競技者csv変換!$A:$AK,MATCH(AC$1,競技者csv変換!$1:$1,0),0)))</f>
        <v/>
      </c>
      <c r="AD45" s="76" t="str">
        <f>IF(ISERROR(VLOOKUP($A45,競技者csv変換!$A:$AK,MATCH(AD$1,競技者csv変換!$1:$1,0),0)),"",IF(VLOOKUP($A45,競技者csv変換!$A:$AK,MATCH(AD$1,競技者csv変換!$1:$1,0),0)="","",VLOOKUP($A45,競技者csv変換!$A:$AK,MATCH(AD$1,競技者csv変換!$1:$1,0),0)))</f>
        <v/>
      </c>
      <c r="AE45" s="76" t="str">
        <f>IF(ISERROR(VLOOKUP($A45,競技者csv変換!$A:$AK,MATCH(AE$1,競技者csv変換!$1:$1,0),0)),"",IF(VLOOKUP($A45,競技者csv変換!$A:$AK,MATCH(AE$1,競技者csv変換!$1:$1,0),0)="","",VLOOKUP($A45,競技者csv変換!$A:$AK,MATCH(AE$1,競技者csv変換!$1:$1,0),0)))</f>
        <v/>
      </c>
      <c r="AF45" s="76" t="str">
        <f>IF(ISERROR(VLOOKUP($A45,競技者csv変換!$A:$AK,MATCH(AF$1,競技者csv変換!$1:$1,0),0)),"",IF(VLOOKUP($A45,競技者csv変換!$A:$AK,MATCH(AF$1,競技者csv変換!$1:$1,0),0)="","",VLOOKUP($A45,競技者csv変換!$A:$AK,MATCH(AF$1,競技者csv変換!$1:$1,0),0)))</f>
        <v/>
      </c>
      <c r="AG45" s="76" t="str">
        <f>IF(ISERROR(VLOOKUP($A45,競技者csv変換!$A:$AK,MATCH(AG$1,競技者csv変換!$1:$1,0),0)),"",IF(VLOOKUP($A45,競技者csv変換!$A:$AK,MATCH(AG$1,競技者csv変換!$1:$1,0),0)="","",VLOOKUP($A45,競技者csv変換!$A:$AK,MATCH(AG$1,競技者csv変換!$1:$1,0),0)))</f>
        <v/>
      </c>
      <c r="AH45" s="76" t="str">
        <f>IF(ISERROR(VLOOKUP($A45,競技者csv変換!$A:$AK,MATCH(AH$1,競技者csv変換!$1:$1,0),0)),"",IF(VLOOKUP($A45,競技者csv変換!$A:$AK,MATCH(AH$1,競技者csv変換!$1:$1,0),0)="","",VLOOKUP($A45,競技者csv変換!$A:$AK,MATCH(AH$1,競技者csv変換!$1:$1,0),0)))</f>
        <v/>
      </c>
      <c r="AI45" s="76" t="str">
        <f>IF(ISERROR(VLOOKUP($A45,競技者csv変換!$A:$AK,MATCH(AI$1,競技者csv変換!$1:$1,0),0)),"",IF(VLOOKUP($A45,競技者csv変換!$A:$AK,MATCH(AI$1,競技者csv変換!$1:$1,0),0)="","",VLOOKUP($A45,競技者csv変換!$A:$AK,MATCH(AI$1,競技者csv変換!$1:$1,0),0)))</f>
        <v/>
      </c>
      <c r="AJ45" s="76" t="str">
        <f>IF(ISERROR(VLOOKUP($A45,競技者csv変換!$A:$AK,MATCH(AJ$1,競技者csv変換!$1:$1,0),0)),"",IF(VLOOKUP($A45,競技者csv変換!$A:$AK,MATCH(AJ$1,競技者csv変換!$1:$1,0),0)="","",VLOOKUP($A45,競技者csv変換!$A:$AK,MATCH(AJ$1,競技者csv変換!$1:$1,0),0)))</f>
        <v/>
      </c>
      <c r="AK45" s="76" t="str">
        <f>IF(ISERROR(VLOOKUP($A45,競技者csv変換!$A:$AK,MATCH(AK$1,競技者csv変換!$1:$1,0),0)),"",IF(VLOOKUP($A45,競技者csv変換!$A:$AK,MATCH(AK$1,競技者csv変換!$1:$1,0),0)="","",VLOOKUP($A45,競技者csv変換!$A:$AK,MATCH(AK$1,競技者csv変換!$1:$1,0),0)))</f>
        <v/>
      </c>
    </row>
    <row r="46" spans="1:37" ht="18" customHeight="1">
      <c r="A46" s="76" t="str">
        <f t="shared" si="0"/>
        <v/>
      </c>
      <c r="B46" s="189" t="str">
        <f>IF(ISERROR(VLOOKUP($A46,競技者csv変換!$A:$AK,MATCH(B$1,競技者csv変換!$1:$1,0),0)),"",IF(VLOOKUP($A46,競技者csv変換!$A:$AK,MATCH(B$1,競技者csv変換!$1:$1,0),0)="","",VLOOKUP($A46,競技者csv変換!$A:$AK,MATCH(B$1,競技者csv変換!$1:$1,0),0)))</f>
        <v/>
      </c>
      <c r="C46" s="189" t="str">
        <f>IF(ISERROR(VLOOKUP($A46,競技者csv変換!$A:$AK,MATCH(C$1,競技者csv変換!$1:$1,0),0)),"",IF(VLOOKUP($A46,競技者csv変換!$A:$AK,MATCH(C$1,競技者csv変換!$1:$1,0),0)="","",VLOOKUP($A46,競技者csv変換!$A:$AK,MATCH(C$1,競技者csv変換!$1:$1,0),0)))</f>
        <v/>
      </c>
      <c r="D46" s="189" t="str">
        <f>IF(ISERROR(VLOOKUP($A46,競技者csv変換!$A:$AK,MATCH(D$1,競技者csv変換!$1:$1,0),0)),"",IF(VLOOKUP($A46,競技者csv変換!$A:$AK,MATCH(D$1,競技者csv変換!$1:$1,0),0)="","",VLOOKUP($A46,競技者csv変換!$A:$AK,MATCH(D$1,競技者csv変換!$1:$1,0),0)))</f>
        <v/>
      </c>
      <c r="E46" s="189" t="str">
        <f>IF(ISERROR(VLOOKUP($A46,競技者csv変換!$A:$AK,MATCH(E$1,競技者csv変換!$1:$1,0),0)),"",IF(VLOOKUP($A46,競技者csv変換!$A:$AK,MATCH(E$1,競技者csv変換!$1:$1,0),0)="","",VLOOKUP($A46,競技者csv変換!$A:$AK,MATCH(E$1,競技者csv変換!$1:$1,0),0)))</f>
        <v/>
      </c>
      <c r="F46" s="189" t="str">
        <f>IF(ISERROR(VLOOKUP($A46,競技者csv変換!$A:$AK,MATCH(F$1,競技者csv変換!$1:$1,0),0)),"",IF(VLOOKUP($A46,競技者csv変換!$A:$AK,MATCH(F$1,競技者csv変換!$1:$1,0),0)="","",VLOOKUP($A46,競技者csv変換!$A:$AK,MATCH(F$1,競技者csv変換!$1:$1,0),0)))</f>
        <v/>
      </c>
      <c r="G46" s="189" t="str">
        <f>IF(ISERROR(VLOOKUP($A46,競技者csv変換!$A:$AK,MATCH(G$1,競技者csv変換!$1:$1,0),0)),"",IF(VLOOKUP($A46,競技者csv変換!$A:$AK,MATCH(G$1,競技者csv変換!$1:$1,0),0)="","",VLOOKUP($A46,競技者csv変換!$A:$AK,MATCH(G$1,競技者csv変換!$1:$1,0),0)))</f>
        <v/>
      </c>
      <c r="H46" s="189" t="str">
        <f>IF(ISERROR(VLOOKUP($A46,競技者csv変換!$A:$AK,MATCH(H$1,競技者csv変換!$1:$1,0),0)),"",IF(VLOOKUP($A46,競技者csv変換!$A:$AK,MATCH(H$1,競技者csv変換!$1:$1,0),0)="","",VLOOKUP($A46,競技者csv変換!$A:$AK,MATCH(H$1,競技者csv変換!$1:$1,0),0)))</f>
        <v/>
      </c>
      <c r="I46" s="189" t="str">
        <f>IF(ISERROR(VLOOKUP($A46,競技者csv変換!$A:$AK,MATCH(I$1,競技者csv変換!$1:$1,0),0)),"",IF(VLOOKUP($A46,競技者csv変換!$A:$AK,MATCH(I$1,競技者csv変換!$1:$1,0),0)="","",VLOOKUP($A46,競技者csv変換!$A:$AK,MATCH(I$1,競技者csv変換!$1:$1,0),0)))</f>
        <v/>
      </c>
      <c r="J46" s="189" t="str">
        <f>IF(ISERROR(VLOOKUP($A46,競技者csv変換!$A:$AK,MATCH(J$1,競技者csv変換!$1:$1,0),0)),"",IF(VLOOKUP($A46,競技者csv変換!$A:$AK,MATCH(J$1,競技者csv変換!$1:$1,0),0)="","",VLOOKUP($A46,競技者csv変換!$A:$AK,MATCH(J$1,競技者csv変換!$1:$1,0),0)))</f>
        <v/>
      </c>
      <c r="K46" s="189" t="str">
        <f>IF(ISERROR(VLOOKUP($A46,競技者csv変換!$A:$AK,MATCH(K$1,競技者csv変換!$1:$1,0),0)),"",IF(VLOOKUP($A46,競技者csv変換!$A:$AK,MATCH(K$1,競技者csv変換!$1:$1,0),0)="","",VLOOKUP($A46,競技者csv変換!$A:$AK,MATCH(K$1,競技者csv変換!$1:$1,0),0)))</f>
        <v/>
      </c>
      <c r="L46" s="189" t="str">
        <f>IF(ISERROR(VLOOKUP($A46,競技者csv変換!$A:$AK,MATCH(L$1,競技者csv変換!$1:$1,0),0)),"",IF(VLOOKUP($A46,競技者csv変換!$A:$AK,MATCH(L$1,競技者csv変換!$1:$1,0),0)="","",VLOOKUP($A46,競技者csv変換!$A:$AK,MATCH(L$1,競技者csv変換!$1:$1,0),0)))</f>
        <v/>
      </c>
      <c r="M46" s="189" t="str">
        <f>IF(ISERROR(VLOOKUP($A46,競技者csv変換!$A:$AK,MATCH(M$1,競技者csv変換!$1:$1,0),0)),"",IF(VLOOKUP($A46,競技者csv変換!$A:$AK,MATCH(M$1,競技者csv変換!$1:$1,0),0)="","",VLOOKUP($A46,競技者csv変換!$A:$AK,MATCH(M$1,競技者csv変換!$1:$1,0),0)))</f>
        <v/>
      </c>
      <c r="N46" s="189" t="str">
        <f>IF(ISERROR(VLOOKUP($A46,競技者csv変換!$A:$AK,MATCH(N$1,競技者csv変換!$1:$1,0),0)),"",IF(VLOOKUP($A46,競技者csv変換!$A:$AK,MATCH(N$1,競技者csv変換!$1:$1,0),0)="","",VLOOKUP($A46,競技者csv変換!$A:$AK,MATCH(N$1,競技者csv変換!$1:$1,0),0)))</f>
        <v/>
      </c>
      <c r="O46" s="189" t="str">
        <f>IF(ISERROR(VLOOKUP($A46,競技者csv変換!$A:$AK,MATCH(O$1,競技者csv変換!$1:$1,0),0)),"",IF(VLOOKUP($A46,競技者csv変換!$A:$AK,MATCH(O$1,競技者csv変換!$1:$1,0),0)="","",VLOOKUP($A46,競技者csv変換!$A:$AK,MATCH(O$1,競技者csv変換!$1:$1,0),0)))</f>
        <v/>
      </c>
      <c r="P46" s="189" t="str">
        <f>IF(ISERROR(VLOOKUP($A46,競技者csv変換!$A:$AK,MATCH(P$1,競技者csv変換!$1:$1,0),0)),"",IF(VLOOKUP($A46,競技者csv変換!$A:$AK,MATCH(P$1,競技者csv変換!$1:$1,0),0)="","",VLOOKUP($A46,競技者csv変換!$A:$AK,MATCH(P$1,競技者csv変換!$1:$1,0),0)))</f>
        <v/>
      </c>
      <c r="Q46" s="189" t="str">
        <f>IF(ISERROR(VLOOKUP($A46,競技者csv変換!$A:$AK,MATCH(Q$1,競技者csv変換!$1:$1,0),0)),"",IF(VLOOKUP($A46,競技者csv変換!$A:$AK,MATCH(Q$1,競技者csv変換!$1:$1,0),0)="","",VLOOKUP($A46,競技者csv変換!$A:$AK,MATCH(Q$1,競技者csv変換!$1:$1,0),0)))</f>
        <v/>
      </c>
      <c r="R46" s="189" t="str">
        <f>IF(ISERROR(VLOOKUP($A46,競技者csv変換!$A:$AK,MATCH(R$1,競技者csv変換!$1:$1,0),0)),"",IF(VLOOKUP($A46,競技者csv変換!$A:$AK,MATCH(R$1,競技者csv変換!$1:$1,0),0)="","",VLOOKUP($A46,競技者csv変換!$A:$AK,MATCH(R$1,競技者csv変換!$1:$1,0),0)))</f>
        <v/>
      </c>
      <c r="S46" s="189" t="str">
        <f>IF(ISERROR(VLOOKUP($A46,競技者csv変換!$A:$AK,MATCH(S$1,競技者csv変換!$1:$1,0),0)),"",IF(VLOOKUP($A46,競技者csv変換!$A:$AK,MATCH(S$1,競技者csv変換!$1:$1,0),0)="","",VLOOKUP($A46,競技者csv変換!$A:$AK,MATCH(S$1,競技者csv変換!$1:$1,0),0)))</f>
        <v/>
      </c>
      <c r="T46" s="189" t="str">
        <f>IF(ISERROR(VLOOKUP($A46,競技者csv変換!$A:$AK,MATCH(T$1,競技者csv変換!$1:$1,0),0)),"",IF(VLOOKUP($A46,競技者csv変換!$A:$AK,MATCH(T$1,競技者csv変換!$1:$1,0),0)="","",VLOOKUP($A46,競技者csv変換!$A:$AK,MATCH(T$1,競技者csv変換!$1:$1,0),0)))</f>
        <v/>
      </c>
      <c r="U46" s="189" t="str">
        <f>IF(ISERROR(VLOOKUP($A46,競技者csv変換!$A:$AK,MATCH(U$1,競技者csv変換!$1:$1,0),0)),"",IF(VLOOKUP($A46,競技者csv変換!$A:$AK,MATCH(U$1,競技者csv変換!$1:$1,0),0)="","",VLOOKUP($A46,競技者csv変換!$A:$AK,MATCH(U$1,競技者csv変換!$1:$1,0),0)))</f>
        <v/>
      </c>
      <c r="V46" s="189" t="str">
        <f>IF(ISERROR(VLOOKUP($A46,競技者csv変換!$A:$AK,MATCH(V$1,競技者csv変換!$1:$1,0),0)),"",IF(VLOOKUP($A46,競技者csv変換!$A:$AK,MATCH(V$1,競技者csv変換!$1:$1,0),0)="","",VLOOKUP($A46,競技者csv変換!$A:$AK,MATCH(V$1,競技者csv変換!$1:$1,0),0)))</f>
        <v/>
      </c>
      <c r="W46" s="189" t="str">
        <f>IF(ISERROR(VLOOKUP($A46,競技者csv変換!$A:$AK,MATCH(W$1,競技者csv変換!$1:$1,0),0)),"",IF(VLOOKUP($A46,競技者csv変換!$A:$AK,MATCH(W$1,競技者csv変換!$1:$1,0),0)="","",VLOOKUP($A46,競技者csv変換!$A:$AK,MATCH(W$1,競技者csv変換!$1:$1,0),0)))</f>
        <v/>
      </c>
      <c r="X46" s="189" t="str">
        <f>IF(ISERROR(VLOOKUP($A46,競技者csv変換!$A:$AK,MATCH(X$1,競技者csv変換!$1:$1,0),0)),"",IF(VLOOKUP($A46,競技者csv変換!$A:$AK,MATCH(X$1,競技者csv変換!$1:$1,0),0)="","",VLOOKUP($A46,競技者csv変換!$A:$AK,MATCH(X$1,競技者csv変換!$1:$1,0),0)))</f>
        <v/>
      </c>
      <c r="Y46" s="189" t="str">
        <f>IF(ISERROR(VLOOKUP($A46,競技者csv変換!$A:$AK,MATCH(Y$1,競技者csv変換!$1:$1,0),0)),"",IF(VLOOKUP($A46,競技者csv変換!$A:$AK,MATCH(Y$1,競技者csv変換!$1:$1,0),0)="","",VLOOKUP($A46,競技者csv変換!$A:$AK,MATCH(Y$1,競技者csv変換!$1:$1,0),0)))</f>
        <v/>
      </c>
      <c r="Z46" s="189" t="str">
        <f>IF(ISERROR(VLOOKUP($A46,競技者csv変換!$A:$AK,MATCH(Z$1,競技者csv変換!$1:$1,0),0)),"",IF(VLOOKUP($A46,競技者csv変換!$A:$AK,MATCH(Z$1,競技者csv変換!$1:$1,0),0)="","",VLOOKUP($A46,競技者csv変換!$A:$AK,MATCH(Z$1,競技者csv変換!$1:$1,0),0)))</f>
        <v/>
      </c>
      <c r="AA46" s="189" t="str">
        <f>IF(ISERROR(VLOOKUP($A46,競技者csv変換!$A:$AK,MATCH(AA$1,競技者csv変換!$1:$1,0),0)),"",IF(VLOOKUP($A46,競技者csv変換!$A:$AK,MATCH(AA$1,競技者csv変換!$1:$1,0),0)="","",VLOOKUP($A46,競技者csv変換!$A:$AK,MATCH(AA$1,競技者csv変換!$1:$1,0),0)))</f>
        <v/>
      </c>
      <c r="AB46" s="189" t="str">
        <f>IF(ISERROR(VLOOKUP($A46,競技者csv変換!$A:$AK,MATCH(AB$1,競技者csv変換!$1:$1,0),0)),"",IF(VLOOKUP($A46,競技者csv変換!$A:$AK,MATCH(AB$1,競技者csv変換!$1:$1,0),0)="","",VLOOKUP($A46,競技者csv変換!$A:$AK,MATCH(AB$1,競技者csv変換!$1:$1,0),0)))</f>
        <v/>
      </c>
      <c r="AC46" s="189" t="str">
        <f>IF(ISERROR(VLOOKUP($A46,競技者csv変換!$A:$AK,MATCH(AC$1,競技者csv変換!$1:$1,0),0)),"",IF(VLOOKUP($A46,競技者csv変換!$A:$AK,MATCH(AC$1,競技者csv変換!$1:$1,0),0)="","",VLOOKUP($A46,競技者csv変換!$A:$AK,MATCH(AC$1,競技者csv変換!$1:$1,0),0)))</f>
        <v/>
      </c>
      <c r="AD46" s="76" t="str">
        <f>IF(ISERROR(VLOOKUP($A46,競技者csv変換!$A:$AK,MATCH(AD$1,競技者csv変換!$1:$1,0),0)),"",IF(VLOOKUP($A46,競技者csv変換!$A:$AK,MATCH(AD$1,競技者csv変換!$1:$1,0),0)="","",VLOOKUP($A46,競技者csv変換!$A:$AK,MATCH(AD$1,競技者csv変換!$1:$1,0),0)))</f>
        <v/>
      </c>
      <c r="AE46" s="76" t="str">
        <f>IF(ISERROR(VLOOKUP($A46,競技者csv変換!$A:$AK,MATCH(AE$1,競技者csv変換!$1:$1,0),0)),"",IF(VLOOKUP($A46,競技者csv変換!$A:$AK,MATCH(AE$1,競技者csv変換!$1:$1,0),0)="","",VLOOKUP($A46,競技者csv変換!$A:$AK,MATCH(AE$1,競技者csv変換!$1:$1,0),0)))</f>
        <v/>
      </c>
      <c r="AF46" s="76" t="str">
        <f>IF(ISERROR(VLOOKUP($A46,競技者csv変換!$A:$AK,MATCH(AF$1,競技者csv変換!$1:$1,0),0)),"",IF(VLOOKUP($A46,競技者csv変換!$A:$AK,MATCH(AF$1,競技者csv変換!$1:$1,0),0)="","",VLOOKUP($A46,競技者csv変換!$A:$AK,MATCH(AF$1,競技者csv変換!$1:$1,0),0)))</f>
        <v/>
      </c>
      <c r="AG46" s="76" t="str">
        <f>IF(ISERROR(VLOOKUP($A46,競技者csv変換!$A:$AK,MATCH(AG$1,競技者csv変換!$1:$1,0),0)),"",IF(VLOOKUP($A46,競技者csv変換!$A:$AK,MATCH(AG$1,競技者csv変換!$1:$1,0),0)="","",VLOOKUP($A46,競技者csv変換!$A:$AK,MATCH(AG$1,競技者csv変換!$1:$1,0),0)))</f>
        <v/>
      </c>
      <c r="AH46" s="76" t="str">
        <f>IF(ISERROR(VLOOKUP($A46,競技者csv変換!$A:$AK,MATCH(AH$1,競技者csv変換!$1:$1,0),0)),"",IF(VLOOKUP($A46,競技者csv変換!$A:$AK,MATCH(AH$1,競技者csv変換!$1:$1,0),0)="","",VLOOKUP($A46,競技者csv変換!$A:$AK,MATCH(AH$1,競技者csv変換!$1:$1,0),0)))</f>
        <v/>
      </c>
      <c r="AI46" s="76" t="str">
        <f>IF(ISERROR(VLOOKUP($A46,競技者csv変換!$A:$AK,MATCH(AI$1,競技者csv変換!$1:$1,0),0)),"",IF(VLOOKUP($A46,競技者csv変換!$A:$AK,MATCH(AI$1,競技者csv変換!$1:$1,0),0)="","",VLOOKUP($A46,競技者csv変換!$A:$AK,MATCH(AI$1,競技者csv変換!$1:$1,0),0)))</f>
        <v/>
      </c>
      <c r="AJ46" s="76" t="str">
        <f>IF(ISERROR(VLOOKUP($A46,競技者csv変換!$A:$AK,MATCH(AJ$1,競技者csv変換!$1:$1,0),0)),"",IF(VLOOKUP($A46,競技者csv変換!$A:$AK,MATCH(AJ$1,競技者csv変換!$1:$1,0),0)="","",VLOOKUP($A46,競技者csv変換!$A:$AK,MATCH(AJ$1,競技者csv変換!$1:$1,0),0)))</f>
        <v/>
      </c>
      <c r="AK46" s="76" t="str">
        <f>IF(ISERROR(VLOOKUP($A46,競技者csv変換!$A:$AK,MATCH(AK$1,競技者csv変換!$1:$1,0),0)),"",IF(VLOOKUP($A46,競技者csv変換!$A:$AK,MATCH(AK$1,競技者csv変換!$1:$1,0),0)="","",VLOOKUP($A46,競技者csv変換!$A:$AK,MATCH(AK$1,競技者csv変換!$1:$1,0),0)))</f>
        <v/>
      </c>
    </row>
    <row r="47" spans="1:37" ht="18" customHeight="1">
      <c r="A47" s="76" t="str">
        <f t="shared" si="0"/>
        <v/>
      </c>
      <c r="B47" s="189" t="str">
        <f>IF(ISERROR(VLOOKUP($A47,競技者csv変換!$A:$AK,MATCH(B$1,競技者csv変換!$1:$1,0),0)),"",IF(VLOOKUP($A47,競技者csv変換!$A:$AK,MATCH(B$1,競技者csv変換!$1:$1,0),0)="","",VLOOKUP($A47,競技者csv変換!$A:$AK,MATCH(B$1,競技者csv変換!$1:$1,0),0)))</f>
        <v/>
      </c>
      <c r="C47" s="189" t="str">
        <f>IF(ISERROR(VLOOKUP($A47,競技者csv変換!$A:$AK,MATCH(C$1,競技者csv変換!$1:$1,0),0)),"",IF(VLOOKUP($A47,競技者csv変換!$A:$AK,MATCH(C$1,競技者csv変換!$1:$1,0),0)="","",VLOOKUP($A47,競技者csv変換!$A:$AK,MATCH(C$1,競技者csv変換!$1:$1,0),0)))</f>
        <v/>
      </c>
      <c r="D47" s="189" t="str">
        <f>IF(ISERROR(VLOOKUP($A47,競技者csv変換!$A:$AK,MATCH(D$1,競技者csv変換!$1:$1,0),0)),"",IF(VLOOKUP($A47,競技者csv変換!$A:$AK,MATCH(D$1,競技者csv変換!$1:$1,0),0)="","",VLOOKUP($A47,競技者csv変換!$A:$AK,MATCH(D$1,競技者csv変換!$1:$1,0),0)))</f>
        <v/>
      </c>
      <c r="E47" s="189" t="str">
        <f>IF(ISERROR(VLOOKUP($A47,競技者csv変換!$A:$AK,MATCH(E$1,競技者csv変換!$1:$1,0),0)),"",IF(VLOOKUP($A47,競技者csv変換!$A:$AK,MATCH(E$1,競技者csv変換!$1:$1,0),0)="","",VLOOKUP($A47,競技者csv変換!$A:$AK,MATCH(E$1,競技者csv変換!$1:$1,0),0)))</f>
        <v/>
      </c>
      <c r="F47" s="189" t="str">
        <f>IF(ISERROR(VLOOKUP($A47,競技者csv変換!$A:$AK,MATCH(F$1,競技者csv変換!$1:$1,0),0)),"",IF(VLOOKUP($A47,競技者csv変換!$A:$AK,MATCH(F$1,競技者csv変換!$1:$1,0),0)="","",VLOOKUP($A47,競技者csv変換!$A:$AK,MATCH(F$1,競技者csv変換!$1:$1,0),0)))</f>
        <v/>
      </c>
      <c r="G47" s="189" t="str">
        <f>IF(ISERROR(VLOOKUP($A47,競技者csv変換!$A:$AK,MATCH(G$1,競技者csv変換!$1:$1,0),0)),"",IF(VLOOKUP($A47,競技者csv変換!$A:$AK,MATCH(G$1,競技者csv変換!$1:$1,0),0)="","",VLOOKUP($A47,競技者csv変換!$A:$AK,MATCH(G$1,競技者csv変換!$1:$1,0),0)))</f>
        <v/>
      </c>
      <c r="H47" s="189" t="str">
        <f>IF(ISERROR(VLOOKUP($A47,競技者csv変換!$A:$AK,MATCH(H$1,競技者csv変換!$1:$1,0),0)),"",IF(VLOOKUP($A47,競技者csv変換!$A:$AK,MATCH(H$1,競技者csv変換!$1:$1,0),0)="","",VLOOKUP($A47,競技者csv変換!$A:$AK,MATCH(H$1,競技者csv変換!$1:$1,0),0)))</f>
        <v/>
      </c>
      <c r="I47" s="189" t="str">
        <f>IF(ISERROR(VLOOKUP($A47,競技者csv変換!$A:$AK,MATCH(I$1,競技者csv変換!$1:$1,0),0)),"",IF(VLOOKUP($A47,競技者csv変換!$A:$AK,MATCH(I$1,競技者csv変換!$1:$1,0),0)="","",VLOOKUP($A47,競技者csv変換!$A:$AK,MATCH(I$1,競技者csv変換!$1:$1,0),0)))</f>
        <v/>
      </c>
      <c r="J47" s="189" t="str">
        <f>IF(ISERROR(VLOOKUP($A47,競技者csv変換!$A:$AK,MATCH(J$1,競技者csv変換!$1:$1,0),0)),"",IF(VLOOKUP($A47,競技者csv変換!$A:$AK,MATCH(J$1,競技者csv変換!$1:$1,0),0)="","",VLOOKUP($A47,競技者csv変換!$A:$AK,MATCH(J$1,競技者csv変換!$1:$1,0),0)))</f>
        <v/>
      </c>
      <c r="K47" s="189" t="str">
        <f>IF(ISERROR(VLOOKUP($A47,競技者csv変換!$A:$AK,MATCH(K$1,競技者csv変換!$1:$1,0),0)),"",IF(VLOOKUP($A47,競技者csv変換!$A:$AK,MATCH(K$1,競技者csv変換!$1:$1,0),0)="","",VLOOKUP($A47,競技者csv変換!$A:$AK,MATCH(K$1,競技者csv変換!$1:$1,0),0)))</f>
        <v/>
      </c>
      <c r="L47" s="189" t="str">
        <f>IF(ISERROR(VLOOKUP($A47,競技者csv変換!$A:$AK,MATCH(L$1,競技者csv変換!$1:$1,0),0)),"",IF(VLOOKUP($A47,競技者csv変換!$A:$AK,MATCH(L$1,競技者csv変換!$1:$1,0),0)="","",VLOOKUP($A47,競技者csv変換!$A:$AK,MATCH(L$1,競技者csv変換!$1:$1,0),0)))</f>
        <v/>
      </c>
      <c r="M47" s="189" t="str">
        <f>IF(ISERROR(VLOOKUP($A47,競技者csv変換!$A:$AK,MATCH(M$1,競技者csv変換!$1:$1,0),0)),"",IF(VLOOKUP($A47,競技者csv変換!$A:$AK,MATCH(M$1,競技者csv変換!$1:$1,0),0)="","",VLOOKUP($A47,競技者csv変換!$A:$AK,MATCH(M$1,競技者csv変換!$1:$1,0),0)))</f>
        <v/>
      </c>
      <c r="N47" s="189" t="str">
        <f>IF(ISERROR(VLOOKUP($A47,競技者csv変換!$A:$AK,MATCH(N$1,競技者csv変換!$1:$1,0),0)),"",IF(VLOOKUP($A47,競技者csv変換!$A:$AK,MATCH(N$1,競技者csv変換!$1:$1,0),0)="","",VLOOKUP($A47,競技者csv変換!$A:$AK,MATCH(N$1,競技者csv変換!$1:$1,0),0)))</f>
        <v/>
      </c>
      <c r="O47" s="189" t="str">
        <f>IF(ISERROR(VLOOKUP($A47,競技者csv変換!$A:$AK,MATCH(O$1,競技者csv変換!$1:$1,0),0)),"",IF(VLOOKUP($A47,競技者csv変換!$A:$AK,MATCH(O$1,競技者csv変換!$1:$1,0),0)="","",VLOOKUP($A47,競技者csv変換!$A:$AK,MATCH(O$1,競技者csv変換!$1:$1,0),0)))</f>
        <v/>
      </c>
      <c r="P47" s="189" t="str">
        <f>IF(ISERROR(VLOOKUP($A47,競技者csv変換!$A:$AK,MATCH(P$1,競技者csv変換!$1:$1,0),0)),"",IF(VLOOKUP($A47,競技者csv変換!$A:$AK,MATCH(P$1,競技者csv変換!$1:$1,0),0)="","",VLOOKUP($A47,競技者csv変換!$A:$AK,MATCH(P$1,競技者csv変換!$1:$1,0),0)))</f>
        <v/>
      </c>
      <c r="Q47" s="189" t="str">
        <f>IF(ISERROR(VLOOKUP($A47,競技者csv変換!$A:$AK,MATCH(Q$1,競技者csv変換!$1:$1,0),0)),"",IF(VLOOKUP($A47,競技者csv変換!$A:$AK,MATCH(Q$1,競技者csv変換!$1:$1,0),0)="","",VLOOKUP($A47,競技者csv変換!$A:$AK,MATCH(Q$1,競技者csv変換!$1:$1,0),0)))</f>
        <v/>
      </c>
      <c r="R47" s="189" t="str">
        <f>IF(ISERROR(VLOOKUP($A47,競技者csv変換!$A:$AK,MATCH(R$1,競技者csv変換!$1:$1,0),0)),"",IF(VLOOKUP($A47,競技者csv変換!$A:$AK,MATCH(R$1,競技者csv変換!$1:$1,0),0)="","",VLOOKUP($A47,競技者csv変換!$A:$AK,MATCH(R$1,競技者csv変換!$1:$1,0),0)))</f>
        <v/>
      </c>
      <c r="S47" s="189" t="str">
        <f>IF(ISERROR(VLOOKUP($A47,競技者csv変換!$A:$AK,MATCH(S$1,競技者csv変換!$1:$1,0),0)),"",IF(VLOOKUP($A47,競技者csv変換!$A:$AK,MATCH(S$1,競技者csv変換!$1:$1,0),0)="","",VLOOKUP($A47,競技者csv変換!$A:$AK,MATCH(S$1,競技者csv変換!$1:$1,0),0)))</f>
        <v/>
      </c>
      <c r="T47" s="189" t="str">
        <f>IF(ISERROR(VLOOKUP($A47,競技者csv変換!$A:$AK,MATCH(T$1,競技者csv変換!$1:$1,0),0)),"",IF(VLOOKUP($A47,競技者csv変換!$A:$AK,MATCH(T$1,競技者csv変換!$1:$1,0),0)="","",VLOOKUP($A47,競技者csv変換!$A:$AK,MATCH(T$1,競技者csv変換!$1:$1,0),0)))</f>
        <v/>
      </c>
      <c r="U47" s="189" t="str">
        <f>IF(ISERROR(VLOOKUP($A47,競技者csv変換!$A:$AK,MATCH(U$1,競技者csv変換!$1:$1,0),0)),"",IF(VLOOKUP($A47,競技者csv変換!$A:$AK,MATCH(U$1,競技者csv変換!$1:$1,0),0)="","",VLOOKUP($A47,競技者csv変換!$A:$AK,MATCH(U$1,競技者csv変換!$1:$1,0),0)))</f>
        <v/>
      </c>
      <c r="V47" s="189" t="str">
        <f>IF(ISERROR(VLOOKUP($A47,競技者csv変換!$A:$AK,MATCH(V$1,競技者csv変換!$1:$1,0),0)),"",IF(VLOOKUP($A47,競技者csv変換!$A:$AK,MATCH(V$1,競技者csv変換!$1:$1,0),0)="","",VLOOKUP($A47,競技者csv変換!$A:$AK,MATCH(V$1,競技者csv変換!$1:$1,0),0)))</f>
        <v/>
      </c>
      <c r="W47" s="189" t="str">
        <f>IF(ISERROR(VLOOKUP($A47,競技者csv変換!$A:$AK,MATCH(W$1,競技者csv変換!$1:$1,0),0)),"",IF(VLOOKUP($A47,競技者csv変換!$A:$AK,MATCH(W$1,競技者csv変換!$1:$1,0),0)="","",VLOOKUP($A47,競技者csv変換!$A:$AK,MATCH(W$1,競技者csv変換!$1:$1,0),0)))</f>
        <v/>
      </c>
      <c r="X47" s="189" t="str">
        <f>IF(ISERROR(VLOOKUP($A47,競技者csv変換!$A:$AK,MATCH(X$1,競技者csv変換!$1:$1,0),0)),"",IF(VLOOKUP($A47,競技者csv変換!$A:$AK,MATCH(X$1,競技者csv変換!$1:$1,0),0)="","",VLOOKUP($A47,競技者csv変換!$A:$AK,MATCH(X$1,競技者csv変換!$1:$1,0),0)))</f>
        <v/>
      </c>
      <c r="Y47" s="189" t="str">
        <f>IF(ISERROR(VLOOKUP($A47,競技者csv変換!$A:$AK,MATCH(Y$1,競技者csv変換!$1:$1,0),0)),"",IF(VLOOKUP($A47,競技者csv変換!$A:$AK,MATCH(Y$1,競技者csv変換!$1:$1,0),0)="","",VLOOKUP($A47,競技者csv変換!$A:$AK,MATCH(Y$1,競技者csv変換!$1:$1,0),0)))</f>
        <v/>
      </c>
      <c r="Z47" s="189" t="str">
        <f>IF(ISERROR(VLOOKUP($A47,競技者csv変換!$A:$AK,MATCH(Z$1,競技者csv変換!$1:$1,0),0)),"",IF(VLOOKUP($A47,競技者csv変換!$A:$AK,MATCH(Z$1,競技者csv変換!$1:$1,0),0)="","",VLOOKUP($A47,競技者csv変換!$A:$AK,MATCH(Z$1,競技者csv変換!$1:$1,0),0)))</f>
        <v/>
      </c>
      <c r="AA47" s="189" t="str">
        <f>IF(ISERROR(VLOOKUP($A47,競技者csv変換!$A:$AK,MATCH(AA$1,競技者csv変換!$1:$1,0),0)),"",IF(VLOOKUP($A47,競技者csv変換!$A:$AK,MATCH(AA$1,競技者csv変換!$1:$1,0),0)="","",VLOOKUP($A47,競技者csv変換!$A:$AK,MATCH(AA$1,競技者csv変換!$1:$1,0),0)))</f>
        <v/>
      </c>
      <c r="AB47" s="189" t="str">
        <f>IF(ISERROR(VLOOKUP($A47,競技者csv変換!$A:$AK,MATCH(AB$1,競技者csv変換!$1:$1,0),0)),"",IF(VLOOKUP($A47,競技者csv変換!$A:$AK,MATCH(AB$1,競技者csv変換!$1:$1,0),0)="","",VLOOKUP($A47,競技者csv変換!$A:$AK,MATCH(AB$1,競技者csv変換!$1:$1,0),0)))</f>
        <v/>
      </c>
      <c r="AC47" s="189" t="str">
        <f>IF(ISERROR(VLOOKUP($A47,競技者csv変換!$A:$AK,MATCH(AC$1,競技者csv変換!$1:$1,0),0)),"",IF(VLOOKUP($A47,競技者csv変換!$A:$AK,MATCH(AC$1,競技者csv変換!$1:$1,0),0)="","",VLOOKUP($A47,競技者csv変換!$A:$AK,MATCH(AC$1,競技者csv変換!$1:$1,0),0)))</f>
        <v/>
      </c>
      <c r="AD47" s="76" t="str">
        <f>IF(ISERROR(VLOOKUP($A47,競技者csv変換!$A:$AK,MATCH(AD$1,競技者csv変換!$1:$1,0),0)),"",IF(VLOOKUP($A47,競技者csv変換!$A:$AK,MATCH(AD$1,競技者csv変換!$1:$1,0),0)="","",VLOOKUP($A47,競技者csv変換!$A:$AK,MATCH(AD$1,競技者csv変換!$1:$1,0),0)))</f>
        <v/>
      </c>
      <c r="AE47" s="76" t="str">
        <f>IF(ISERROR(VLOOKUP($A47,競技者csv変換!$A:$AK,MATCH(AE$1,競技者csv変換!$1:$1,0),0)),"",IF(VLOOKUP($A47,競技者csv変換!$A:$AK,MATCH(AE$1,競技者csv変換!$1:$1,0),0)="","",VLOOKUP($A47,競技者csv変換!$A:$AK,MATCH(AE$1,競技者csv変換!$1:$1,0),0)))</f>
        <v/>
      </c>
      <c r="AF47" s="76" t="str">
        <f>IF(ISERROR(VLOOKUP($A47,競技者csv変換!$A:$AK,MATCH(AF$1,競技者csv変換!$1:$1,0),0)),"",IF(VLOOKUP($A47,競技者csv変換!$A:$AK,MATCH(AF$1,競技者csv変換!$1:$1,0),0)="","",VLOOKUP($A47,競技者csv変換!$A:$AK,MATCH(AF$1,競技者csv変換!$1:$1,0),0)))</f>
        <v/>
      </c>
      <c r="AG47" s="76" t="str">
        <f>IF(ISERROR(VLOOKUP($A47,競技者csv変換!$A:$AK,MATCH(AG$1,競技者csv変換!$1:$1,0),0)),"",IF(VLOOKUP($A47,競技者csv変換!$A:$AK,MATCH(AG$1,競技者csv変換!$1:$1,0),0)="","",VLOOKUP($A47,競技者csv変換!$A:$AK,MATCH(AG$1,競技者csv変換!$1:$1,0),0)))</f>
        <v/>
      </c>
      <c r="AH47" s="76" t="str">
        <f>IF(ISERROR(VLOOKUP($A47,競技者csv変換!$A:$AK,MATCH(AH$1,競技者csv変換!$1:$1,0),0)),"",IF(VLOOKUP($A47,競技者csv変換!$A:$AK,MATCH(AH$1,競技者csv変換!$1:$1,0),0)="","",VLOOKUP($A47,競技者csv変換!$A:$AK,MATCH(AH$1,競技者csv変換!$1:$1,0),0)))</f>
        <v/>
      </c>
      <c r="AI47" s="76" t="str">
        <f>IF(ISERROR(VLOOKUP($A47,競技者csv変換!$A:$AK,MATCH(AI$1,競技者csv変換!$1:$1,0),0)),"",IF(VLOOKUP($A47,競技者csv変換!$A:$AK,MATCH(AI$1,競技者csv変換!$1:$1,0),0)="","",VLOOKUP($A47,競技者csv変換!$A:$AK,MATCH(AI$1,競技者csv変換!$1:$1,0),0)))</f>
        <v/>
      </c>
      <c r="AJ47" s="76" t="str">
        <f>IF(ISERROR(VLOOKUP($A47,競技者csv変換!$A:$AK,MATCH(AJ$1,競技者csv変換!$1:$1,0),0)),"",IF(VLOOKUP($A47,競技者csv変換!$A:$AK,MATCH(AJ$1,競技者csv変換!$1:$1,0),0)="","",VLOOKUP($A47,競技者csv変換!$A:$AK,MATCH(AJ$1,競技者csv変換!$1:$1,0),0)))</f>
        <v/>
      </c>
      <c r="AK47" s="76" t="str">
        <f>IF(ISERROR(VLOOKUP($A47,競技者csv変換!$A:$AK,MATCH(AK$1,競技者csv変換!$1:$1,0),0)),"",IF(VLOOKUP($A47,競技者csv変換!$A:$AK,MATCH(AK$1,競技者csv変換!$1:$1,0),0)="","",VLOOKUP($A47,競技者csv変換!$A:$AK,MATCH(AK$1,競技者csv変換!$1:$1,0),0)))</f>
        <v/>
      </c>
    </row>
    <row r="48" spans="1:37" ht="18" customHeight="1">
      <c r="A48" s="76" t="str">
        <f t="shared" si="0"/>
        <v/>
      </c>
      <c r="B48" s="189" t="str">
        <f>IF(ISERROR(VLOOKUP($A48,競技者csv変換!$A:$AK,MATCH(B$1,競技者csv変換!$1:$1,0),0)),"",IF(VLOOKUP($A48,競技者csv変換!$A:$AK,MATCH(B$1,競技者csv変換!$1:$1,0),0)="","",VLOOKUP($A48,競技者csv変換!$A:$AK,MATCH(B$1,競技者csv変換!$1:$1,0),0)))</f>
        <v/>
      </c>
      <c r="C48" s="189" t="str">
        <f>IF(ISERROR(VLOOKUP($A48,競技者csv変換!$A:$AK,MATCH(C$1,競技者csv変換!$1:$1,0),0)),"",IF(VLOOKUP($A48,競技者csv変換!$A:$AK,MATCH(C$1,競技者csv変換!$1:$1,0),0)="","",VLOOKUP($A48,競技者csv変換!$A:$AK,MATCH(C$1,競技者csv変換!$1:$1,0),0)))</f>
        <v/>
      </c>
      <c r="D48" s="189" t="str">
        <f>IF(ISERROR(VLOOKUP($A48,競技者csv変換!$A:$AK,MATCH(D$1,競技者csv変換!$1:$1,0),0)),"",IF(VLOOKUP($A48,競技者csv変換!$A:$AK,MATCH(D$1,競技者csv変換!$1:$1,0),0)="","",VLOOKUP($A48,競技者csv変換!$A:$AK,MATCH(D$1,競技者csv変換!$1:$1,0),0)))</f>
        <v/>
      </c>
      <c r="E48" s="189" t="str">
        <f>IF(ISERROR(VLOOKUP($A48,競技者csv変換!$A:$AK,MATCH(E$1,競技者csv変換!$1:$1,0),0)),"",IF(VLOOKUP($A48,競技者csv変換!$A:$AK,MATCH(E$1,競技者csv変換!$1:$1,0),0)="","",VLOOKUP($A48,競技者csv変換!$A:$AK,MATCH(E$1,競技者csv変換!$1:$1,0),0)))</f>
        <v/>
      </c>
      <c r="F48" s="189" t="str">
        <f>IF(ISERROR(VLOOKUP($A48,競技者csv変換!$A:$AK,MATCH(F$1,競技者csv変換!$1:$1,0),0)),"",IF(VLOOKUP($A48,競技者csv変換!$A:$AK,MATCH(F$1,競技者csv変換!$1:$1,0),0)="","",VLOOKUP($A48,競技者csv変換!$A:$AK,MATCH(F$1,競技者csv変換!$1:$1,0),0)))</f>
        <v/>
      </c>
      <c r="G48" s="189" t="str">
        <f>IF(ISERROR(VLOOKUP($A48,競技者csv変換!$A:$AK,MATCH(G$1,競技者csv変換!$1:$1,0),0)),"",IF(VLOOKUP($A48,競技者csv変換!$A:$AK,MATCH(G$1,競技者csv変換!$1:$1,0),0)="","",VLOOKUP($A48,競技者csv変換!$A:$AK,MATCH(G$1,競技者csv変換!$1:$1,0),0)))</f>
        <v/>
      </c>
      <c r="H48" s="189" t="str">
        <f>IF(ISERROR(VLOOKUP($A48,競技者csv変換!$A:$AK,MATCH(H$1,競技者csv変換!$1:$1,0),0)),"",IF(VLOOKUP($A48,競技者csv変換!$A:$AK,MATCH(H$1,競技者csv変換!$1:$1,0),0)="","",VLOOKUP($A48,競技者csv変換!$A:$AK,MATCH(H$1,競技者csv変換!$1:$1,0),0)))</f>
        <v/>
      </c>
      <c r="I48" s="189" t="str">
        <f>IF(ISERROR(VLOOKUP($A48,競技者csv変換!$A:$AK,MATCH(I$1,競技者csv変換!$1:$1,0),0)),"",IF(VLOOKUP($A48,競技者csv変換!$A:$AK,MATCH(I$1,競技者csv変換!$1:$1,0),0)="","",VLOOKUP($A48,競技者csv変換!$A:$AK,MATCH(I$1,競技者csv変換!$1:$1,0),0)))</f>
        <v/>
      </c>
      <c r="J48" s="189" t="str">
        <f>IF(ISERROR(VLOOKUP($A48,競技者csv変換!$A:$AK,MATCH(J$1,競技者csv変換!$1:$1,0),0)),"",IF(VLOOKUP($A48,競技者csv変換!$A:$AK,MATCH(J$1,競技者csv変換!$1:$1,0),0)="","",VLOOKUP($A48,競技者csv変換!$A:$AK,MATCH(J$1,競技者csv変換!$1:$1,0),0)))</f>
        <v/>
      </c>
      <c r="K48" s="189" t="str">
        <f>IF(ISERROR(VLOOKUP($A48,競技者csv変換!$A:$AK,MATCH(K$1,競技者csv変換!$1:$1,0),0)),"",IF(VLOOKUP($A48,競技者csv変換!$A:$AK,MATCH(K$1,競技者csv変換!$1:$1,0),0)="","",VLOOKUP($A48,競技者csv変換!$A:$AK,MATCH(K$1,競技者csv変換!$1:$1,0),0)))</f>
        <v/>
      </c>
      <c r="L48" s="189" t="str">
        <f>IF(ISERROR(VLOOKUP($A48,競技者csv変換!$A:$AK,MATCH(L$1,競技者csv変換!$1:$1,0),0)),"",IF(VLOOKUP($A48,競技者csv変換!$A:$AK,MATCH(L$1,競技者csv変換!$1:$1,0),0)="","",VLOOKUP($A48,競技者csv変換!$A:$AK,MATCH(L$1,競技者csv変換!$1:$1,0),0)))</f>
        <v/>
      </c>
      <c r="M48" s="189" t="str">
        <f>IF(ISERROR(VLOOKUP($A48,競技者csv変換!$A:$AK,MATCH(M$1,競技者csv変換!$1:$1,0),0)),"",IF(VLOOKUP($A48,競技者csv変換!$A:$AK,MATCH(M$1,競技者csv変換!$1:$1,0),0)="","",VLOOKUP($A48,競技者csv変換!$A:$AK,MATCH(M$1,競技者csv変換!$1:$1,0),0)))</f>
        <v/>
      </c>
      <c r="N48" s="189" t="str">
        <f>IF(ISERROR(VLOOKUP($A48,競技者csv変換!$A:$AK,MATCH(N$1,競技者csv変換!$1:$1,0),0)),"",IF(VLOOKUP($A48,競技者csv変換!$A:$AK,MATCH(N$1,競技者csv変換!$1:$1,0),0)="","",VLOOKUP($A48,競技者csv変換!$A:$AK,MATCH(N$1,競技者csv変換!$1:$1,0),0)))</f>
        <v/>
      </c>
      <c r="O48" s="189" t="str">
        <f>IF(ISERROR(VLOOKUP($A48,競技者csv変換!$A:$AK,MATCH(O$1,競技者csv変換!$1:$1,0),0)),"",IF(VLOOKUP($A48,競技者csv変換!$A:$AK,MATCH(O$1,競技者csv変換!$1:$1,0),0)="","",VLOOKUP($A48,競技者csv変換!$A:$AK,MATCH(O$1,競技者csv変換!$1:$1,0),0)))</f>
        <v/>
      </c>
      <c r="P48" s="189" t="str">
        <f>IF(ISERROR(VLOOKUP($A48,競技者csv変換!$A:$AK,MATCH(P$1,競技者csv変換!$1:$1,0),0)),"",IF(VLOOKUP($A48,競技者csv変換!$A:$AK,MATCH(P$1,競技者csv変換!$1:$1,0),0)="","",VLOOKUP($A48,競技者csv変換!$A:$AK,MATCH(P$1,競技者csv変換!$1:$1,0),0)))</f>
        <v/>
      </c>
      <c r="Q48" s="189" t="str">
        <f>IF(ISERROR(VLOOKUP($A48,競技者csv変換!$A:$AK,MATCH(Q$1,競技者csv変換!$1:$1,0),0)),"",IF(VLOOKUP($A48,競技者csv変換!$A:$AK,MATCH(Q$1,競技者csv変換!$1:$1,0),0)="","",VLOOKUP($A48,競技者csv変換!$A:$AK,MATCH(Q$1,競技者csv変換!$1:$1,0),0)))</f>
        <v/>
      </c>
      <c r="R48" s="189" t="str">
        <f>IF(ISERROR(VLOOKUP($A48,競技者csv変換!$A:$AK,MATCH(R$1,競技者csv変換!$1:$1,0),0)),"",IF(VLOOKUP($A48,競技者csv変換!$A:$AK,MATCH(R$1,競技者csv変換!$1:$1,0),0)="","",VLOOKUP($A48,競技者csv変換!$A:$AK,MATCH(R$1,競技者csv変換!$1:$1,0),0)))</f>
        <v/>
      </c>
      <c r="S48" s="189" t="str">
        <f>IF(ISERROR(VLOOKUP($A48,競技者csv変換!$A:$AK,MATCH(S$1,競技者csv変換!$1:$1,0),0)),"",IF(VLOOKUP($A48,競技者csv変換!$A:$AK,MATCH(S$1,競技者csv変換!$1:$1,0),0)="","",VLOOKUP($A48,競技者csv変換!$A:$AK,MATCH(S$1,競技者csv変換!$1:$1,0),0)))</f>
        <v/>
      </c>
      <c r="T48" s="189" t="str">
        <f>IF(ISERROR(VLOOKUP($A48,競技者csv変換!$A:$AK,MATCH(T$1,競技者csv変換!$1:$1,0),0)),"",IF(VLOOKUP($A48,競技者csv変換!$A:$AK,MATCH(T$1,競技者csv変換!$1:$1,0),0)="","",VLOOKUP($A48,競技者csv変換!$A:$AK,MATCH(T$1,競技者csv変換!$1:$1,0),0)))</f>
        <v/>
      </c>
      <c r="U48" s="189" t="str">
        <f>IF(ISERROR(VLOOKUP($A48,競技者csv変換!$A:$AK,MATCH(U$1,競技者csv変換!$1:$1,0),0)),"",IF(VLOOKUP($A48,競技者csv変換!$A:$AK,MATCH(U$1,競技者csv変換!$1:$1,0),0)="","",VLOOKUP($A48,競技者csv変換!$A:$AK,MATCH(U$1,競技者csv変換!$1:$1,0),0)))</f>
        <v/>
      </c>
      <c r="V48" s="189" t="str">
        <f>IF(ISERROR(VLOOKUP($A48,競技者csv変換!$A:$AK,MATCH(V$1,競技者csv変換!$1:$1,0),0)),"",IF(VLOOKUP($A48,競技者csv変換!$A:$AK,MATCH(V$1,競技者csv変換!$1:$1,0),0)="","",VLOOKUP($A48,競技者csv変換!$A:$AK,MATCH(V$1,競技者csv変換!$1:$1,0),0)))</f>
        <v/>
      </c>
      <c r="W48" s="189" t="str">
        <f>IF(ISERROR(VLOOKUP($A48,競技者csv変換!$A:$AK,MATCH(W$1,競技者csv変換!$1:$1,0),0)),"",IF(VLOOKUP($A48,競技者csv変換!$A:$AK,MATCH(W$1,競技者csv変換!$1:$1,0),0)="","",VLOOKUP($A48,競技者csv変換!$A:$AK,MATCH(W$1,競技者csv変換!$1:$1,0),0)))</f>
        <v/>
      </c>
      <c r="X48" s="189" t="str">
        <f>IF(ISERROR(VLOOKUP($A48,競技者csv変換!$A:$AK,MATCH(X$1,競技者csv変換!$1:$1,0),0)),"",IF(VLOOKUP($A48,競技者csv変換!$A:$AK,MATCH(X$1,競技者csv変換!$1:$1,0),0)="","",VLOOKUP($A48,競技者csv変換!$A:$AK,MATCH(X$1,競技者csv変換!$1:$1,0),0)))</f>
        <v/>
      </c>
      <c r="Y48" s="189" t="str">
        <f>IF(ISERROR(VLOOKUP($A48,競技者csv変換!$A:$AK,MATCH(Y$1,競技者csv変換!$1:$1,0),0)),"",IF(VLOOKUP($A48,競技者csv変換!$A:$AK,MATCH(Y$1,競技者csv変換!$1:$1,0),0)="","",VLOOKUP($A48,競技者csv変換!$A:$AK,MATCH(Y$1,競技者csv変換!$1:$1,0),0)))</f>
        <v/>
      </c>
      <c r="Z48" s="189" t="str">
        <f>IF(ISERROR(VLOOKUP($A48,競技者csv変換!$A:$AK,MATCH(Z$1,競技者csv変換!$1:$1,0),0)),"",IF(VLOOKUP($A48,競技者csv変換!$A:$AK,MATCH(Z$1,競技者csv変換!$1:$1,0),0)="","",VLOOKUP($A48,競技者csv変換!$A:$AK,MATCH(Z$1,競技者csv変換!$1:$1,0),0)))</f>
        <v/>
      </c>
      <c r="AA48" s="189" t="str">
        <f>IF(ISERROR(VLOOKUP($A48,競技者csv変換!$A:$AK,MATCH(AA$1,競技者csv変換!$1:$1,0),0)),"",IF(VLOOKUP($A48,競技者csv変換!$A:$AK,MATCH(AA$1,競技者csv変換!$1:$1,0),0)="","",VLOOKUP($A48,競技者csv変換!$A:$AK,MATCH(AA$1,競技者csv変換!$1:$1,0),0)))</f>
        <v/>
      </c>
      <c r="AB48" s="189" t="str">
        <f>IF(ISERROR(VLOOKUP($A48,競技者csv変換!$A:$AK,MATCH(AB$1,競技者csv変換!$1:$1,0),0)),"",IF(VLOOKUP($A48,競技者csv変換!$A:$AK,MATCH(AB$1,競技者csv変換!$1:$1,0),0)="","",VLOOKUP($A48,競技者csv変換!$A:$AK,MATCH(AB$1,競技者csv変換!$1:$1,0),0)))</f>
        <v/>
      </c>
      <c r="AC48" s="189" t="str">
        <f>IF(ISERROR(VLOOKUP($A48,競技者csv変換!$A:$AK,MATCH(AC$1,競技者csv変換!$1:$1,0),0)),"",IF(VLOOKUP($A48,競技者csv変換!$A:$AK,MATCH(AC$1,競技者csv変換!$1:$1,0),0)="","",VLOOKUP($A48,競技者csv変換!$A:$AK,MATCH(AC$1,競技者csv変換!$1:$1,0),0)))</f>
        <v/>
      </c>
      <c r="AD48" s="76" t="str">
        <f>IF(ISERROR(VLOOKUP($A48,競技者csv変換!$A:$AK,MATCH(AD$1,競技者csv変換!$1:$1,0),0)),"",IF(VLOOKUP($A48,競技者csv変換!$A:$AK,MATCH(AD$1,競技者csv変換!$1:$1,0),0)="","",VLOOKUP($A48,競技者csv変換!$A:$AK,MATCH(AD$1,競技者csv変換!$1:$1,0),0)))</f>
        <v/>
      </c>
      <c r="AE48" s="76" t="str">
        <f>IF(ISERROR(VLOOKUP($A48,競技者csv変換!$A:$AK,MATCH(AE$1,競技者csv変換!$1:$1,0),0)),"",IF(VLOOKUP($A48,競技者csv変換!$A:$AK,MATCH(AE$1,競技者csv変換!$1:$1,0),0)="","",VLOOKUP($A48,競技者csv変換!$A:$AK,MATCH(AE$1,競技者csv変換!$1:$1,0),0)))</f>
        <v/>
      </c>
      <c r="AF48" s="76" t="str">
        <f>IF(ISERROR(VLOOKUP($A48,競技者csv変換!$A:$AK,MATCH(AF$1,競技者csv変換!$1:$1,0),0)),"",IF(VLOOKUP($A48,競技者csv変換!$A:$AK,MATCH(AF$1,競技者csv変換!$1:$1,0),0)="","",VLOOKUP($A48,競技者csv変換!$A:$AK,MATCH(AF$1,競技者csv変換!$1:$1,0),0)))</f>
        <v/>
      </c>
      <c r="AG48" s="76" t="str">
        <f>IF(ISERROR(VLOOKUP($A48,競技者csv変換!$A:$AK,MATCH(AG$1,競技者csv変換!$1:$1,0),0)),"",IF(VLOOKUP($A48,競技者csv変換!$A:$AK,MATCH(AG$1,競技者csv変換!$1:$1,0),0)="","",VLOOKUP($A48,競技者csv変換!$A:$AK,MATCH(AG$1,競技者csv変換!$1:$1,0),0)))</f>
        <v/>
      </c>
      <c r="AH48" s="76" t="str">
        <f>IF(ISERROR(VLOOKUP($A48,競技者csv変換!$A:$AK,MATCH(AH$1,競技者csv変換!$1:$1,0),0)),"",IF(VLOOKUP($A48,競技者csv変換!$A:$AK,MATCH(AH$1,競技者csv変換!$1:$1,0),0)="","",VLOOKUP($A48,競技者csv変換!$A:$AK,MATCH(AH$1,競技者csv変換!$1:$1,0),0)))</f>
        <v/>
      </c>
      <c r="AI48" s="76" t="str">
        <f>IF(ISERROR(VLOOKUP($A48,競技者csv変換!$A:$AK,MATCH(AI$1,競技者csv変換!$1:$1,0),0)),"",IF(VLOOKUP($A48,競技者csv変換!$A:$AK,MATCH(AI$1,競技者csv変換!$1:$1,0),0)="","",VLOOKUP($A48,競技者csv変換!$A:$AK,MATCH(AI$1,競技者csv変換!$1:$1,0),0)))</f>
        <v/>
      </c>
      <c r="AJ48" s="76" t="str">
        <f>IF(ISERROR(VLOOKUP($A48,競技者csv変換!$A:$AK,MATCH(AJ$1,競技者csv変換!$1:$1,0),0)),"",IF(VLOOKUP($A48,競技者csv変換!$A:$AK,MATCH(AJ$1,競技者csv変換!$1:$1,0),0)="","",VLOOKUP($A48,競技者csv変換!$A:$AK,MATCH(AJ$1,競技者csv変換!$1:$1,0),0)))</f>
        <v/>
      </c>
      <c r="AK48" s="76" t="str">
        <f>IF(ISERROR(VLOOKUP($A48,競技者csv変換!$A:$AK,MATCH(AK$1,競技者csv変換!$1:$1,0),0)),"",IF(VLOOKUP($A48,競技者csv変換!$A:$AK,MATCH(AK$1,競技者csv変換!$1:$1,0),0)="","",VLOOKUP($A48,競技者csv変換!$A:$AK,MATCH(AK$1,競技者csv変換!$1:$1,0),0)))</f>
        <v/>
      </c>
    </row>
    <row r="49" spans="1:37" ht="18" customHeight="1">
      <c r="A49" s="76" t="str">
        <f t="shared" si="0"/>
        <v/>
      </c>
      <c r="B49" s="189" t="str">
        <f>IF(ISERROR(VLOOKUP($A49,競技者csv変換!$A:$AK,MATCH(B$1,競技者csv変換!$1:$1,0),0)),"",IF(VLOOKUP($A49,競技者csv変換!$A:$AK,MATCH(B$1,競技者csv変換!$1:$1,0),0)="","",VLOOKUP($A49,競技者csv変換!$A:$AK,MATCH(B$1,競技者csv変換!$1:$1,0),0)))</f>
        <v/>
      </c>
      <c r="C49" s="189" t="str">
        <f>IF(ISERROR(VLOOKUP($A49,競技者csv変換!$A:$AK,MATCH(C$1,競技者csv変換!$1:$1,0),0)),"",IF(VLOOKUP($A49,競技者csv変換!$A:$AK,MATCH(C$1,競技者csv変換!$1:$1,0),0)="","",VLOOKUP($A49,競技者csv変換!$A:$AK,MATCH(C$1,競技者csv変換!$1:$1,0),0)))</f>
        <v/>
      </c>
      <c r="D49" s="189" t="str">
        <f>IF(ISERROR(VLOOKUP($A49,競技者csv変換!$A:$AK,MATCH(D$1,競技者csv変換!$1:$1,0),0)),"",IF(VLOOKUP($A49,競技者csv変換!$A:$AK,MATCH(D$1,競技者csv変換!$1:$1,0),0)="","",VLOOKUP($A49,競技者csv変換!$A:$AK,MATCH(D$1,競技者csv変換!$1:$1,0),0)))</f>
        <v/>
      </c>
      <c r="E49" s="189" t="str">
        <f>IF(ISERROR(VLOOKUP($A49,競技者csv変換!$A:$AK,MATCH(E$1,競技者csv変換!$1:$1,0),0)),"",IF(VLOOKUP($A49,競技者csv変換!$A:$AK,MATCH(E$1,競技者csv変換!$1:$1,0),0)="","",VLOOKUP($A49,競技者csv変換!$A:$AK,MATCH(E$1,競技者csv変換!$1:$1,0),0)))</f>
        <v/>
      </c>
      <c r="F49" s="189" t="str">
        <f>IF(ISERROR(VLOOKUP($A49,競技者csv変換!$A:$AK,MATCH(F$1,競技者csv変換!$1:$1,0),0)),"",IF(VLOOKUP($A49,競技者csv変換!$A:$AK,MATCH(F$1,競技者csv変換!$1:$1,0),0)="","",VLOOKUP($A49,競技者csv変換!$A:$AK,MATCH(F$1,競技者csv変換!$1:$1,0),0)))</f>
        <v/>
      </c>
      <c r="G49" s="189" t="str">
        <f>IF(ISERROR(VLOOKUP($A49,競技者csv変換!$A:$AK,MATCH(G$1,競技者csv変換!$1:$1,0),0)),"",IF(VLOOKUP($A49,競技者csv変換!$A:$AK,MATCH(G$1,競技者csv変換!$1:$1,0),0)="","",VLOOKUP($A49,競技者csv変換!$A:$AK,MATCH(G$1,競技者csv変換!$1:$1,0),0)))</f>
        <v/>
      </c>
      <c r="H49" s="189" t="str">
        <f>IF(ISERROR(VLOOKUP($A49,競技者csv変換!$A:$AK,MATCH(H$1,競技者csv変換!$1:$1,0),0)),"",IF(VLOOKUP($A49,競技者csv変換!$A:$AK,MATCH(H$1,競技者csv変換!$1:$1,0),0)="","",VLOOKUP($A49,競技者csv変換!$A:$AK,MATCH(H$1,競技者csv変換!$1:$1,0),0)))</f>
        <v/>
      </c>
      <c r="I49" s="189" t="str">
        <f>IF(ISERROR(VLOOKUP($A49,競技者csv変換!$A:$AK,MATCH(I$1,競技者csv変換!$1:$1,0),0)),"",IF(VLOOKUP($A49,競技者csv変換!$A:$AK,MATCH(I$1,競技者csv変換!$1:$1,0),0)="","",VLOOKUP($A49,競技者csv変換!$A:$AK,MATCH(I$1,競技者csv変換!$1:$1,0),0)))</f>
        <v/>
      </c>
      <c r="J49" s="189" t="str">
        <f>IF(ISERROR(VLOOKUP($A49,競技者csv変換!$A:$AK,MATCH(J$1,競技者csv変換!$1:$1,0),0)),"",IF(VLOOKUP($A49,競技者csv変換!$A:$AK,MATCH(J$1,競技者csv変換!$1:$1,0),0)="","",VLOOKUP($A49,競技者csv変換!$A:$AK,MATCH(J$1,競技者csv変換!$1:$1,0),0)))</f>
        <v/>
      </c>
      <c r="K49" s="189" t="str">
        <f>IF(ISERROR(VLOOKUP($A49,競技者csv変換!$A:$AK,MATCH(K$1,競技者csv変換!$1:$1,0),0)),"",IF(VLOOKUP($A49,競技者csv変換!$A:$AK,MATCH(K$1,競技者csv変換!$1:$1,0),0)="","",VLOOKUP($A49,競技者csv変換!$A:$AK,MATCH(K$1,競技者csv変換!$1:$1,0),0)))</f>
        <v/>
      </c>
      <c r="L49" s="189" t="str">
        <f>IF(ISERROR(VLOOKUP($A49,競技者csv変換!$A:$AK,MATCH(L$1,競技者csv変換!$1:$1,0),0)),"",IF(VLOOKUP($A49,競技者csv変換!$A:$AK,MATCH(L$1,競技者csv変換!$1:$1,0),0)="","",VLOOKUP($A49,競技者csv変換!$A:$AK,MATCH(L$1,競技者csv変換!$1:$1,0),0)))</f>
        <v/>
      </c>
      <c r="M49" s="189" t="str">
        <f>IF(ISERROR(VLOOKUP($A49,競技者csv変換!$A:$AK,MATCH(M$1,競技者csv変換!$1:$1,0),0)),"",IF(VLOOKUP($A49,競技者csv変換!$A:$AK,MATCH(M$1,競技者csv変換!$1:$1,0),0)="","",VLOOKUP($A49,競技者csv変換!$A:$AK,MATCH(M$1,競技者csv変換!$1:$1,0),0)))</f>
        <v/>
      </c>
      <c r="N49" s="189" t="str">
        <f>IF(ISERROR(VLOOKUP($A49,競技者csv変換!$A:$AK,MATCH(N$1,競技者csv変換!$1:$1,0),0)),"",IF(VLOOKUP($A49,競技者csv変換!$A:$AK,MATCH(N$1,競技者csv変換!$1:$1,0),0)="","",VLOOKUP($A49,競技者csv変換!$A:$AK,MATCH(N$1,競技者csv変換!$1:$1,0),0)))</f>
        <v/>
      </c>
      <c r="O49" s="189" t="str">
        <f>IF(ISERROR(VLOOKUP($A49,競技者csv変換!$A:$AK,MATCH(O$1,競技者csv変換!$1:$1,0),0)),"",IF(VLOOKUP($A49,競技者csv変換!$A:$AK,MATCH(O$1,競技者csv変換!$1:$1,0),0)="","",VLOOKUP($A49,競技者csv変換!$A:$AK,MATCH(O$1,競技者csv変換!$1:$1,0),0)))</f>
        <v/>
      </c>
      <c r="P49" s="189" t="str">
        <f>IF(ISERROR(VLOOKUP($A49,競技者csv変換!$A:$AK,MATCH(P$1,競技者csv変換!$1:$1,0),0)),"",IF(VLOOKUP($A49,競技者csv変換!$A:$AK,MATCH(P$1,競技者csv変換!$1:$1,0),0)="","",VLOOKUP($A49,競技者csv変換!$A:$AK,MATCH(P$1,競技者csv変換!$1:$1,0),0)))</f>
        <v/>
      </c>
      <c r="Q49" s="189" t="str">
        <f>IF(ISERROR(VLOOKUP($A49,競技者csv変換!$A:$AK,MATCH(Q$1,競技者csv変換!$1:$1,0),0)),"",IF(VLOOKUP($A49,競技者csv変換!$A:$AK,MATCH(Q$1,競技者csv変換!$1:$1,0),0)="","",VLOOKUP($A49,競技者csv変換!$A:$AK,MATCH(Q$1,競技者csv変換!$1:$1,0),0)))</f>
        <v/>
      </c>
      <c r="R49" s="189" t="str">
        <f>IF(ISERROR(VLOOKUP($A49,競技者csv変換!$A:$AK,MATCH(R$1,競技者csv変換!$1:$1,0),0)),"",IF(VLOOKUP($A49,競技者csv変換!$A:$AK,MATCH(R$1,競技者csv変換!$1:$1,0),0)="","",VLOOKUP($A49,競技者csv変換!$A:$AK,MATCH(R$1,競技者csv変換!$1:$1,0),0)))</f>
        <v/>
      </c>
      <c r="S49" s="189" t="str">
        <f>IF(ISERROR(VLOOKUP($A49,競技者csv変換!$A:$AK,MATCH(S$1,競技者csv変換!$1:$1,0),0)),"",IF(VLOOKUP($A49,競技者csv変換!$A:$AK,MATCH(S$1,競技者csv変換!$1:$1,0),0)="","",VLOOKUP($A49,競技者csv変換!$A:$AK,MATCH(S$1,競技者csv変換!$1:$1,0),0)))</f>
        <v/>
      </c>
      <c r="T49" s="189" t="str">
        <f>IF(ISERROR(VLOOKUP($A49,競技者csv変換!$A:$AK,MATCH(T$1,競技者csv変換!$1:$1,0),0)),"",IF(VLOOKUP($A49,競技者csv変換!$A:$AK,MATCH(T$1,競技者csv変換!$1:$1,0),0)="","",VLOOKUP($A49,競技者csv変換!$A:$AK,MATCH(T$1,競技者csv変換!$1:$1,0),0)))</f>
        <v/>
      </c>
      <c r="U49" s="189" t="str">
        <f>IF(ISERROR(VLOOKUP($A49,競技者csv変換!$A:$AK,MATCH(U$1,競技者csv変換!$1:$1,0),0)),"",IF(VLOOKUP($A49,競技者csv変換!$A:$AK,MATCH(U$1,競技者csv変換!$1:$1,0),0)="","",VLOOKUP($A49,競技者csv変換!$A:$AK,MATCH(U$1,競技者csv変換!$1:$1,0),0)))</f>
        <v/>
      </c>
      <c r="V49" s="189" t="str">
        <f>IF(ISERROR(VLOOKUP($A49,競技者csv変換!$A:$AK,MATCH(V$1,競技者csv変換!$1:$1,0),0)),"",IF(VLOOKUP($A49,競技者csv変換!$A:$AK,MATCH(V$1,競技者csv変換!$1:$1,0),0)="","",VLOOKUP($A49,競技者csv変換!$A:$AK,MATCH(V$1,競技者csv変換!$1:$1,0),0)))</f>
        <v/>
      </c>
      <c r="W49" s="189" t="str">
        <f>IF(ISERROR(VLOOKUP($A49,競技者csv変換!$A:$AK,MATCH(W$1,競技者csv変換!$1:$1,0),0)),"",IF(VLOOKUP($A49,競技者csv変換!$A:$AK,MATCH(W$1,競技者csv変換!$1:$1,0),0)="","",VLOOKUP($A49,競技者csv変換!$A:$AK,MATCH(W$1,競技者csv変換!$1:$1,0),0)))</f>
        <v/>
      </c>
      <c r="X49" s="189" t="str">
        <f>IF(ISERROR(VLOOKUP($A49,競技者csv変換!$A:$AK,MATCH(X$1,競技者csv変換!$1:$1,0),0)),"",IF(VLOOKUP($A49,競技者csv変換!$A:$AK,MATCH(X$1,競技者csv変換!$1:$1,0),0)="","",VLOOKUP($A49,競技者csv変換!$A:$AK,MATCH(X$1,競技者csv変換!$1:$1,0),0)))</f>
        <v/>
      </c>
      <c r="Y49" s="189" t="str">
        <f>IF(ISERROR(VLOOKUP($A49,競技者csv変換!$A:$AK,MATCH(Y$1,競技者csv変換!$1:$1,0),0)),"",IF(VLOOKUP($A49,競技者csv変換!$A:$AK,MATCH(Y$1,競技者csv変換!$1:$1,0),0)="","",VLOOKUP($A49,競技者csv変換!$A:$AK,MATCH(Y$1,競技者csv変換!$1:$1,0),0)))</f>
        <v/>
      </c>
      <c r="Z49" s="189" t="str">
        <f>IF(ISERROR(VLOOKUP($A49,競技者csv変換!$A:$AK,MATCH(Z$1,競技者csv変換!$1:$1,0),0)),"",IF(VLOOKUP($A49,競技者csv変換!$A:$AK,MATCH(Z$1,競技者csv変換!$1:$1,0),0)="","",VLOOKUP($A49,競技者csv変換!$A:$AK,MATCH(Z$1,競技者csv変換!$1:$1,0),0)))</f>
        <v/>
      </c>
      <c r="AA49" s="189" t="str">
        <f>IF(ISERROR(VLOOKUP($A49,競技者csv変換!$A:$AK,MATCH(AA$1,競技者csv変換!$1:$1,0),0)),"",IF(VLOOKUP($A49,競技者csv変換!$A:$AK,MATCH(AA$1,競技者csv変換!$1:$1,0),0)="","",VLOOKUP($A49,競技者csv変換!$A:$AK,MATCH(AA$1,競技者csv変換!$1:$1,0),0)))</f>
        <v/>
      </c>
      <c r="AB49" s="189" t="str">
        <f>IF(ISERROR(VLOOKUP($A49,競技者csv変換!$A:$AK,MATCH(AB$1,競技者csv変換!$1:$1,0),0)),"",IF(VLOOKUP($A49,競技者csv変換!$A:$AK,MATCH(AB$1,競技者csv変換!$1:$1,0),0)="","",VLOOKUP($A49,競技者csv変換!$A:$AK,MATCH(AB$1,競技者csv変換!$1:$1,0),0)))</f>
        <v/>
      </c>
      <c r="AC49" s="189" t="str">
        <f>IF(ISERROR(VLOOKUP($A49,競技者csv変換!$A:$AK,MATCH(AC$1,競技者csv変換!$1:$1,0),0)),"",IF(VLOOKUP($A49,競技者csv変換!$A:$AK,MATCH(AC$1,競技者csv変換!$1:$1,0),0)="","",VLOOKUP($A49,競技者csv変換!$A:$AK,MATCH(AC$1,競技者csv変換!$1:$1,0),0)))</f>
        <v/>
      </c>
      <c r="AD49" s="76" t="str">
        <f>IF(ISERROR(VLOOKUP($A49,競技者csv変換!$A:$AK,MATCH(AD$1,競技者csv変換!$1:$1,0),0)),"",IF(VLOOKUP($A49,競技者csv変換!$A:$AK,MATCH(AD$1,競技者csv変換!$1:$1,0),0)="","",VLOOKUP($A49,競技者csv変換!$A:$AK,MATCH(AD$1,競技者csv変換!$1:$1,0),0)))</f>
        <v/>
      </c>
      <c r="AE49" s="76" t="str">
        <f>IF(ISERROR(VLOOKUP($A49,競技者csv変換!$A:$AK,MATCH(AE$1,競技者csv変換!$1:$1,0),0)),"",IF(VLOOKUP($A49,競技者csv変換!$A:$AK,MATCH(AE$1,競技者csv変換!$1:$1,0),0)="","",VLOOKUP($A49,競技者csv変換!$A:$AK,MATCH(AE$1,競技者csv変換!$1:$1,0),0)))</f>
        <v/>
      </c>
      <c r="AF49" s="76" t="str">
        <f>IF(ISERROR(VLOOKUP($A49,競技者csv変換!$A:$AK,MATCH(AF$1,競技者csv変換!$1:$1,0),0)),"",IF(VLOOKUP($A49,競技者csv変換!$A:$AK,MATCH(AF$1,競技者csv変換!$1:$1,0),0)="","",VLOOKUP($A49,競技者csv変換!$A:$AK,MATCH(AF$1,競技者csv変換!$1:$1,0),0)))</f>
        <v/>
      </c>
      <c r="AG49" s="76" t="str">
        <f>IF(ISERROR(VLOOKUP($A49,競技者csv変換!$A:$AK,MATCH(AG$1,競技者csv変換!$1:$1,0),0)),"",IF(VLOOKUP($A49,競技者csv変換!$A:$AK,MATCH(AG$1,競技者csv変換!$1:$1,0),0)="","",VLOOKUP($A49,競技者csv変換!$A:$AK,MATCH(AG$1,競技者csv変換!$1:$1,0),0)))</f>
        <v/>
      </c>
      <c r="AH49" s="76" t="str">
        <f>IF(ISERROR(VLOOKUP($A49,競技者csv変換!$A:$AK,MATCH(AH$1,競技者csv変換!$1:$1,0),0)),"",IF(VLOOKUP($A49,競技者csv変換!$A:$AK,MATCH(AH$1,競技者csv変換!$1:$1,0),0)="","",VLOOKUP($A49,競技者csv変換!$A:$AK,MATCH(AH$1,競技者csv変換!$1:$1,0),0)))</f>
        <v/>
      </c>
      <c r="AI49" s="76" t="str">
        <f>IF(ISERROR(VLOOKUP($A49,競技者csv変換!$A:$AK,MATCH(AI$1,競技者csv変換!$1:$1,0),0)),"",IF(VLOOKUP($A49,競技者csv変換!$A:$AK,MATCH(AI$1,競技者csv変換!$1:$1,0),0)="","",VLOOKUP($A49,競技者csv変換!$A:$AK,MATCH(AI$1,競技者csv変換!$1:$1,0),0)))</f>
        <v/>
      </c>
      <c r="AJ49" s="76" t="str">
        <f>IF(ISERROR(VLOOKUP($A49,競技者csv変換!$A:$AK,MATCH(AJ$1,競技者csv変換!$1:$1,0),0)),"",IF(VLOOKUP($A49,競技者csv変換!$A:$AK,MATCH(AJ$1,競技者csv変換!$1:$1,0),0)="","",VLOOKUP($A49,競技者csv変換!$A:$AK,MATCH(AJ$1,競技者csv変換!$1:$1,0),0)))</f>
        <v/>
      </c>
      <c r="AK49" s="76" t="str">
        <f>IF(ISERROR(VLOOKUP($A49,競技者csv変換!$A:$AK,MATCH(AK$1,競技者csv変換!$1:$1,0),0)),"",IF(VLOOKUP($A49,競技者csv変換!$A:$AK,MATCH(AK$1,競技者csv変換!$1:$1,0),0)="","",VLOOKUP($A49,競技者csv変換!$A:$AK,MATCH(AK$1,競技者csv変換!$1:$1,0),0)))</f>
        <v/>
      </c>
    </row>
    <row r="50" spans="1:37" ht="18" customHeight="1">
      <c r="A50" s="76" t="str">
        <f t="shared" si="0"/>
        <v/>
      </c>
      <c r="B50" s="189" t="str">
        <f>IF(ISERROR(VLOOKUP($A50,競技者csv変換!$A:$AK,MATCH(B$1,競技者csv変換!$1:$1,0),0)),"",IF(VLOOKUP($A50,競技者csv変換!$A:$AK,MATCH(B$1,競技者csv変換!$1:$1,0),0)="","",VLOOKUP($A50,競技者csv変換!$A:$AK,MATCH(B$1,競技者csv変換!$1:$1,0),0)))</f>
        <v/>
      </c>
      <c r="C50" s="189" t="str">
        <f>IF(ISERROR(VLOOKUP($A50,競技者csv変換!$A:$AK,MATCH(C$1,競技者csv変換!$1:$1,0),0)),"",IF(VLOOKUP($A50,競技者csv変換!$A:$AK,MATCH(C$1,競技者csv変換!$1:$1,0),0)="","",VLOOKUP($A50,競技者csv変換!$A:$AK,MATCH(C$1,競技者csv変換!$1:$1,0),0)))</f>
        <v/>
      </c>
      <c r="D50" s="189" t="str">
        <f>IF(ISERROR(VLOOKUP($A50,競技者csv変換!$A:$AK,MATCH(D$1,競技者csv変換!$1:$1,0),0)),"",IF(VLOOKUP($A50,競技者csv変換!$A:$AK,MATCH(D$1,競技者csv変換!$1:$1,0),0)="","",VLOOKUP($A50,競技者csv変換!$A:$AK,MATCH(D$1,競技者csv変換!$1:$1,0),0)))</f>
        <v/>
      </c>
      <c r="E50" s="189" t="str">
        <f>IF(ISERROR(VLOOKUP($A50,競技者csv変換!$A:$AK,MATCH(E$1,競技者csv変換!$1:$1,0),0)),"",IF(VLOOKUP($A50,競技者csv変換!$A:$AK,MATCH(E$1,競技者csv変換!$1:$1,0),0)="","",VLOOKUP($A50,競技者csv変換!$A:$AK,MATCH(E$1,競技者csv変換!$1:$1,0),0)))</f>
        <v/>
      </c>
      <c r="F50" s="189" t="str">
        <f>IF(ISERROR(VLOOKUP($A50,競技者csv変換!$A:$AK,MATCH(F$1,競技者csv変換!$1:$1,0),0)),"",IF(VLOOKUP($A50,競技者csv変換!$A:$AK,MATCH(F$1,競技者csv変換!$1:$1,0),0)="","",VLOOKUP($A50,競技者csv変換!$A:$AK,MATCH(F$1,競技者csv変換!$1:$1,0),0)))</f>
        <v/>
      </c>
      <c r="G50" s="189" t="str">
        <f>IF(ISERROR(VLOOKUP($A50,競技者csv変換!$A:$AK,MATCH(G$1,競技者csv変換!$1:$1,0),0)),"",IF(VLOOKUP($A50,競技者csv変換!$A:$AK,MATCH(G$1,競技者csv変換!$1:$1,0),0)="","",VLOOKUP($A50,競技者csv変換!$A:$AK,MATCH(G$1,競技者csv変換!$1:$1,0),0)))</f>
        <v/>
      </c>
      <c r="H50" s="189" t="str">
        <f>IF(ISERROR(VLOOKUP($A50,競技者csv変換!$A:$AK,MATCH(H$1,競技者csv変換!$1:$1,0),0)),"",IF(VLOOKUP($A50,競技者csv変換!$A:$AK,MATCH(H$1,競技者csv変換!$1:$1,0),0)="","",VLOOKUP($A50,競技者csv変換!$A:$AK,MATCH(H$1,競技者csv変換!$1:$1,0),0)))</f>
        <v/>
      </c>
      <c r="I50" s="189" t="str">
        <f>IF(ISERROR(VLOOKUP($A50,競技者csv変換!$A:$AK,MATCH(I$1,競技者csv変換!$1:$1,0),0)),"",IF(VLOOKUP($A50,競技者csv変換!$A:$AK,MATCH(I$1,競技者csv変換!$1:$1,0),0)="","",VLOOKUP($A50,競技者csv変換!$A:$AK,MATCH(I$1,競技者csv変換!$1:$1,0),0)))</f>
        <v/>
      </c>
      <c r="J50" s="189" t="str">
        <f>IF(ISERROR(VLOOKUP($A50,競技者csv変換!$A:$AK,MATCH(J$1,競技者csv変換!$1:$1,0),0)),"",IF(VLOOKUP($A50,競技者csv変換!$A:$AK,MATCH(J$1,競技者csv変換!$1:$1,0),0)="","",VLOOKUP($A50,競技者csv変換!$A:$AK,MATCH(J$1,競技者csv変換!$1:$1,0),0)))</f>
        <v/>
      </c>
      <c r="K50" s="189" t="str">
        <f>IF(ISERROR(VLOOKUP($A50,競技者csv変換!$A:$AK,MATCH(K$1,競技者csv変換!$1:$1,0),0)),"",IF(VLOOKUP($A50,競技者csv変換!$A:$AK,MATCH(K$1,競技者csv変換!$1:$1,0),0)="","",VLOOKUP($A50,競技者csv変換!$A:$AK,MATCH(K$1,競技者csv変換!$1:$1,0),0)))</f>
        <v/>
      </c>
      <c r="L50" s="189" t="str">
        <f>IF(ISERROR(VLOOKUP($A50,競技者csv変換!$A:$AK,MATCH(L$1,競技者csv変換!$1:$1,0),0)),"",IF(VLOOKUP($A50,競技者csv変換!$A:$AK,MATCH(L$1,競技者csv変換!$1:$1,0),0)="","",VLOOKUP($A50,競技者csv変換!$A:$AK,MATCH(L$1,競技者csv変換!$1:$1,0),0)))</f>
        <v/>
      </c>
      <c r="M50" s="189" t="str">
        <f>IF(ISERROR(VLOOKUP($A50,競技者csv変換!$A:$AK,MATCH(M$1,競技者csv変換!$1:$1,0),0)),"",IF(VLOOKUP($A50,競技者csv変換!$A:$AK,MATCH(M$1,競技者csv変換!$1:$1,0),0)="","",VLOOKUP($A50,競技者csv変換!$A:$AK,MATCH(M$1,競技者csv変換!$1:$1,0),0)))</f>
        <v/>
      </c>
      <c r="N50" s="189" t="str">
        <f>IF(ISERROR(VLOOKUP($A50,競技者csv変換!$A:$AK,MATCH(N$1,競技者csv変換!$1:$1,0),0)),"",IF(VLOOKUP($A50,競技者csv変換!$A:$AK,MATCH(N$1,競技者csv変換!$1:$1,0),0)="","",VLOOKUP($A50,競技者csv変換!$A:$AK,MATCH(N$1,競技者csv変換!$1:$1,0),0)))</f>
        <v/>
      </c>
      <c r="O50" s="189" t="str">
        <f>IF(ISERROR(VLOOKUP($A50,競技者csv変換!$A:$AK,MATCH(O$1,競技者csv変換!$1:$1,0),0)),"",IF(VLOOKUP($A50,競技者csv変換!$A:$AK,MATCH(O$1,競技者csv変換!$1:$1,0),0)="","",VLOOKUP($A50,競技者csv変換!$A:$AK,MATCH(O$1,競技者csv変換!$1:$1,0),0)))</f>
        <v/>
      </c>
      <c r="P50" s="189" t="str">
        <f>IF(ISERROR(VLOOKUP($A50,競技者csv変換!$A:$AK,MATCH(P$1,競技者csv変換!$1:$1,0),0)),"",IF(VLOOKUP($A50,競技者csv変換!$A:$AK,MATCH(P$1,競技者csv変換!$1:$1,0),0)="","",VLOOKUP($A50,競技者csv変換!$A:$AK,MATCH(P$1,競技者csv変換!$1:$1,0),0)))</f>
        <v/>
      </c>
      <c r="Q50" s="189" t="str">
        <f>IF(ISERROR(VLOOKUP($A50,競技者csv変換!$A:$AK,MATCH(Q$1,競技者csv変換!$1:$1,0),0)),"",IF(VLOOKUP($A50,競技者csv変換!$A:$AK,MATCH(Q$1,競技者csv変換!$1:$1,0),0)="","",VLOOKUP($A50,競技者csv変換!$A:$AK,MATCH(Q$1,競技者csv変換!$1:$1,0),0)))</f>
        <v/>
      </c>
      <c r="R50" s="189" t="str">
        <f>IF(ISERROR(VLOOKUP($A50,競技者csv変換!$A:$AK,MATCH(R$1,競技者csv変換!$1:$1,0),0)),"",IF(VLOOKUP($A50,競技者csv変換!$A:$AK,MATCH(R$1,競技者csv変換!$1:$1,0),0)="","",VLOOKUP($A50,競技者csv変換!$A:$AK,MATCH(R$1,競技者csv変換!$1:$1,0),0)))</f>
        <v/>
      </c>
      <c r="S50" s="189" t="str">
        <f>IF(ISERROR(VLOOKUP($A50,競技者csv変換!$A:$AK,MATCH(S$1,競技者csv変換!$1:$1,0),0)),"",IF(VLOOKUP($A50,競技者csv変換!$A:$AK,MATCH(S$1,競技者csv変換!$1:$1,0),0)="","",VLOOKUP($A50,競技者csv変換!$A:$AK,MATCH(S$1,競技者csv変換!$1:$1,0),0)))</f>
        <v/>
      </c>
      <c r="T50" s="189" t="str">
        <f>IF(ISERROR(VLOOKUP($A50,競技者csv変換!$A:$AK,MATCH(T$1,競技者csv変換!$1:$1,0),0)),"",IF(VLOOKUP($A50,競技者csv変換!$A:$AK,MATCH(T$1,競技者csv変換!$1:$1,0),0)="","",VLOOKUP($A50,競技者csv変換!$A:$AK,MATCH(T$1,競技者csv変換!$1:$1,0),0)))</f>
        <v/>
      </c>
      <c r="U50" s="189" t="str">
        <f>IF(ISERROR(VLOOKUP($A50,競技者csv変換!$A:$AK,MATCH(U$1,競技者csv変換!$1:$1,0),0)),"",IF(VLOOKUP($A50,競技者csv変換!$A:$AK,MATCH(U$1,競技者csv変換!$1:$1,0),0)="","",VLOOKUP($A50,競技者csv変換!$A:$AK,MATCH(U$1,競技者csv変換!$1:$1,0),0)))</f>
        <v/>
      </c>
      <c r="V50" s="189" t="str">
        <f>IF(ISERROR(VLOOKUP($A50,競技者csv変換!$A:$AK,MATCH(V$1,競技者csv変換!$1:$1,0),0)),"",IF(VLOOKUP($A50,競技者csv変換!$A:$AK,MATCH(V$1,競技者csv変換!$1:$1,0),0)="","",VLOOKUP($A50,競技者csv変換!$A:$AK,MATCH(V$1,競技者csv変換!$1:$1,0),0)))</f>
        <v/>
      </c>
      <c r="W50" s="189" t="str">
        <f>IF(ISERROR(VLOOKUP($A50,競技者csv変換!$A:$AK,MATCH(W$1,競技者csv変換!$1:$1,0),0)),"",IF(VLOOKUP($A50,競技者csv変換!$A:$AK,MATCH(W$1,競技者csv変換!$1:$1,0),0)="","",VLOOKUP($A50,競技者csv変換!$A:$AK,MATCH(W$1,競技者csv変換!$1:$1,0),0)))</f>
        <v/>
      </c>
      <c r="X50" s="189" t="str">
        <f>IF(ISERROR(VLOOKUP($A50,競技者csv変換!$A:$AK,MATCH(X$1,競技者csv変換!$1:$1,0),0)),"",IF(VLOOKUP($A50,競技者csv変換!$A:$AK,MATCH(X$1,競技者csv変換!$1:$1,0),0)="","",VLOOKUP($A50,競技者csv変換!$A:$AK,MATCH(X$1,競技者csv変換!$1:$1,0),0)))</f>
        <v/>
      </c>
      <c r="Y50" s="189" t="str">
        <f>IF(ISERROR(VLOOKUP($A50,競技者csv変換!$A:$AK,MATCH(Y$1,競技者csv変換!$1:$1,0),0)),"",IF(VLOOKUP($A50,競技者csv変換!$A:$AK,MATCH(Y$1,競技者csv変換!$1:$1,0),0)="","",VLOOKUP($A50,競技者csv変換!$A:$AK,MATCH(Y$1,競技者csv変換!$1:$1,0),0)))</f>
        <v/>
      </c>
      <c r="Z50" s="189" t="str">
        <f>IF(ISERROR(VLOOKUP($A50,競技者csv変換!$A:$AK,MATCH(Z$1,競技者csv変換!$1:$1,0),0)),"",IF(VLOOKUP($A50,競技者csv変換!$A:$AK,MATCH(Z$1,競技者csv変換!$1:$1,0),0)="","",VLOOKUP($A50,競技者csv変換!$A:$AK,MATCH(Z$1,競技者csv変換!$1:$1,0),0)))</f>
        <v/>
      </c>
      <c r="AA50" s="189" t="str">
        <f>IF(ISERROR(VLOOKUP($A50,競技者csv変換!$A:$AK,MATCH(AA$1,競技者csv変換!$1:$1,0),0)),"",IF(VLOOKUP($A50,競技者csv変換!$A:$AK,MATCH(AA$1,競技者csv変換!$1:$1,0),0)="","",VLOOKUP($A50,競技者csv変換!$A:$AK,MATCH(AA$1,競技者csv変換!$1:$1,0),0)))</f>
        <v/>
      </c>
      <c r="AB50" s="189" t="str">
        <f>IF(ISERROR(VLOOKUP($A50,競技者csv変換!$A:$AK,MATCH(AB$1,競技者csv変換!$1:$1,0),0)),"",IF(VLOOKUP($A50,競技者csv変換!$A:$AK,MATCH(AB$1,競技者csv変換!$1:$1,0),0)="","",VLOOKUP($A50,競技者csv変換!$A:$AK,MATCH(AB$1,競技者csv変換!$1:$1,0),0)))</f>
        <v/>
      </c>
      <c r="AC50" s="189" t="str">
        <f>IF(ISERROR(VLOOKUP($A50,競技者csv変換!$A:$AK,MATCH(AC$1,競技者csv変換!$1:$1,0),0)),"",IF(VLOOKUP($A50,競技者csv変換!$A:$AK,MATCH(AC$1,競技者csv変換!$1:$1,0),0)="","",VLOOKUP($A50,競技者csv変換!$A:$AK,MATCH(AC$1,競技者csv変換!$1:$1,0),0)))</f>
        <v/>
      </c>
      <c r="AD50" s="76" t="str">
        <f>IF(ISERROR(VLOOKUP($A50,競技者csv変換!$A:$AK,MATCH(AD$1,競技者csv変換!$1:$1,0),0)),"",IF(VLOOKUP($A50,競技者csv変換!$A:$AK,MATCH(AD$1,競技者csv変換!$1:$1,0),0)="","",VLOOKUP($A50,競技者csv変換!$A:$AK,MATCH(AD$1,競技者csv変換!$1:$1,0),0)))</f>
        <v/>
      </c>
      <c r="AE50" s="76" t="str">
        <f>IF(ISERROR(VLOOKUP($A50,競技者csv変換!$A:$AK,MATCH(AE$1,競技者csv変換!$1:$1,0),0)),"",IF(VLOOKUP($A50,競技者csv変換!$A:$AK,MATCH(AE$1,競技者csv変換!$1:$1,0),0)="","",VLOOKUP($A50,競技者csv変換!$A:$AK,MATCH(AE$1,競技者csv変換!$1:$1,0),0)))</f>
        <v/>
      </c>
      <c r="AF50" s="76" t="str">
        <f>IF(ISERROR(VLOOKUP($A50,競技者csv変換!$A:$AK,MATCH(AF$1,競技者csv変換!$1:$1,0),0)),"",IF(VLOOKUP($A50,競技者csv変換!$A:$AK,MATCH(AF$1,競技者csv変換!$1:$1,0),0)="","",VLOOKUP($A50,競技者csv変換!$A:$AK,MATCH(AF$1,競技者csv変換!$1:$1,0),0)))</f>
        <v/>
      </c>
      <c r="AG50" s="76" t="str">
        <f>IF(ISERROR(VLOOKUP($A50,競技者csv変換!$A:$AK,MATCH(AG$1,競技者csv変換!$1:$1,0),0)),"",IF(VLOOKUP($A50,競技者csv変換!$A:$AK,MATCH(AG$1,競技者csv変換!$1:$1,0),0)="","",VLOOKUP($A50,競技者csv変換!$A:$AK,MATCH(AG$1,競技者csv変換!$1:$1,0),0)))</f>
        <v/>
      </c>
      <c r="AH50" s="76" t="str">
        <f>IF(ISERROR(VLOOKUP($A50,競技者csv変換!$A:$AK,MATCH(AH$1,競技者csv変換!$1:$1,0),0)),"",IF(VLOOKUP($A50,競技者csv変換!$A:$AK,MATCH(AH$1,競技者csv変換!$1:$1,0),0)="","",VLOOKUP($A50,競技者csv変換!$A:$AK,MATCH(AH$1,競技者csv変換!$1:$1,0),0)))</f>
        <v/>
      </c>
      <c r="AI50" s="76" t="str">
        <f>IF(ISERROR(VLOOKUP($A50,競技者csv変換!$A:$AK,MATCH(AI$1,競技者csv変換!$1:$1,0),0)),"",IF(VLOOKUP($A50,競技者csv変換!$A:$AK,MATCH(AI$1,競技者csv変換!$1:$1,0),0)="","",VLOOKUP($A50,競技者csv変換!$A:$AK,MATCH(AI$1,競技者csv変換!$1:$1,0),0)))</f>
        <v/>
      </c>
      <c r="AJ50" s="76" t="str">
        <f>IF(ISERROR(VLOOKUP($A50,競技者csv変換!$A:$AK,MATCH(AJ$1,競技者csv変換!$1:$1,0),0)),"",IF(VLOOKUP($A50,競技者csv変換!$A:$AK,MATCH(AJ$1,競技者csv変換!$1:$1,0),0)="","",VLOOKUP($A50,競技者csv変換!$A:$AK,MATCH(AJ$1,競技者csv変換!$1:$1,0),0)))</f>
        <v/>
      </c>
      <c r="AK50" s="76" t="str">
        <f>IF(ISERROR(VLOOKUP($A50,競技者csv変換!$A:$AK,MATCH(AK$1,競技者csv変換!$1:$1,0),0)),"",IF(VLOOKUP($A50,競技者csv変換!$A:$AK,MATCH(AK$1,競技者csv変換!$1:$1,0),0)="","",VLOOKUP($A50,競技者csv変換!$A:$AK,MATCH(AK$1,競技者csv変換!$1:$1,0),0)))</f>
        <v/>
      </c>
    </row>
    <row r="51" spans="1:37" ht="18" customHeight="1">
      <c r="A51" s="76" t="str">
        <f t="shared" si="0"/>
        <v/>
      </c>
      <c r="B51" s="189" t="str">
        <f>IF(ISERROR(VLOOKUP($A51,競技者csv変換!$A:$AK,MATCH(B$1,競技者csv変換!$1:$1,0),0)),"",IF(VLOOKUP($A51,競技者csv変換!$A:$AK,MATCH(B$1,競技者csv変換!$1:$1,0),0)="","",VLOOKUP($A51,競技者csv変換!$A:$AK,MATCH(B$1,競技者csv変換!$1:$1,0),0)))</f>
        <v/>
      </c>
      <c r="C51" s="189" t="str">
        <f>IF(ISERROR(VLOOKUP($A51,競技者csv変換!$A:$AK,MATCH(C$1,競技者csv変換!$1:$1,0),0)),"",IF(VLOOKUP($A51,競技者csv変換!$A:$AK,MATCH(C$1,競技者csv変換!$1:$1,0),0)="","",VLOOKUP($A51,競技者csv変換!$A:$AK,MATCH(C$1,競技者csv変換!$1:$1,0),0)))</f>
        <v/>
      </c>
      <c r="D51" s="189" t="str">
        <f>IF(ISERROR(VLOOKUP($A51,競技者csv変換!$A:$AK,MATCH(D$1,競技者csv変換!$1:$1,0),0)),"",IF(VLOOKUP($A51,競技者csv変換!$A:$AK,MATCH(D$1,競技者csv変換!$1:$1,0),0)="","",VLOOKUP($A51,競技者csv変換!$A:$AK,MATCH(D$1,競技者csv変換!$1:$1,0),0)))</f>
        <v/>
      </c>
      <c r="E51" s="189" t="str">
        <f>IF(ISERROR(VLOOKUP($A51,競技者csv変換!$A:$AK,MATCH(E$1,競技者csv変換!$1:$1,0),0)),"",IF(VLOOKUP($A51,競技者csv変換!$A:$AK,MATCH(E$1,競技者csv変換!$1:$1,0),0)="","",VLOOKUP($A51,競技者csv変換!$A:$AK,MATCH(E$1,競技者csv変換!$1:$1,0),0)))</f>
        <v/>
      </c>
      <c r="F51" s="189" t="str">
        <f>IF(ISERROR(VLOOKUP($A51,競技者csv変換!$A:$AK,MATCH(F$1,競技者csv変換!$1:$1,0),0)),"",IF(VLOOKUP($A51,競技者csv変換!$A:$AK,MATCH(F$1,競技者csv変換!$1:$1,0),0)="","",VLOOKUP($A51,競技者csv変換!$A:$AK,MATCH(F$1,競技者csv変換!$1:$1,0),0)))</f>
        <v/>
      </c>
      <c r="G51" s="189" t="str">
        <f>IF(ISERROR(VLOOKUP($A51,競技者csv変換!$A:$AK,MATCH(G$1,競技者csv変換!$1:$1,0),0)),"",IF(VLOOKUP($A51,競技者csv変換!$A:$AK,MATCH(G$1,競技者csv変換!$1:$1,0),0)="","",VLOOKUP($A51,競技者csv変換!$A:$AK,MATCH(G$1,競技者csv変換!$1:$1,0),0)))</f>
        <v/>
      </c>
      <c r="H51" s="189" t="str">
        <f>IF(ISERROR(VLOOKUP($A51,競技者csv変換!$A:$AK,MATCH(H$1,競技者csv変換!$1:$1,0),0)),"",IF(VLOOKUP($A51,競技者csv変換!$A:$AK,MATCH(H$1,競技者csv変換!$1:$1,0),0)="","",VLOOKUP($A51,競技者csv変換!$A:$AK,MATCH(H$1,競技者csv変換!$1:$1,0),0)))</f>
        <v/>
      </c>
      <c r="I51" s="189" t="str">
        <f>IF(ISERROR(VLOOKUP($A51,競技者csv変換!$A:$AK,MATCH(I$1,競技者csv変換!$1:$1,0),0)),"",IF(VLOOKUP($A51,競技者csv変換!$A:$AK,MATCH(I$1,競技者csv変換!$1:$1,0),0)="","",VLOOKUP($A51,競技者csv変換!$A:$AK,MATCH(I$1,競技者csv変換!$1:$1,0),0)))</f>
        <v/>
      </c>
      <c r="J51" s="189" t="str">
        <f>IF(ISERROR(VLOOKUP($A51,競技者csv変換!$A:$AK,MATCH(J$1,競技者csv変換!$1:$1,0),0)),"",IF(VLOOKUP($A51,競技者csv変換!$A:$AK,MATCH(J$1,競技者csv変換!$1:$1,0),0)="","",VLOOKUP($A51,競技者csv変換!$A:$AK,MATCH(J$1,競技者csv変換!$1:$1,0),0)))</f>
        <v/>
      </c>
      <c r="K51" s="189" t="str">
        <f>IF(ISERROR(VLOOKUP($A51,競技者csv変換!$A:$AK,MATCH(K$1,競技者csv変換!$1:$1,0),0)),"",IF(VLOOKUP($A51,競技者csv変換!$A:$AK,MATCH(K$1,競技者csv変換!$1:$1,0),0)="","",VLOOKUP($A51,競技者csv変換!$A:$AK,MATCH(K$1,競技者csv変換!$1:$1,0),0)))</f>
        <v/>
      </c>
      <c r="L51" s="189" t="str">
        <f>IF(ISERROR(VLOOKUP($A51,競技者csv変換!$A:$AK,MATCH(L$1,競技者csv変換!$1:$1,0),0)),"",IF(VLOOKUP($A51,競技者csv変換!$A:$AK,MATCH(L$1,競技者csv変換!$1:$1,0),0)="","",VLOOKUP($A51,競技者csv変換!$A:$AK,MATCH(L$1,競技者csv変換!$1:$1,0),0)))</f>
        <v/>
      </c>
      <c r="M51" s="189" t="str">
        <f>IF(ISERROR(VLOOKUP($A51,競技者csv変換!$A:$AK,MATCH(M$1,競技者csv変換!$1:$1,0),0)),"",IF(VLOOKUP($A51,競技者csv変換!$A:$AK,MATCH(M$1,競技者csv変換!$1:$1,0),0)="","",VLOOKUP($A51,競技者csv変換!$A:$AK,MATCH(M$1,競技者csv変換!$1:$1,0),0)))</f>
        <v/>
      </c>
      <c r="N51" s="189" t="str">
        <f>IF(ISERROR(VLOOKUP($A51,競技者csv変換!$A:$AK,MATCH(N$1,競技者csv変換!$1:$1,0),0)),"",IF(VLOOKUP($A51,競技者csv変換!$A:$AK,MATCH(N$1,競技者csv変換!$1:$1,0),0)="","",VLOOKUP($A51,競技者csv変換!$A:$AK,MATCH(N$1,競技者csv変換!$1:$1,0),0)))</f>
        <v/>
      </c>
      <c r="O51" s="189" t="str">
        <f>IF(ISERROR(VLOOKUP($A51,競技者csv変換!$A:$AK,MATCH(O$1,競技者csv変換!$1:$1,0),0)),"",IF(VLOOKUP($A51,競技者csv変換!$A:$AK,MATCH(O$1,競技者csv変換!$1:$1,0),0)="","",VLOOKUP($A51,競技者csv変換!$A:$AK,MATCH(O$1,競技者csv変換!$1:$1,0),0)))</f>
        <v/>
      </c>
      <c r="P51" s="189" t="str">
        <f>IF(ISERROR(VLOOKUP($A51,競技者csv変換!$A:$AK,MATCH(P$1,競技者csv変換!$1:$1,0),0)),"",IF(VLOOKUP($A51,競技者csv変換!$A:$AK,MATCH(P$1,競技者csv変換!$1:$1,0),0)="","",VLOOKUP($A51,競技者csv変換!$A:$AK,MATCH(P$1,競技者csv変換!$1:$1,0),0)))</f>
        <v/>
      </c>
      <c r="Q51" s="189" t="str">
        <f>IF(ISERROR(VLOOKUP($A51,競技者csv変換!$A:$AK,MATCH(Q$1,競技者csv変換!$1:$1,0),0)),"",IF(VLOOKUP($A51,競技者csv変換!$A:$AK,MATCH(Q$1,競技者csv変換!$1:$1,0),0)="","",VLOOKUP($A51,競技者csv変換!$A:$AK,MATCH(Q$1,競技者csv変換!$1:$1,0),0)))</f>
        <v/>
      </c>
      <c r="R51" s="189" t="str">
        <f>IF(ISERROR(VLOOKUP($A51,競技者csv変換!$A:$AK,MATCH(R$1,競技者csv変換!$1:$1,0),0)),"",IF(VLOOKUP($A51,競技者csv変換!$A:$AK,MATCH(R$1,競技者csv変換!$1:$1,0),0)="","",VLOOKUP($A51,競技者csv変換!$A:$AK,MATCH(R$1,競技者csv変換!$1:$1,0),0)))</f>
        <v/>
      </c>
      <c r="S51" s="189" t="str">
        <f>IF(ISERROR(VLOOKUP($A51,競技者csv変換!$A:$AK,MATCH(S$1,競技者csv変換!$1:$1,0),0)),"",IF(VLOOKUP($A51,競技者csv変換!$A:$AK,MATCH(S$1,競技者csv変換!$1:$1,0),0)="","",VLOOKUP($A51,競技者csv変換!$A:$AK,MATCH(S$1,競技者csv変換!$1:$1,0),0)))</f>
        <v/>
      </c>
      <c r="T51" s="189" t="str">
        <f>IF(ISERROR(VLOOKUP($A51,競技者csv変換!$A:$AK,MATCH(T$1,競技者csv変換!$1:$1,0),0)),"",IF(VLOOKUP($A51,競技者csv変換!$A:$AK,MATCH(T$1,競技者csv変換!$1:$1,0),0)="","",VLOOKUP($A51,競技者csv変換!$A:$AK,MATCH(T$1,競技者csv変換!$1:$1,0),0)))</f>
        <v/>
      </c>
      <c r="U51" s="189" t="str">
        <f>IF(ISERROR(VLOOKUP($A51,競技者csv変換!$A:$AK,MATCH(U$1,競技者csv変換!$1:$1,0),0)),"",IF(VLOOKUP($A51,競技者csv変換!$A:$AK,MATCH(U$1,競技者csv変換!$1:$1,0),0)="","",VLOOKUP($A51,競技者csv変換!$A:$AK,MATCH(U$1,競技者csv変換!$1:$1,0),0)))</f>
        <v/>
      </c>
      <c r="V51" s="189" t="str">
        <f>IF(ISERROR(VLOOKUP($A51,競技者csv変換!$A:$AK,MATCH(V$1,競技者csv変換!$1:$1,0),0)),"",IF(VLOOKUP($A51,競技者csv変換!$A:$AK,MATCH(V$1,競技者csv変換!$1:$1,0),0)="","",VLOOKUP($A51,競技者csv変換!$A:$AK,MATCH(V$1,競技者csv変換!$1:$1,0),0)))</f>
        <v/>
      </c>
      <c r="W51" s="189" t="str">
        <f>IF(ISERROR(VLOOKUP($A51,競技者csv変換!$A:$AK,MATCH(W$1,競技者csv変換!$1:$1,0),0)),"",IF(VLOOKUP($A51,競技者csv変換!$A:$AK,MATCH(W$1,競技者csv変換!$1:$1,0),0)="","",VLOOKUP($A51,競技者csv変換!$A:$AK,MATCH(W$1,競技者csv変換!$1:$1,0),0)))</f>
        <v/>
      </c>
      <c r="X51" s="189" t="str">
        <f>IF(ISERROR(VLOOKUP($A51,競技者csv変換!$A:$AK,MATCH(X$1,競技者csv変換!$1:$1,0),0)),"",IF(VLOOKUP($A51,競技者csv変換!$A:$AK,MATCH(X$1,競技者csv変換!$1:$1,0),0)="","",VLOOKUP($A51,競技者csv変換!$A:$AK,MATCH(X$1,競技者csv変換!$1:$1,0),0)))</f>
        <v/>
      </c>
      <c r="Y51" s="189" t="str">
        <f>IF(ISERROR(VLOOKUP($A51,競技者csv変換!$A:$AK,MATCH(Y$1,競技者csv変換!$1:$1,0),0)),"",IF(VLOOKUP($A51,競技者csv変換!$A:$AK,MATCH(Y$1,競技者csv変換!$1:$1,0),0)="","",VLOOKUP($A51,競技者csv変換!$A:$AK,MATCH(Y$1,競技者csv変換!$1:$1,0),0)))</f>
        <v/>
      </c>
      <c r="Z51" s="189" t="str">
        <f>IF(ISERROR(VLOOKUP($A51,競技者csv変換!$A:$AK,MATCH(Z$1,競技者csv変換!$1:$1,0),0)),"",IF(VLOOKUP($A51,競技者csv変換!$A:$AK,MATCH(Z$1,競技者csv変換!$1:$1,0),0)="","",VLOOKUP($A51,競技者csv変換!$A:$AK,MATCH(Z$1,競技者csv変換!$1:$1,0),0)))</f>
        <v/>
      </c>
      <c r="AA51" s="189" t="str">
        <f>IF(ISERROR(VLOOKUP($A51,競技者csv変換!$A:$AK,MATCH(AA$1,競技者csv変換!$1:$1,0),0)),"",IF(VLOOKUP($A51,競技者csv変換!$A:$AK,MATCH(AA$1,競技者csv変換!$1:$1,0),0)="","",VLOOKUP($A51,競技者csv変換!$A:$AK,MATCH(AA$1,競技者csv変換!$1:$1,0),0)))</f>
        <v/>
      </c>
      <c r="AB51" s="189" t="str">
        <f>IF(ISERROR(VLOOKUP($A51,競技者csv変換!$A:$AK,MATCH(AB$1,競技者csv変換!$1:$1,0),0)),"",IF(VLOOKUP($A51,競技者csv変換!$A:$AK,MATCH(AB$1,競技者csv変換!$1:$1,0),0)="","",VLOOKUP($A51,競技者csv変換!$A:$AK,MATCH(AB$1,競技者csv変換!$1:$1,0),0)))</f>
        <v/>
      </c>
      <c r="AC51" s="189" t="str">
        <f>IF(ISERROR(VLOOKUP($A51,競技者csv変換!$A:$AK,MATCH(AC$1,競技者csv変換!$1:$1,0),0)),"",IF(VLOOKUP($A51,競技者csv変換!$A:$AK,MATCH(AC$1,競技者csv変換!$1:$1,0),0)="","",VLOOKUP($A51,競技者csv変換!$A:$AK,MATCH(AC$1,競技者csv変換!$1:$1,0),0)))</f>
        <v/>
      </c>
      <c r="AD51" s="76" t="str">
        <f>IF(ISERROR(VLOOKUP($A51,競技者csv変換!$A:$AK,MATCH(AD$1,競技者csv変換!$1:$1,0),0)),"",IF(VLOOKUP($A51,競技者csv変換!$A:$AK,MATCH(AD$1,競技者csv変換!$1:$1,0),0)="","",VLOOKUP($A51,競技者csv変換!$A:$AK,MATCH(AD$1,競技者csv変換!$1:$1,0),0)))</f>
        <v/>
      </c>
      <c r="AE51" s="76" t="str">
        <f>IF(ISERROR(VLOOKUP($A51,競技者csv変換!$A:$AK,MATCH(AE$1,競技者csv変換!$1:$1,0),0)),"",IF(VLOOKUP($A51,競技者csv変換!$A:$AK,MATCH(AE$1,競技者csv変換!$1:$1,0),0)="","",VLOOKUP($A51,競技者csv変換!$A:$AK,MATCH(AE$1,競技者csv変換!$1:$1,0),0)))</f>
        <v/>
      </c>
      <c r="AF51" s="76" t="str">
        <f>IF(ISERROR(VLOOKUP($A51,競技者csv変換!$A:$AK,MATCH(AF$1,競技者csv変換!$1:$1,0),0)),"",IF(VLOOKUP($A51,競技者csv変換!$A:$AK,MATCH(AF$1,競技者csv変換!$1:$1,0),0)="","",VLOOKUP($A51,競技者csv変換!$A:$AK,MATCH(AF$1,競技者csv変換!$1:$1,0),0)))</f>
        <v/>
      </c>
      <c r="AG51" s="76" t="str">
        <f>IF(ISERROR(VLOOKUP($A51,競技者csv変換!$A:$AK,MATCH(AG$1,競技者csv変換!$1:$1,0),0)),"",IF(VLOOKUP($A51,競技者csv変換!$A:$AK,MATCH(AG$1,競技者csv変換!$1:$1,0),0)="","",VLOOKUP($A51,競技者csv変換!$A:$AK,MATCH(AG$1,競技者csv変換!$1:$1,0),0)))</f>
        <v/>
      </c>
      <c r="AH51" s="76" t="str">
        <f>IF(ISERROR(VLOOKUP($A51,競技者csv変換!$A:$AK,MATCH(AH$1,競技者csv変換!$1:$1,0),0)),"",IF(VLOOKUP($A51,競技者csv変換!$A:$AK,MATCH(AH$1,競技者csv変換!$1:$1,0),0)="","",VLOOKUP($A51,競技者csv変換!$A:$AK,MATCH(AH$1,競技者csv変換!$1:$1,0),0)))</f>
        <v/>
      </c>
      <c r="AI51" s="76" t="str">
        <f>IF(ISERROR(VLOOKUP($A51,競技者csv変換!$A:$AK,MATCH(AI$1,競技者csv変換!$1:$1,0),0)),"",IF(VLOOKUP($A51,競技者csv変換!$A:$AK,MATCH(AI$1,競技者csv変換!$1:$1,0),0)="","",VLOOKUP($A51,競技者csv変換!$A:$AK,MATCH(AI$1,競技者csv変換!$1:$1,0),0)))</f>
        <v/>
      </c>
      <c r="AJ51" s="76" t="str">
        <f>IF(ISERROR(VLOOKUP($A51,競技者csv変換!$A:$AK,MATCH(AJ$1,競技者csv変換!$1:$1,0),0)),"",IF(VLOOKUP($A51,競技者csv変換!$A:$AK,MATCH(AJ$1,競技者csv変換!$1:$1,0),0)="","",VLOOKUP($A51,競技者csv変換!$A:$AK,MATCH(AJ$1,競技者csv変換!$1:$1,0),0)))</f>
        <v/>
      </c>
      <c r="AK51" s="76" t="str">
        <f>IF(ISERROR(VLOOKUP($A51,競技者csv変換!$A:$AK,MATCH(AK$1,競技者csv変換!$1:$1,0),0)),"",IF(VLOOKUP($A51,競技者csv変換!$A:$AK,MATCH(AK$1,競技者csv変換!$1:$1,0),0)="","",VLOOKUP($A51,競技者csv変換!$A:$AK,MATCH(AK$1,競技者csv変換!$1:$1,0),0)))</f>
        <v/>
      </c>
    </row>
    <row r="52" spans="1:37" ht="18" customHeight="1">
      <c r="A52" s="76" t="str">
        <f t="shared" si="0"/>
        <v/>
      </c>
      <c r="B52" s="189" t="str">
        <f>IF(ISERROR(VLOOKUP($A52,競技者csv変換!$A:$AK,MATCH(B$1,競技者csv変換!$1:$1,0),0)),"",IF(VLOOKUP($A52,競技者csv変換!$A:$AK,MATCH(B$1,競技者csv変換!$1:$1,0),0)="","",VLOOKUP($A52,競技者csv変換!$A:$AK,MATCH(B$1,競技者csv変換!$1:$1,0),0)))</f>
        <v/>
      </c>
      <c r="C52" s="189" t="str">
        <f>IF(ISERROR(VLOOKUP($A52,競技者csv変換!$A:$AK,MATCH(C$1,競技者csv変換!$1:$1,0),0)),"",IF(VLOOKUP($A52,競技者csv変換!$A:$AK,MATCH(C$1,競技者csv変換!$1:$1,0),0)="","",VLOOKUP($A52,競技者csv変換!$A:$AK,MATCH(C$1,競技者csv変換!$1:$1,0),0)))</f>
        <v/>
      </c>
      <c r="D52" s="189" t="str">
        <f>IF(ISERROR(VLOOKUP($A52,競技者csv変換!$A:$AK,MATCH(D$1,競技者csv変換!$1:$1,0),0)),"",IF(VLOOKUP($A52,競技者csv変換!$A:$AK,MATCH(D$1,競技者csv変換!$1:$1,0),0)="","",VLOOKUP($A52,競技者csv変換!$A:$AK,MATCH(D$1,競技者csv変換!$1:$1,0),0)))</f>
        <v/>
      </c>
      <c r="E52" s="189" t="str">
        <f>IF(ISERROR(VLOOKUP($A52,競技者csv変換!$A:$AK,MATCH(E$1,競技者csv変換!$1:$1,0),0)),"",IF(VLOOKUP($A52,競技者csv変換!$A:$AK,MATCH(E$1,競技者csv変換!$1:$1,0),0)="","",VLOOKUP($A52,競技者csv変換!$A:$AK,MATCH(E$1,競技者csv変換!$1:$1,0),0)))</f>
        <v/>
      </c>
      <c r="F52" s="189" t="str">
        <f>IF(ISERROR(VLOOKUP($A52,競技者csv変換!$A:$AK,MATCH(F$1,競技者csv変換!$1:$1,0),0)),"",IF(VLOOKUP($A52,競技者csv変換!$A:$AK,MATCH(F$1,競技者csv変換!$1:$1,0),0)="","",VLOOKUP($A52,競技者csv変換!$A:$AK,MATCH(F$1,競技者csv変換!$1:$1,0),0)))</f>
        <v/>
      </c>
      <c r="G52" s="189" t="str">
        <f>IF(ISERROR(VLOOKUP($A52,競技者csv変換!$A:$AK,MATCH(G$1,競技者csv変換!$1:$1,0),0)),"",IF(VLOOKUP($A52,競技者csv変換!$A:$AK,MATCH(G$1,競技者csv変換!$1:$1,0),0)="","",VLOOKUP($A52,競技者csv変換!$A:$AK,MATCH(G$1,競技者csv変換!$1:$1,0),0)))</f>
        <v/>
      </c>
      <c r="H52" s="189" t="str">
        <f>IF(ISERROR(VLOOKUP($A52,競技者csv変換!$A:$AK,MATCH(H$1,競技者csv変換!$1:$1,0),0)),"",IF(VLOOKUP($A52,競技者csv変換!$A:$AK,MATCH(H$1,競技者csv変換!$1:$1,0),0)="","",VLOOKUP($A52,競技者csv変換!$A:$AK,MATCH(H$1,競技者csv変換!$1:$1,0),0)))</f>
        <v/>
      </c>
      <c r="I52" s="189" t="str">
        <f>IF(ISERROR(VLOOKUP($A52,競技者csv変換!$A:$AK,MATCH(I$1,競技者csv変換!$1:$1,0),0)),"",IF(VLOOKUP($A52,競技者csv変換!$A:$AK,MATCH(I$1,競技者csv変換!$1:$1,0),0)="","",VLOOKUP($A52,競技者csv変換!$A:$AK,MATCH(I$1,競技者csv変換!$1:$1,0),0)))</f>
        <v/>
      </c>
      <c r="J52" s="189" t="str">
        <f>IF(ISERROR(VLOOKUP($A52,競技者csv変換!$A:$AK,MATCH(J$1,競技者csv変換!$1:$1,0),0)),"",IF(VLOOKUP($A52,競技者csv変換!$A:$AK,MATCH(J$1,競技者csv変換!$1:$1,0),0)="","",VLOOKUP($A52,競技者csv変換!$A:$AK,MATCH(J$1,競技者csv変換!$1:$1,0),0)))</f>
        <v/>
      </c>
      <c r="K52" s="189" t="str">
        <f>IF(ISERROR(VLOOKUP($A52,競技者csv変換!$A:$AK,MATCH(K$1,競技者csv変換!$1:$1,0),0)),"",IF(VLOOKUP($A52,競技者csv変換!$A:$AK,MATCH(K$1,競技者csv変換!$1:$1,0),0)="","",VLOOKUP($A52,競技者csv変換!$A:$AK,MATCH(K$1,競技者csv変換!$1:$1,0),0)))</f>
        <v/>
      </c>
      <c r="L52" s="189" t="str">
        <f>IF(ISERROR(VLOOKUP($A52,競技者csv変換!$A:$AK,MATCH(L$1,競技者csv変換!$1:$1,0),0)),"",IF(VLOOKUP($A52,競技者csv変換!$A:$AK,MATCH(L$1,競技者csv変換!$1:$1,0),0)="","",VLOOKUP($A52,競技者csv変換!$A:$AK,MATCH(L$1,競技者csv変換!$1:$1,0),0)))</f>
        <v/>
      </c>
      <c r="M52" s="189" t="str">
        <f>IF(ISERROR(VLOOKUP($A52,競技者csv変換!$A:$AK,MATCH(M$1,競技者csv変換!$1:$1,0),0)),"",IF(VLOOKUP($A52,競技者csv変換!$A:$AK,MATCH(M$1,競技者csv変換!$1:$1,0),0)="","",VLOOKUP($A52,競技者csv変換!$A:$AK,MATCH(M$1,競技者csv変換!$1:$1,0),0)))</f>
        <v/>
      </c>
      <c r="N52" s="189" t="str">
        <f>IF(ISERROR(VLOOKUP($A52,競技者csv変換!$A:$AK,MATCH(N$1,競技者csv変換!$1:$1,0),0)),"",IF(VLOOKUP($A52,競技者csv変換!$A:$AK,MATCH(N$1,競技者csv変換!$1:$1,0),0)="","",VLOOKUP($A52,競技者csv変換!$A:$AK,MATCH(N$1,競技者csv変換!$1:$1,0),0)))</f>
        <v/>
      </c>
      <c r="O52" s="189" t="str">
        <f>IF(ISERROR(VLOOKUP($A52,競技者csv変換!$A:$AK,MATCH(O$1,競技者csv変換!$1:$1,0),0)),"",IF(VLOOKUP($A52,競技者csv変換!$A:$AK,MATCH(O$1,競技者csv変換!$1:$1,0),0)="","",VLOOKUP($A52,競技者csv変換!$A:$AK,MATCH(O$1,競技者csv変換!$1:$1,0),0)))</f>
        <v/>
      </c>
      <c r="P52" s="189" t="str">
        <f>IF(ISERROR(VLOOKUP($A52,競技者csv変換!$A:$AK,MATCH(P$1,競技者csv変換!$1:$1,0),0)),"",IF(VLOOKUP($A52,競技者csv変換!$A:$AK,MATCH(P$1,競技者csv変換!$1:$1,0),0)="","",VLOOKUP($A52,競技者csv変換!$A:$AK,MATCH(P$1,競技者csv変換!$1:$1,0),0)))</f>
        <v/>
      </c>
      <c r="Q52" s="189" t="str">
        <f>IF(ISERROR(VLOOKUP($A52,競技者csv変換!$A:$AK,MATCH(Q$1,競技者csv変換!$1:$1,0),0)),"",IF(VLOOKUP($A52,競技者csv変換!$A:$AK,MATCH(Q$1,競技者csv変換!$1:$1,0),0)="","",VLOOKUP($A52,競技者csv変換!$A:$AK,MATCH(Q$1,競技者csv変換!$1:$1,0),0)))</f>
        <v/>
      </c>
      <c r="R52" s="189" t="str">
        <f>IF(ISERROR(VLOOKUP($A52,競技者csv変換!$A:$AK,MATCH(R$1,競技者csv変換!$1:$1,0),0)),"",IF(VLOOKUP($A52,競技者csv変換!$A:$AK,MATCH(R$1,競技者csv変換!$1:$1,0),0)="","",VLOOKUP($A52,競技者csv変換!$A:$AK,MATCH(R$1,競技者csv変換!$1:$1,0),0)))</f>
        <v/>
      </c>
      <c r="S52" s="189" t="str">
        <f>IF(ISERROR(VLOOKUP($A52,競技者csv変換!$A:$AK,MATCH(S$1,競技者csv変換!$1:$1,0),0)),"",IF(VLOOKUP($A52,競技者csv変換!$A:$AK,MATCH(S$1,競技者csv変換!$1:$1,0),0)="","",VLOOKUP($A52,競技者csv変換!$A:$AK,MATCH(S$1,競技者csv変換!$1:$1,0),0)))</f>
        <v/>
      </c>
      <c r="T52" s="189" t="str">
        <f>IF(ISERROR(VLOOKUP($A52,競技者csv変換!$A:$AK,MATCH(T$1,競技者csv変換!$1:$1,0),0)),"",IF(VLOOKUP($A52,競技者csv変換!$A:$AK,MATCH(T$1,競技者csv変換!$1:$1,0),0)="","",VLOOKUP($A52,競技者csv変換!$A:$AK,MATCH(T$1,競技者csv変換!$1:$1,0),0)))</f>
        <v/>
      </c>
      <c r="U52" s="189" t="str">
        <f>IF(ISERROR(VLOOKUP($A52,競技者csv変換!$A:$AK,MATCH(U$1,競技者csv変換!$1:$1,0),0)),"",IF(VLOOKUP($A52,競技者csv変換!$A:$AK,MATCH(U$1,競技者csv変換!$1:$1,0),0)="","",VLOOKUP($A52,競技者csv変換!$A:$AK,MATCH(U$1,競技者csv変換!$1:$1,0),0)))</f>
        <v/>
      </c>
      <c r="V52" s="189" t="str">
        <f>IF(ISERROR(VLOOKUP($A52,競技者csv変換!$A:$AK,MATCH(V$1,競技者csv変換!$1:$1,0),0)),"",IF(VLOOKUP($A52,競技者csv変換!$A:$AK,MATCH(V$1,競技者csv変換!$1:$1,0),0)="","",VLOOKUP($A52,競技者csv変換!$A:$AK,MATCH(V$1,競技者csv変換!$1:$1,0),0)))</f>
        <v/>
      </c>
      <c r="W52" s="189" t="str">
        <f>IF(ISERROR(VLOOKUP($A52,競技者csv変換!$A:$AK,MATCH(W$1,競技者csv変換!$1:$1,0),0)),"",IF(VLOOKUP($A52,競技者csv変換!$A:$AK,MATCH(W$1,競技者csv変換!$1:$1,0),0)="","",VLOOKUP($A52,競技者csv変換!$A:$AK,MATCH(W$1,競技者csv変換!$1:$1,0),0)))</f>
        <v/>
      </c>
      <c r="X52" s="189" t="str">
        <f>IF(ISERROR(VLOOKUP($A52,競技者csv変換!$A:$AK,MATCH(X$1,競技者csv変換!$1:$1,0),0)),"",IF(VLOOKUP($A52,競技者csv変換!$A:$AK,MATCH(X$1,競技者csv変換!$1:$1,0),0)="","",VLOOKUP($A52,競技者csv変換!$A:$AK,MATCH(X$1,競技者csv変換!$1:$1,0),0)))</f>
        <v/>
      </c>
      <c r="Y52" s="189" t="str">
        <f>IF(ISERROR(VLOOKUP($A52,競技者csv変換!$A:$AK,MATCH(Y$1,競技者csv変換!$1:$1,0),0)),"",IF(VLOOKUP($A52,競技者csv変換!$A:$AK,MATCH(Y$1,競技者csv変換!$1:$1,0),0)="","",VLOOKUP($A52,競技者csv変換!$A:$AK,MATCH(Y$1,競技者csv変換!$1:$1,0),0)))</f>
        <v/>
      </c>
      <c r="Z52" s="189" t="str">
        <f>IF(ISERROR(VLOOKUP($A52,競技者csv変換!$A:$AK,MATCH(Z$1,競技者csv変換!$1:$1,0),0)),"",IF(VLOOKUP($A52,競技者csv変換!$A:$AK,MATCH(Z$1,競技者csv変換!$1:$1,0),0)="","",VLOOKUP($A52,競技者csv変換!$A:$AK,MATCH(Z$1,競技者csv変換!$1:$1,0),0)))</f>
        <v/>
      </c>
      <c r="AA52" s="189" t="str">
        <f>IF(ISERROR(VLOOKUP($A52,競技者csv変換!$A:$AK,MATCH(AA$1,競技者csv変換!$1:$1,0),0)),"",IF(VLOOKUP($A52,競技者csv変換!$A:$AK,MATCH(AA$1,競技者csv変換!$1:$1,0),0)="","",VLOOKUP($A52,競技者csv変換!$A:$AK,MATCH(AA$1,競技者csv変換!$1:$1,0),0)))</f>
        <v/>
      </c>
      <c r="AB52" s="189" t="str">
        <f>IF(ISERROR(VLOOKUP($A52,競技者csv変換!$A:$AK,MATCH(AB$1,競技者csv変換!$1:$1,0),0)),"",IF(VLOOKUP($A52,競技者csv変換!$A:$AK,MATCH(AB$1,競技者csv変換!$1:$1,0),0)="","",VLOOKUP($A52,競技者csv変換!$A:$AK,MATCH(AB$1,競技者csv変換!$1:$1,0),0)))</f>
        <v/>
      </c>
      <c r="AC52" s="189" t="str">
        <f>IF(ISERROR(VLOOKUP($A52,競技者csv変換!$A:$AK,MATCH(AC$1,競技者csv変換!$1:$1,0),0)),"",IF(VLOOKUP($A52,競技者csv変換!$A:$AK,MATCH(AC$1,競技者csv変換!$1:$1,0),0)="","",VLOOKUP($A52,競技者csv変換!$A:$AK,MATCH(AC$1,競技者csv変換!$1:$1,0),0)))</f>
        <v/>
      </c>
      <c r="AD52" s="76" t="str">
        <f>IF(ISERROR(VLOOKUP($A52,競技者csv変換!$A:$AK,MATCH(AD$1,競技者csv変換!$1:$1,0),0)),"",IF(VLOOKUP($A52,競技者csv変換!$A:$AK,MATCH(AD$1,競技者csv変換!$1:$1,0),0)="","",VLOOKUP($A52,競技者csv変換!$A:$AK,MATCH(AD$1,競技者csv変換!$1:$1,0),0)))</f>
        <v/>
      </c>
      <c r="AE52" s="76" t="str">
        <f>IF(ISERROR(VLOOKUP($A52,競技者csv変換!$A:$AK,MATCH(AE$1,競技者csv変換!$1:$1,0),0)),"",IF(VLOOKUP($A52,競技者csv変換!$A:$AK,MATCH(AE$1,競技者csv変換!$1:$1,0),0)="","",VLOOKUP($A52,競技者csv変換!$A:$AK,MATCH(AE$1,競技者csv変換!$1:$1,0),0)))</f>
        <v/>
      </c>
      <c r="AF52" s="76" t="str">
        <f>IF(ISERROR(VLOOKUP($A52,競技者csv変換!$A:$AK,MATCH(AF$1,競技者csv変換!$1:$1,0),0)),"",IF(VLOOKUP($A52,競技者csv変換!$A:$AK,MATCH(AF$1,競技者csv変換!$1:$1,0),0)="","",VLOOKUP($A52,競技者csv変換!$A:$AK,MATCH(AF$1,競技者csv変換!$1:$1,0),0)))</f>
        <v/>
      </c>
      <c r="AG52" s="76" t="str">
        <f>IF(ISERROR(VLOOKUP($A52,競技者csv変換!$A:$AK,MATCH(AG$1,競技者csv変換!$1:$1,0),0)),"",IF(VLOOKUP($A52,競技者csv変換!$A:$AK,MATCH(AG$1,競技者csv変換!$1:$1,0),0)="","",VLOOKUP($A52,競技者csv変換!$A:$AK,MATCH(AG$1,競技者csv変換!$1:$1,0),0)))</f>
        <v/>
      </c>
      <c r="AH52" s="76" t="str">
        <f>IF(ISERROR(VLOOKUP($A52,競技者csv変換!$A:$AK,MATCH(AH$1,競技者csv変換!$1:$1,0),0)),"",IF(VLOOKUP($A52,競技者csv変換!$A:$AK,MATCH(AH$1,競技者csv変換!$1:$1,0),0)="","",VLOOKUP($A52,競技者csv変換!$A:$AK,MATCH(AH$1,競技者csv変換!$1:$1,0),0)))</f>
        <v/>
      </c>
      <c r="AI52" s="76" t="str">
        <f>IF(ISERROR(VLOOKUP($A52,競技者csv変換!$A:$AK,MATCH(AI$1,競技者csv変換!$1:$1,0),0)),"",IF(VLOOKUP($A52,競技者csv変換!$A:$AK,MATCH(AI$1,競技者csv変換!$1:$1,0),0)="","",VLOOKUP($A52,競技者csv変換!$A:$AK,MATCH(AI$1,競技者csv変換!$1:$1,0),0)))</f>
        <v/>
      </c>
      <c r="AJ52" s="76" t="str">
        <f>IF(ISERROR(VLOOKUP($A52,競技者csv変換!$A:$AK,MATCH(AJ$1,競技者csv変換!$1:$1,0),0)),"",IF(VLOOKUP($A52,競技者csv変換!$A:$AK,MATCH(AJ$1,競技者csv変換!$1:$1,0),0)="","",VLOOKUP($A52,競技者csv変換!$A:$AK,MATCH(AJ$1,競技者csv変換!$1:$1,0),0)))</f>
        <v/>
      </c>
      <c r="AK52" s="76" t="str">
        <f>IF(ISERROR(VLOOKUP($A52,競技者csv変換!$A:$AK,MATCH(AK$1,競技者csv変換!$1:$1,0),0)),"",IF(VLOOKUP($A52,競技者csv変換!$A:$AK,MATCH(AK$1,競技者csv変換!$1:$1,0),0)="","",VLOOKUP($A52,競技者csv変換!$A:$AK,MATCH(AK$1,競技者csv変換!$1:$1,0),0)))</f>
        <v/>
      </c>
    </row>
    <row r="53" spans="1:37" ht="18" customHeight="1">
      <c r="A53" s="76" t="str">
        <f t="shared" si="0"/>
        <v/>
      </c>
      <c r="B53" s="189" t="str">
        <f>IF(ISERROR(VLOOKUP($A53,競技者csv変換!$A:$AK,MATCH(B$1,競技者csv変換!$1:$1,0),0)),"",IF(VLOOKUP($A53,競技者csv変換!$A:$AK,MATCH(B$1,競技者csv変換!$1:$1,0),0)="","",VLOOKUP($A53,競技者csv変換!$A:$AK,MATCH(B$1,競技者csv変換!$1:$1,0),0)))</f>
        <v/>
      </c>
      <c r="C53" s="189" t="str">
        <f>IF(ISERROR(VLOOKUP($A53,競技者csv変換!$A:$AK,MATCH(C$1,競技者csv変換!$1:$1,0),0)),"",IF(VLOOKUP($A53,競技者csv変換!$A:$AK,MATCH(C$1,競技者csv変換!$1:$1,0),0)="","",VLOOKUP($A53,競技者csv変換!$A:$AK,MATCH(C$1,競技者csv変換!$1:$1,0),0)))</f>
        <v/>
      </c>
      <c r="D53" s="189" t="str">
        <f>IF(ISERROR(VLOOKUP($A53,競技者csv変換!$A:$AK,MATCH(D$1,競技者csv変換!$1:$1,0),0)),"",IF(VLOOKUP($A53,競技者csv変換!$A:$AK,MATCH(D$1,競技者csv変換!$1:$1,0),0)="","",VLOOKUP($A53,競技者csv変換!$A:$AK,MATCH(D$1,競技者csv変換!$1:$1,0),0)))</f>
        <v/>
      </c>
      <c r="E53" s="189" t="str">
        <f>IF(ISERROR(VLOOKUP($A53,競技者csv変換!$A:$AK,MATCH(E$1,競技者csv変換!$1:$1,0),0)),"",IF(VLOOKUP($A53,競技者csv変換!$A:$AK,MATCH(E$1,競技者csv変換!$1:$1,0),0)="","",VLOOKUP($A53,競技者csv変換!$A:$AK,MATCH(E$1,競技者csv変換!$1:$1,0),0)))</f>
        <v/>
      </c>
      <c r="F53" s="189" t="str">
        <f>IF(ISERROR(VLOOKUP($A53,競技者csv変換!$A:$AK,MATCH(F$1,競技者csv変換!$1:$1,0),0)),"",IF(VLOOKUP($A53,競技者csv変換!$A:$AK,MATCH(F$1,競技者csv変換!$1:$1,0),0)="","",VLOOKUP($A53,競技者csv変換!$A:$AK,MATCH(F$1,競技者csv変換!$1:$1,0),0)))</f>
        <v/>
      </c>
      <c r="G53" s="189" t="str">
        <f>IF(ISERROR(VLOOKUP($A53,競技者csv変換!$A:$AK,MATCH(G$1,競技者csv変換!$1:$1,0),0)),"",IF(VLOOKUP($A53,競技者csv変換!$A:$AK,MATCH(G$1,競技者csv変換!$1:$1,0),0)="","",VLOOKUP($A53,競技者csv変換!$A:$AK,MATCH(G$1,競技者csv変換!$1:$1,0),0)))</f>
        <v/>
      </c>
      <c r="H53" s="189" t="str">
        <f>IF(ISERROR(VLOOKUP($A53,競技者csv変換!$A:$AK,MATCH(H$1,競技者csv変換!$1:$1,0),0)),"",IF(VLOOKUP($A53,競技者csv変換!$A:$AK,MATCH(H$1,競技者csv変換!$1:$1,0),0)="","",VLOOKUP($A53,競技者csv変換!$A:$AK,MATCH(H$1,競技者csv変換!$1:$1,0),0)))</f>
        <v/>
      </c>
      <c r="I53" s="189" t="str">
        <f>IF(ISERROR(VLOOKUP($A53,競技者csv変換!$A:$AK,MATCH(I$1,競技者csv変換!$1:$1,0),0)),"",IF(VLOOKUP($A53,競技者csv変換!$A:$AK,MATCH(I$1,競技者csv変換!$1:$1,0),0)="","",VLOOKUP($A53,競技者csv変換!$A:$AK,MATCH(I$1,競技者csv変換!$1:$1,0),0)))</f>
        <v/>
      </c>
      <c r="J53" s="189" t="str">
        <f>IF(ISERROR(VLOOKUP($A53,競技者csv変換!$A:$AK,MATCH(J$1,競技者csv変換!$1:$1,0),0)),"",IF(VLOOKUP($A53,競技者csv変換!$A:$AK,MATCH(J$1,競技者csv変換!$1:$1,0),0)="","",VLOOKUP($A53,競技者csv変換!$A:$AK,MATCH(J$1,競技者csv変換!$1:$1,0),0)))</f>
        <v/>
      </c>
      <c r="K53" s="189" t="str">
        <f>IF(ISERROR(VLOOKUP($A53,競技者csv変換!$A:$AK,MATCH(K$1,競技者csv変換!$1:$1,0),0)),"",IF(VLOOKUP($A53,競技者csv変換!$A:$AK,MATCH(K$1,競技者csv変換!$1:$1,0),0)="","",VLOOKUP($A53,競技者csv変換!$A:$AK,MATCH(K$1,競技者csv変換!$1:$1,0),0)))</f>
        <v/>
      </c>
      <c r="L53" s="189" t="str">
        <f>IF(ISERROR(VLOOKUP($A53,競技者csv変換!$A:$AK,MATCH(L$1,競技者csv変換!$1:$1,0),0)),"",IF(VLOOKUP($A53,競技者csv変換!$A:$AK,MATCH(L$1,競技者csv変換!$1:$1,0),0)="","",VLOOKUP($A53,競技者csv変換!$A:$AK,MATCH(L$1,競技者csv変換!$1:$1,0),0)))</f>
        <v/>
      </c>
      <c r="M53" s="189" t="str">
        <f>IF(ISERROR(VLOOKUP($A53,競技者csv変換!$A:$AK,MATCH(M$1,競技者csv変換!$1:$1,0),0)),"",IF(VLOOKUP($A53,競技者csv変換!$A:$AK,MATCH(M$1,競技者csv変換!$1:$1,0),0)="","",VLOOKUP($A53,競技者csv変換!$A:$AK,MATCH(M$1,競技者csv変換!$1:$1,0),0)))</f>
        <v/>
      </c>
      <c r="N53" s="189" t="str">
        <f>IF(ISERROR(VLOOKUP($A53,競技者csv変換!$A:$AK,MATCH(N$1,競技者csv変換!$1:$1,0),0)),"",IF(VLOOKUP($A53,競技者csv変換!$A:$AK,MATCH(N$1,競技者csv変換!$1:$1,0),0)="","",VLOOKUP($A53,競技者csv変換!$A:$AK,MATCH(N$1,競技者csv変換!$1:$1,0),0)))</f>
        <v/>
      </c>
      <c r="O53" s="189" t="str">
        <f>IF(ISERROR(VLOOKUP($A53,競技者csv変換!$A:$AK,MATCH(O$1,競技者csv変換!$1:$1,0),0)),"",IF(VLOOKUP($A53,競技者csv変換!$A:$AK,MATCH(O$1,競技者csv変換!$1:$1,0),0)="","",VLOOKUP($A53,競技者csv変換!$A:$AK,MATCH(O$1,競技者csv変換!$1:$1,0),0)))</f>
        <v/>
      </c>
      <c r="P53" s="189" t="str">
        <f>IF(ISERROR(VLOOKUP($A53,競技者csv変換!$A:$AK,MATCH(P$1,競技者csv変換!$1:$1,0),0)),"",IF(VLOOKUP($A53,競技者csv変換!$A:$AK,MATCH(P$1,競技者csv変換!$1:$1,0),0)="","",VLOOKUP($A53,競技者csv変換!$A:$AK,MATCH(P$1,競技者csv変換!$1:$1,0),0)))</f>
        <v/>
      </c>
      <c r="Q53" s="189" t="str">
        <f>IF(ISERROR(VLOOKUP($A53,競技者csv変換!$A:$AK,MATCH(Q$1,競技者csv変換!$1:$1,0),0)),"",IF(VLOOKUP($A53,競技者csv変換!$A:$AK,MATCH(Q$1,競技者csv変換!$1:$1,0),0)="","",VLOOKUP($A53,競技者csv変換!$A:$AK,MATCH(Q$1,競技者csv変換!$1:$1,0),0)))</f>
        <v/>
      </c>
      <c r="R53" s="189" t="str">
        <f>IF(ISERROR(VLOOKUP($A53,競技者csv変換!$A:$AK,MATCH(R$1,競技者csv変換!$1:$1,0),0)),"",IF(VLOOKUP($A53,競技者csv変換!$A:$AK,MATCH(R$1,競技者csv変換!$1:$1,0),0)="","",VLOOKUP($A53,競技者csv変換!$A:$AK,MATCH(R$1,競技者csv変換!$1:$1,0),0)))</f>
        <v/>
      </c>
      <c r="S53" s="189" t="str">
        <f>IF(ISERROR(VLOOKUP($A53,競技者csv変換!$A:$AK,MATCH(S$1,競技者csv変換!$1:$1,0),0)),"",IF(VLOOKUP($A53,競技者csv変換!$A:$AK,MATCH(S$1,競技者csv変換!$1:$1,0),0)="","",VLOOKUP($A53,競技者csv変換!$A:$AK,MATCH(S$1,競技者csv変換!$1:$1,0),0)))</f>
        <v/>
      </c>
      <c r="T53" s="189" t="str">
        <f>IF(ISERROR(VLOOKUP($A53,競技者csv変換!$A:$AK,MATCH(T$1,競技者csv変換!$1:$1,0),0)),"",IF(VLOOKUP($A53,競技者csv変換!$A:$AK,MATCH(T$1,競技者csv変換!$1:$1,0),0)="","",VLOOKUP($A53,競技者csv変換!$A:$AK,MATCH(T$1,競技者csv変換!$1:$1,0),0)))</f>
        <v/>
      </c>
      <c r="U53" s="189" t="str">
        <f>IF(ISERROR(VLOOKUP($A53,競技者csv変換!$A:$AK,MATCH(U$1,競技者csv変換!$1:$1,0),0)),"",IF(VLOOKUP($A53,競技者csv変換!$A:$AK,MATCH(U$1,競技者csv変換!$1:$1,0),0)="","",VLOOKUP($A53,競技者csv変換!$A:$AK,MATCH(U$1,競技者csv変換!$1:$1,0),0)))</f>
        <v/>
      </c>
      <c r="V53" s="189" t="str">
        <f>IF(ISERROR(VLOOKUP($A53,競技者csv変換!$A:$AK,MATCH(V$1,競技者csv変換!$1:$1,0),0)),"",IF(VLOOKUP($A53,競技者csv変換!$A:$AK,MATCH(V$1,競技者csv変換!$1:$1,0),0)="","",VLOOKUP($A53,競技者csv変換!$A:$AK,MATCH(V$1,競技者csv変換!$1:$1,0),0)))</f>
        <v/>
      </c>
      <c r="W53" s="189" t="str">
        <f>IF(ISERROR(VLOOKUP($A53,競技者csv変換!$A:$AK,MATCH(W$1,競技者csv変換!$1:$1,0),0)),"",IF(VLOOKUP($A53,競技者csv変換!$A:$AK,MATCH(W$1,競技者csv変換!$1:$1,0),0)="","",VLOOKUP($A53,競技者csv変換!$A:$AK,MATCH(W$1,競技者csv変換!$1:$1,0),0)))</f>
        <v/>
      </c>
      <c r="X53" s="189" t="str">
        <f>IF(ISERROR(VLOOKUP($A53,競技者csv変換!$A:$AK,MATCH(X$1,競技者csv変換!$1:$1,0),0)),"",IF(VLOOKUP($A53,競技者csv変換!$A:$AK,MATCH(X$1,競技者csv変換!$1:$1,0),0)="","",VLOOKUP($A53,競技者csv変換!$A:$AK,MATCH(X$1,競技者csv変換!$1:$1,0),0)))</f>
        <v/>
      </c>
      <c r="Y53" s="189" t="str">
        <f>IF(ISERROR(VLOOKUP($A53,競技者csv変換!$A:$AK,MATCH(Y$1,競技者csv変換!$1:$1,0),0)),"",IF(VLOOKUP($A53,競技者csv変換!$A:$AK,MATCH(Y$1,競技者csv変換!$1:$1,0),0)="","",VLOOKUP($A53,競技者csv変換!$A:$AK,MATCH(Y$1,競技者csv変換!$1:$1,0),0)))</f>
        <v/>
      </c>
      <c r="Z53" s="189" t="str">
        <f>IF(ISERROR(VLOOKUP($A53,競技者csv変換!$A:$AK,MATCH(Z$1,競技者csv変換!$1:$1,0),0)),"",IF(VLOOKUP($A53,競技者csv変換!$A:$AK,MATCH(Z$1,競技者csv変換!$1:$1,0),0)="","",VLOOKUP($A53,競技者csv変換!$A:$AK,MATCH(Z$1,競技者csv変換!$1:$1,0),0)))</f>
        <v/>
      </c>
      <c r="AA53" s="189" t="str">
        <f>IF(ISERROR(VLOOKUP($A53,競技者csv変換!$A:$AK,MATCH(AA$1,競技者csv変換!$1:$1,0),0)),"",IF(VLOOKUP($A53,競技者csv変換!$A:$AK,MATCH(AA$1,競技者csv変換!$1:$1,0),0)="","",VLOOKUP($A53,競技者csv変換!$A:$AK,MATCH(AA$1,競技者csv変換!$1:$1,0),0)))</f>
        <v/>
      </c>
      <c r="AB53" s="189" t="str">
        <f>IF(ISERROR(VLOOKUP($A53,競技者csv変換!$A:$AK,MATCH(AB$1,競技者csv変換!$1:$1,0),0)),"",IF(VLOOKUP($A53,競技者csv変換!$A:$AK,MATCH(AB$1,競技者csv変換!$1:$1,0),0)="","",VLOOKUP($A53,競技者csv変換!$A:$AK,MATCH(AB$1,競技者csv変換!$1:$1,0),0)))</f>
        <v/>
      </c>
      <c r="AC53" s="189" t="str">
        <f>IF(ISERROR(VLOOKUP($A53,競技者csv変換!$A:$AK,MATCH(AC$1,競技者csv変換!$1:$1,0),0)),"",IF(VLOOKUP($A53,競技者csv変換!$A:$AK,MATCH(AC$1,競技者csv変換!$1:$1,0),0)="","",VLOOKUP($A53,競技者csv変換!$A:$AK,MATCH(AC$1,競技者csv変換!$1:$1,0),0)))</f>
        <v/>
      </c>
      <c r="AD53" s="76" t="str">
        <f>IF(ISERROR(VLOOKUP($A53,競技者csv変換!$A:$AK,MATCH(AD$1,競技者csv変換!$1:$1,0),0)),"",IF(VLOOKUP($A53,競技者csv変換!$A:$AK,MATCH(AD$1,競技者csv変換!$1:$1,0),0)="","",VLOOKUP($A53,競技者csv変換!$A:$AK,MATCH(AD$1,競技者csv変換!$1:$1,0),0)))</f>
        <v/>
      </c>
      <c r="AE53" s="76" t="str">
        <f>IF(ISERROR(VLOOKUP($A53,競技者csv変換!$A:$AK,MATCH(AE$1,競技者csv変換!$1:$1,0),0)),"",IF(VLOOKUP($A53,競技者csv変換!$A:$AK,MATCH(AE$1,競技者csv変換!$1:$1,0),0)="","",VLOOKUP($A53,競技者csv変換!$A:$AK,MATCH(AE$1,競技者csv変換!$1:$1,0),0)))</f>
        <v/>
      </c>
      <c r="AF53" s="76" t="str">
        <f>IF(ISERROR(VLOOKUP($A53,競技者csv変換!$A:$AK,MATCH(AF$1,競技者csv変換!$1:$1,0),0)),"",IF(VLOOKUP($A53,競技者csv変換!$A:$AK,MATCH(AF$1,競技者csv変換!$1:$1,0),0)="","",VLOOKUP($A53,競技者csv変換!$A:$AK,MATCH(AF$1,競技者csv変換!$1:$1,0),0)))</f>
        <v/>
      </c>
      <c r="AG53" s="76" t="str">
        <f>IF(ISERROR(VLOOKUP($A53,競技者csv変換!$A:$AK,MATCH(AG$1,競技者csv変換!$1:$1,0),0)),"",IF(VLOOKUP($A53,競技者csv変換!$A:$AK,MATCH(AG$1,競技者csv変換!$1:$1,0),0)="","",VLOOKUP($A53,競技者csv変換!$A:$AK,MATCH(AG$1,競技者csv変換!$1:$1,0),0)))</f>
        <v/>
      </c>
      <c r="AH53" s="76" t="str">
        <f>IF(ISERROR(VLOOKUP($A53,競技者csv変換!$A:$AK,MATCH(AH$1,競技者csv変換!$1:$1,0),0)),"",IF(VLOOKUP($A53,競技者csv変換!$A:$AK,MATCH(AH$1,競技者csv変換!$1:$1,0),0)="","",VLOOKUP($A53,競技者csv変換!$A:$AK,MATCH(AH$1,競技者csv変換!$1:$1,0),0)))</f>
        <v/>
      </c>
      <c r="AI53" s="76" t="str">
        <f>IF(ISERROR(VLOOKUP($A53,競技者csv変換!$A:$AK,MATCH(AI$1,競技者csv変換!$1:$1,0),0)),"",IF(VLOOKUP($A53,競技者csv変換!$A:$AK,MATCH(AI$1,競技者csv変換!$1:$1,0),0)="","",VLOOKUP($A53,競技者csv変換!$A:$AK,MATCH(AI$1,競技者csv変換!$1:$1,0),0)))</f>
        <v/>
      </c>
      <c r="AJ53" s="76" t="str">
        <f>IF(ISERROR(VLOOKUP($A53,競技者csv変換!$A:$AK,MATCH(AJ$1,競技者csv変換!$1:$1,0),0)),"",IF(VLOOKUP($A53,競技者csv変換!$A:$AK,MATCH(AJ$1,競技者csv変換!$1:$1,0),0)="","",VLOOKUP($A53,競技者csv変換!$A:$AK,MATCH(AJ$1,競技者csv変換!$1:$1,0),0)))</f>
        <v/>
      </c>
      <c r="AK53" s="76" t="str">
        <f>IF(ISERROR(VLOOKUP($A53,競技者csv変換!$A:$AK,MATCH(AK$1,競技者csv変換!$1:$1,0),0)),"",IF(VLOOKUP($A53,競技者csv変換!$A:$AK,MATCH(AK$1,競技者csv変換!$1:$1,0),0)="","",VLOOKUP($A53,競技者csv変換!$A:$AK,MATCH(AK$1,競技者csv変換!$1:$1,0),0)))</f>
        <v/>
      </c>
    </row>
    <row r="54" spans="1:37" ht="18" customHeight="1">
      <c r="A54" s="76" t="str">
        <f t="shared" si="0"/>
        <v/>
      </c>
      <c r="B54" s="189" t="str">
        <f>IF(ISERROR(VLOOKUP($A54,競技者csv変換!$A:$AK,MATCH(B$1,競技者csv変換!$1:$1,0),0)),"",IF(VLOOKUP($A54,競技者csv変換!$A:$AK,MATCH(B$1,競技者csv変換!$1:$1,0),0)="","",VLOOKUP($A54,競技者csv変換!$A:$AK,MATCH(B$1,競技者csv変換!$1:$1,0),0)))</f>
        <v/>
      </c>
      <c r="C54" s="189" t="str">
        <f>IF(ISERROR(VLOOKUP($A54,競技者csv変換!$A:$AK,MATCH(C$1,競技者csv変換!$1:$1,0),0)),"",IF(VLOOKUP($A54,競技者csv変換!$A:$AK,MATCH(C$1,競技者csv変換!$1:$1,0),0)="","",VLOOKUP($A54,競技者csv変換!$A:$AK,MATCH(C$1,競技者csv変換!$1:$1,0),0)))</f>
        <v/>
      </c>
      <c r="D54" s="189" t="str">
        <f>IF(ISERROR(VLOOKUP($A54,競技者csv変換!$A:$AK,MATCH(D$1,競技者csv変換!$1:$1,0),0)),"",IF(VLOOKUP($A54,競技者csv変換!$A:$AK,MATCH(D$1,競技者csv変換!$1:$1,0),0)="","",VLOOKUP($A54,競技者csv変換!$A:$AK,MATCH(D$1,競技者csv変換!$1:$1,0),0)))</f>
        <v/>
      </c>
      <c r="E54" s="189" t="str">
        <f>IF(ISERROR(VLOOKUP($A54,競技者csv変換!$A:$AK,MATCH(E$1,競技者csv変換!$1:$1,0),0)),"",IF(VLOOKUP($A54,競技者csv変換!$A:$AK,MATCH(E$1,競技者csv変換!$1:$1,0),0)="","",VLOOKUP($A54,競技者csv変換!$A:$AK,MATCH(E$1,競技者csv変換!$1:$1,0),0)))</f>
        <v/>
      </c>
      <c r="F54" s="189" t="str">
        <f>IF(ISERROR(VLOOKUP($A54,競技者csv変換!$A:$AK,MATCH(F$1,競技者csv変換!$1:$1,0),0)),"",IF(VLOOKUP($A54,競技者csv変換!$A:$AK,MATCH(F$1,競技者csv変換!$1:$1,0),0)="","",VLOOKUP($A54,競技者csv変換!$A:$AK,MATCH(F$1,競技者csv変換!$1:$1,0),0)))</f>
        <v/>
      </c>
      <c r="G54" s="189" t="str">
        <f>IF(ISERROR(VLOOKUP($A54,競技者csv変換!$A:$AK,MATCH(G$1,競技者csv変換!$1:$1,0),0)),"",IF(VLOOKUP($A54,競技者csv変換!$A:$AK,MATCH(G$1,競技者csv変換!$1:$1,0),0)="","",VLOOKUP($A54,競技者csv変換!$A:$AK,MATCH(G$1,競技者csv変換!$1:$1,0),0)))</f>
        <v/>
      </c>
      <c r="H54" s="189" t="str">
        <f>IF(ISERROR(VLOOKUP($A54,競技者csv変換!$A:$AK,MATCH(H$1,競技者csv変換!$1:$1,0),0)),"",IF(VLOOKUP($A54,競技者csv変換!$A:$AK,MATCH(H$1,競技者csv変換!$1:$1,0),0)="","",VLOOKUP($A54,競技者csv変換!$A:$AK,MATCH(H$1,競技者csv変換!$1:$1,0),0)))</f>
        <v/>
      </c>
      <c r="I54" s="189" t="str">
        <f>IF(ISERROR(VLOOKUP($A54,競技者csv変換!$A:$AK,MATCH(I$1,競技者csv変換!$1:$1,0),0)),"",IF(VLOOKUP($A54,競技者csv変換!$A:$AK,MATCH(I$1,競技者csv変換!$1:$1,0),0)="","",VLOOKUP($A54,競技者csv変換!$A:$AK,MATCH(I$1,競技者csv変換!$1:$1,0),0)))</f>
        <v/>
      </c>
      <c r="J54" s="189" t="str">
        <f>IF(ISERROR(VLOOKUP($A54,競技者csv変換!$A:$AK,MATCH(J$1,競技者csv変換!$1:$1,0),0)),"",IF(VLOOKUP($A54,競技者csv変換!$A:$AK,MATCH(J$1,競技者csv変換!$1:$1,0),0)="","",VLOOKUP($A54,競技者csv変換!$A:$AK,MATCH(J$1,競技者csv変換!$1:$1,0),0)))</f>
        <v/>
      </c>
      <c r="K54" s="189" t="str">
        <f>IF(ISERROR(VLOOKUP($A54,競技者csv変換!$A:$AK,MATCH(K$1,競技者csv変換!$1:$1,0),0)),"",IF(VLOOKUP($A54,競技者csv変換!$A:$AK,MATCH(K$1,競技者csv変換!$1:$1,0),0)="","",VLOOKUP($A54,競技者csv変換!$A:$AK,MATCH(K$1,競技者csv変換!$1:$1,0),0)))</f>
        <v/>
      </c>
      <c r="L54" s="189" t="str">
        <f>IF(ISERROR(VLOOKUP($A54,競技者csv変換!$A:$AK,MATCH(L$1,競技者csv変換!$1:$1,0),0)),"",IF(VLOOKUP($A54,競技者csv変換!$A:$AK,MATCH(L$1,競技者csv変換!$1:$1,0),0)="","",VLOOKUP($A54,競技者csv変換!$A:$AK,MATCH(L$1,競技者csv変換!$1:$1,0),0)))</f>
        <v/>
      </c>
      <c r="M54" s="189" t="str">
        <f>IF(ISERROR(VLOOKUP($A54,競技者csv変換!$A:$AK,MATCH(M$1,競技者csv変換!$1:$1,0),0)),"",IF(VLOOKUP($A54,競技者csv変換!$A:$AK,MATCH(M$1,競技者csv変換!$1:$1,0),0)="","",VLOOKUP($A54,競技者csv変換!$A:$AK,MATCH(M$1,競技者csv変換!$1:$1,0),0)))</f>
        <v/>
      </c>
      <c r="N54" s="189" t="str">
        <f>IF(ISERROR(VLOOKUP($A54,競技者csv変換!$A:$AK,MATCH(N$1,競技者csv変換!$1:$1,0),0)),"",IF(VLOOKUP($A54,競技者csv変換!$A:$AK,MATCH(N$1,競技者csv変換!$1:$1,0),0)="","",VLOOKUP($A54,競技者csv変換!$A:$AK,MATCH(N$1,競技者csv変換!$1:$1,0),0)))</f>
        <v/>
      </c>
      <c r="O54" s="189" t="str">
        <f>IF(ISERROR(VLOOKUP($A54,競技者csv変換!$A:$AK,MATCH(O$1,競技者csv変換!$1:$1,0),0)),"",IF(VLOOKUP($A54,競技者csv変換!$A:$AK,MATCH(O$1,競技者csv変換!$1:$1,0),0)="","",VLOOKUP($A54,競技者csv変換!$A:$AK,MATCH(O$1,競技者csv変換!$1:$1,0),0)))</f>
        <v/>
      </c>
      <c r="P54" s="189" t="str">
        <f>IF(ISERROR(VLOOKUP($A54,競技者csv変換!$A:$AK,MATCH(P$1,競技者csv変換!$1:$1,0),0)),"",IF(VLOOKUP($A54,競技者csv変換!$A:$AK,MATCH(P$1,競技者csv変換!$1:$1,0),0)="","",VLOOKUP($A54,競技者csv変換!$A:$AK,MATCH(P$1,競技者csv変換!$1:$1,0),0)))</f>
        <v/>
      </c>
      <c r="Q54" s="189" t="str">
        <f>IF(ISERROR(VLOOKUP($A54,競技者csv変換!$A:$AK,MATCH(Q$1,競技者csv変換!$1:$1,0),0)),"",IF(VLOOKUP($A54,競技者csv変換!$A:$AK,MATCH(Q$1,競技者csv変換!$1:$1,0),0)="","",VLOOKUP($A54,競技者csv変換!$A:$AK,MATCH(Q$1,競技者csv変換!$1:$1,0),0)))</f>
        <v/>
      </c>
      <c r="R54" s="189" t="str">
        <f>IF(ISERROR(VLOOKUP($A54,競技者csv変換!$A:$AK,MATCH(R$1,競技者csv変換!$1:$1,0),0)),"",IF(VLOOKUP($A54,競技者csv変換!$A:$AK,MATCH(R$1,競技者csv変換!$1:$1,0),0)="","",VLOOKUP($A54,競技者csv変換!$A:$AK,MATCH(R$1,競技者csv変換!$1:$1,0),0)))</f>
        <v/>
      </c>
      <c r="S54" s="189" t="str">
        <f>IF(ISERROR(VLOOKUP($A54,競技者csv変換!$A:$AK,MATCH(S$1,競技者csv変換!$1:$1,0),0)),"",IF(VLOOKUP($A54,競技者csv変換!$A:$AK,MATCH(S$1,競技者csv変換!$1:$1,0),0)="","",VLOOKUP($A54,競技者csv変換!$A:$AK,MATCH(S$1,競技者csv変換!$1:$1,0),0)))</f>
        <v/>
      </c>
      <c r="T54" s="189" t="str">
        <f>IF(ISERROR(VLOOKUP($A54,競技者csv変換!$A:$AK,MATCH(T$1,競技者csv変換!$1:$1,0),0)),"",IF(VLOOKUP($A54,競技者csv変換!$A:$AK,MATCH(T$1,競技者csv変換!$1:$1,0),0)="","",VLOOKUP($A54,競技者csv変換!$A:$AK,MATCH(T$1,競技者csv変換!$1:$1,0),0)))</f>
        <v/>
      </c>
      <c r="U54" s="189" t="str">
        <f>IF(ISERROR(VLOOKUP($A54,競技者csv変換!$A:$AK,MATCH(U$1,競技者csv変換!$1:$1,0),0)),"",IF(VLOOKUP($A54,競技者csv変換!$A:$AK,MATCH(U$1,競技者csv変換!$1:$1,0),0)="","",VLOOKUP($A54,競技者csv変換!$A:$AK,MATCH(U$1,競技者csv変換!$1:$1,0),0)))</f>
        <v/>
      </c>
      <c r="V54" s="189" t="str">
        <f>IF(ISERROR(VLOOKUP($A54,競技者csv変換!$A:$AK,MATCH(V$1,競技者csv変換!$1:$1,0),0)),"",IF(VLOOKUP($A54,競技者csv変換!$A:$AK,MATCH(V$1,競技者csv変換!$1:$1,0),0)="","",VLOOKUP($A54,競技者csv変換!$A:$AK,MATCH(V$1,競技者csv変換!$1:$1,0),0)))</f>
        <v/>
      </c>
      <c r="W54" s="189" t="str">
        <f>IF(ISERROR(VLOOKUP($A54,競技者csv変換!$A:$AK,MATCH(W$1,競技者csv変換!$1:$1,0),0)),"",IF(VLOOKUP($A54,競技者csv変換!$A:$AK,MATCH(W$1,競技者csv変換!$1:$1,0),0)="","",VLOOKUP($A54,競技者csv変換!$A:$AK,MATCH(W$1,競技者csv変換!$1:$1,0),0)))</f>
        <v/>
      </c>
      <c r="X54" s="189" t="str">
        <f>IF(ISERROR(VLOOKUP($A54,競技者csv変換!$A:$AK,MATCH(X$1,競技者csv変換!$1:$1,0),0)),"",IF(VLOOKUP($A54,競技者csv変換!$A:$AK,MATCH(X$1,競技者csv変換!$1:$1,0),0)="","",VLOOKUP($A54,競技者csv変換!$A:$AK,MATCH(X$1,競技者csv変換!$1:$1,0),0)))</f>
        <v/>
      </c>
      <c r="Y54" s="189" t="str">
        <f>IF(ISERROR(VLOOKUP($A54,競技者csv変換!$A:$AK,MATCH(Y$1,競技者csv変換!$1:$1,0),0)),"",IF(VLOOKUP($A54,競技者csv変換!$A:$AK,MATCH(Y$1,競技者csv変換!$1:$1,0),0)="","",VLOOKUP($A54,競技者csv変換!$A:$AK,MATCH(Y$1,競技者csv変換!$1:$1,0),0)))</f>
        <v/>
      </c>
      <c r="Z54" s="189" t="str">
        <f>IF(ISERROR(VLOOKUP($A54,競技者csv変換!$A:$AK,MATCH(Z$1,競技者csv変換!$1:$1,0),0)),"",IF(VLOOKUP($A54,競技者csv変換!$A:$AK,MATCH(Z$1,競技者csv変換!$1:$1,0),0)="","",VLOOKUP($A54,競技者csv変換!$A:$AK,MATCH(Z$1,競技者csv変換!$1:$1,0),0)))</f>
        <v/>
      </c>
      <c r="AA54" s="189" t="str">
        <f>IF(ISERROR(VLOOKUP($A54,競技者csv変換!$A:$AK,MATCH(AA$1,競技者csv変換!$1:$1,0),0)),"",IF(VLOOKUP($A54,競技者csv変換!$A:$AK,MATCH(AA$1,競技者csv変換!$1:$1,0),0)="","",VLOOKUP($A54,競技者csv変換!$A:$AK,MATCH(AA$1,競技者csv変換!$1:$1,0),0)))</f>
        <v/>
      </c>
      <c r="AB54" s="189" t="str">
        <f>IF(ISERROR(VLOOKUP($A54,競技者csv変換!$A:$AK,MATCH(AB$1,競技者csv変換!$1:$1,0),0)),"",IF(VLOOKUP($A54,競技者csv変換!$A:$AK,MATCH(AB$1,競技者csv変換!$1:$1,0),0)="","",VLOOKUP($A54,競技者csv変換!$A:$AK,MATCH(AB$1,競技者csv変換!$1:$1,0),0)))</f>
        <v/>
      </c>
      <c r="AC54" s="189" t="str">
        <f>IF(ISERROR(VLOOKUP($A54,競技者csv変換!$A:$AK,MATCH(AC$1,競技者csv変換!$1:$1,0),0)),"",IF(VLOOKUP($A54,競技者csv変換!$A:$AK,MATCH(AC$1,競技者csv変換!$1:$1,0),0)="","",VLOOKUP($A54,競技者csv変換!$A:$AK,MATCH(AC$1,競技者csv変換!$1:$1,0),0)))</f>
        <v/>
      </c>
      <c r="AD54" s="76" t="str">
        <f>IF(ISERROR(VLOOKUP($A54,競技者csv変換!$A:$AK,MATCH(AD$1,競技者csv変換!$1:$1,0),0)),"",IF(VLOOKUP($A54,競技者csv変換!$A:$AK,MATCH(AD$1,競技者csv変換!$1:$1,0),0)="","",VLOOKUP($A54,競技者csv変換!$A:$AK,MATCH(AD$1,競技者csv変換!$1:$1,0),0)))</f>
        <v/>
      </c>
      <c r="AE54" s="76" t="str">
        <f>IF(ISERROR(VLOOKUP($A54,競技者csv変換!$A:$AK,MATCH(AE$1,競技者csv変換!$1:$1,0),0)),"",IF(VLOOKUP($A54,競技者csv変換!$A:$AK,MATCH(AE$1,競技者csv変換!$1:$1,0),0)="","",VLOOKUP($A54,競技者csv変換!$A:$AK,MATCH(AE$1,競技者csv変換!$1:$1,0),0)))</f>
        <v/>
      </c>
      <c r="AF54" s="76" t="str">
        <f>IF(ISERROR(VLOOKUP($A54,競技者csv変換!$A:$AK,MATCH(AF$1,競技者csv変換!$1:$1,0),0)),"",IF(VLOOKUP($A54,競技者csv変換!$A:$AK,MATCH(AF$1,競技者csv変換!$1:$1,0),0)="","",VLOOKUP($A54,競技者csv変換!$A:$AK,MATCH(AF$1,競技者csv変換!$1:$1,0),0)))</f>
        <v/>
      </c>
      <c r="AG54" s="76" t="str">
        <f>IF(ISERROR(VLOOKUP($A54,競技者csv変換!$A:$AK,MATCH(AG$1,競技者csv変換!$1:$1,0),0)),"",IF(VLOOKUP($A54,競技者csv変換!$A:$AK,MATCH(AG$1,競技者csv変換!$1:$1,0),0)="","",VLOOKUP($A54,競技者csv変換!$A:$AK,MATCH(AG$1,競技者csv変換!$1:$1,0),0)))</f>
        <v/>
      </c>
      <c r="AH54" s="76" t="str">
        <f>IF(ISERROR(VLOOKUP($A54,競技者csv変換!$A:$AK,MATCH(AH$1,競技者csv変換!$1:$1,0),0)),"",IF(VLOOKUP($A54,競技者csv変換!$A:$AK,MATCH(AH$1,競技者csv変換!$1:$1,0),0)="","",VLOOKUP($A54,競技者csv変換!$A:$AK,MATCH(AH$1,競技者csv変換!$1:$1,0),0)))</f>
        <v/>
      </c>
      <c r="AI54" s="76" t="str">
        <f>IF(ISERROR(VLOOKUP($A54,競技者csv変換!$A:$AK,MATCH(AI$1,競技者csv変換!$1:$1,0),0)),"",IF(VLOOKUP($A54,競技者csv変換!$A:$AK,MATCH(AI$1,競技者csv変換!$1:$1,0),0)="","",VLOOKUP($A54,競技者csv変換!$A:$AK,MATCH(AI$1,競技者csv変換!$1:$1,0),0)))</f>
        <v/>
      </c>
      <c r="AJ54" s="76" t="str">
        <f>IF(ISERROR(VLOOKUP($A54,競技者csv変換!$A:$AK,MATCH(AJ$1,競技者csv変換!$1:$1,0),0)),"",IF(VLOOKUP($A54,競技者csv変換!$A:$AK,MATCH(AJ$1,競技者csv変換!$1:$1,0),0)="","",VLOOKUP($A54,競技者csv変換!$A:$AK,MATCH(AJ$1,競技者csv変換!$1:$1,0),0)))</f>
        <v/>
      </c>
      <c r="AK54" s="76" t="str">
        <f>IF(ISERROR(VLOOKUP($A54,競技者csv変換!$A:$AK,MATCH(AK$1,競技者csv変換!$1:$1,0),0)),"",IF(VLOOKUP($A54,競技者csv変換!$A:$AK,MATCH(AK$1,競技者csv変換!$1:$1,0),0)="","",VLOOKUP($A54,競技者csv変換!$A:$AK,MATCH(AK$1,競技者csv変換!$1:$1,0),0)))</f>
        <v/>
      </c>
    </row>
    <row r="55" spans="1:37" ht="18" customHeight="1">
      <c r="A55" s="76" t="str">
        <f t="shared" si="0"/>
        <v/>
      </c>
      <c r="B55" s="189" t="str">
        <f>IF(ISERROR(VLOOKUP($A55,競技者csv変換!$A:$AK,MATCH(B$1,競技者csv変換!$1:$1,0),0)),"",IF(VLOOKUP($A55,競技者csv変換!$A:$AK,MATCH(B$1,競技者csv変換!$1:$1,0),0)="","",VLOOKUP($A55,競技者csv変換!$A:$AK,MATCH(B$1,競技者csv変換!$1:$1,0),0)))</f>
        <v/>
      </c>
      <c r="C55" s="189" t="str">
        <f>IF(ISERROR(VLOOKUP($A55,競技者csv変換!$A:$AK,MATCH(C$1,競技者csv変換!$1:$1,0),0)),"",IF(VLOOKUP($A55,競技者csv変換!$A:$AK,MATCH(C$1,競技者csv変換!$1:$1,0),0)="","",VLOOKUP($A55,競技者csv変換!$A:$AK,MATCH(C$1,競技者csv変換!$1:$1,0),0)))</f>
        <v/>
      </c>
      <c r="D55" s="189" t="str">
        <f>IF(ISERROR(VLOOKUP($A55,競技者csv変換!$A:$AK,MATCH(D$1,競技者csv変換!$1:$1,0),0)),"",IF(VLOOKUP($A55,競技者csv変換!$A:$AK,MATCH(D$1,競技者csv変換!$1:$1,0),0)="","",VLOOKUP($A55,競技者csv変換!$A:$AK,MATCH(D$1,競技者csv変換!$1:$1,0),0)))</f>
        <v/>
      </c>
      <c r="E55" s="189" t="str">
        <f>IF(ISERROR(VLOOKUP($A55,競技者csv変換!$A:$AK,MATCH(E$1,競技者csv変換!$1:$1,0),0)),"",IF(VLOOKUP($A55,競技者csv変換!$A:$AK,MATCH(E$1,競技者csv変換!$1:$1,0),0)="","",VLOOKUP($A55,競技者csv変換!$A:$AK,MATCH(E$1,競技者csv変換!$1:$1,0),0)))</f>
        <v/>
      </c>
      <c r="F55" s="189" t="str">
        <f>IF(ISERROR(VLOOKUP($A55,競技者csv変換!$A:$AK,MATCH(F$1,競技者csv変換!$1:$1,0),0)),"",IF(VLOOKUP($A55,競技者csv変換!$A:$AK,MATCH(F$1,競技者csv変換!$1:$1,0),0)="","",VLOOKUP($A55,競技者csv変換!$A:$AK,MATCH(F$1,競技者csv変換!$1:$1,0),0)))</f>
        <v/>
      </c>
      <c r="G55" s="189" t="str">
        <f>IF(ISERROR(VLOOKUP($A55,競技者csv変換!$A:$AK,MATCH(G$1,競技者csv変換!$1:$1,0),0)),"",IF(VLOOKUP($A55,競技者csv変換!$A:$AK,MATCH(G$1,競技者csv変換!$1:$1,0),0)="","",VLOOKUP($A55,競技者csv変換!$A:$AK,MATCH(G$1,競技者csv変換!$1:$1,0),0)))</f>
        <v/>
      </c>
      <c r="H55" s="189" t="str">
        <f>IF(ISERROR(VLOOKUP($A55,競技者csv変換!$A:$AK,MATCH(H$1,競技者csv変換!$1:$1,0),0)),"",IF(VLOOKUP($A55,競技者csv変換!$A:$AK,MATCH(H$1,競技者csv変換!$1:$1,0),0)="","",VLOOKUP($A55,競技者csv変換!$A:$AK,MATCH(H$1,競技者csv変換!$1:$1,0),0)))</f>
        <v/>
      </c>
      <c r="I55" s="189" t="str">
        <f>IF(ISERROR(VLOOKUP($A55,競技者csv変換!$A:$AK,MATCH(I$1,競技者csv変換!$1:$1,0),0)),"",IF(VLOOKUP($A55,競技者csv変換!$A:$AK,MATCH(I$1,競技者csv変換!$1:$1,0),0)="","",VLOOKUP($A55,競技者csv変換!$A:$AK,MATCH(I$1,競技者csv変換!$1:$1,0),0)))</f>
        <v/>
      </c>
      <c r="J55" s="189" t="str">
        <f>IF(ISERROR(VLOOKUP($A55,競技者csv変換!$A:$AK,MATCH(J$1,競技者csv変換!$1:$1,0),0)),"",IF(VLOOKUP($A55,競技者csv変換!$A:$AK,MATCH(J$1,競技者csv変換!$1:$1,0),0)="","",VLOOKUP($A55,競技者csv変換!$A:$AK,MATCH(J$1,競技者csv変換!$1:$1,0),0)))</f>
        <v/>
      </c>
      <c r="K55" s="189" t="str">
        <f>IF(ISERROR(VLOOKUP($A55,競技者csv変換!$A:$AK,MATCH(K$1,競技者csv変換!$1:$1,0),0)),"",IF(VLOOKUP($A55,競技者csv変換!$A:$AK,MATCH(K$1,競技者csv変換!$1:$1,0),0)="","",VLOOKUP($A55,競技者csv変換!$A:$AK,MATCH(K$1,競技者csv変換!$1:$1,0),0)))</f>
        <v/>
      </c>
      <c r="L55" s="189" t="str">
        <f>IF(ISERROR(VLOOKUP($A55,競技者csv変換!$A:$AK,MATCH(L$1,競技者csv変換!$1:$1,0),0)),"",IF(VLOOKUP($A55,競技者csv変換!$A:$AK,MATCH(L$1,競技者csv変換!$1:$1,0),0)="","",VLOOKUP($A55,競技者csv変換!$A:$AK,MATCH(L$1,競技者csv変換!$1:$1,0),0)))</f>
        <v/>
      </c>
      <c r="M55" s="189" t="str">
        <f>IF(ISERROR(VLOOKUP($A55,競技者csv変換!$A:$AK,MATCH(M$1,競技者csv変換!$1:$1,0),0)),"",IF(VLOOKUP($A55,競技者csv変換!$A:$AK,MATCH(M$1,競技者csv変換!$1:$1,0),0)="","",VLOOKUP($A55,競技者csv変換!$A:$AK,MATCH(M$1,競技者csv変換!$1:$1,0),0)))</f>
        <v/>
      </c>
      <c r="N55" s="189" t="str">
        <f>IF(ISERROR(VLOOKUP($A55,競技者csv変換!$A:$AK,MATCH(N$1,競技者csv変換!$1:$1,0),0)),"",IF(VLOOKUP($A55,競技者csv変換!$A:$AK,MATCH(N$1,競技者csv変換!$1:$1,0),0)="","",VLOOKUP($A55,競技者csv変換!$A:$AK,MATCH(N$1,競技者csv変換!$1:$1,0),0)))</f>
        <v/>
      </c>
      <c r="O55" s="189" t="str">
        <f>IF(ISERROR(VLOOKUP($A55,競技者csv変換!$A:$AK,MATCH(O$1,競技者csv変換!$1:$1,0),0)),"",IF(VLOOKUP($A55,競技者csv変換!$A:$AK,MATCH(O$1,競技者csv変換!$1:$1,0),0)="","",VLOOKUP($A55,競技者csv変換!$A:$AK,MATCH(O$1,競技者csv変換!$1:$1,0),0)))</f>
        <v/>
      </c>
      <c r="P55" s="189" t="str">
        <f>IF(ISERROR(VLOOKUP($A55,競技者csv変換!$A:$AK,MATCH(P$1,競技者csv変換!$1:$1,0),0)),"",IF(VLOOKUP($A55,競技者csv変換!$A:$AK,MATCH(P$1,競技者csv変換!$1:$1,0),0)="","",VLOOKUP($A55,競技者csv変換!$A:$AK,MATCH(P$1,競技者csv変換!$1:$1,0),0)))</f>
        <v/>
      </c>
      <c r="Q55" s="189" t="str">
        <f>IF(ISERROR(VLOOKUP($A55,競技者csv変換!$A:$AK,MATCH(Q$1,競技者csv変換!$1:$1,0),0)),"",IF(VLOOKUP($A55,競技者csv変換!$A:$AK,MATCH(Q$1,競技者csv変換!$1:$1,0),0)="","",VLOOKUP($A55,競技者csv変換!$A:$AK,MATCH(Q$1,競技者csv変換!$1:$1,0),0)))</f>
        <v/>
      </c>
      <c r="R55" s="189" t="str">
        <f>IF(ISERROR(VLOOKUP($A55,競技者csv変換!$A:$AK,MATCH(R$1,競技者csv変換!$1:$1,0),0)),"",IF(VLOOKUP($A55,競技者csv変換!$A:$AK,MATCH(R$1,競技者csv変換!$1:$1,0),0)="","",VLOOKUP($A55,競技者csv変換!$A:$AK,MATCH(R$1,競技者csv変換!$1:$1,0),0)))</f>
        <v/>
      </c>
      <c r="S55" s="189" t="str">
        <f>IF(ISERROR(VLOOKUP($A55,競技者csv変換!$A:$AK,MATCH(S$1,競技者csv変換!$1:$1,0),0)),"",IF(VLOOKUP($A55,競技者csv変換!$A:$AK,MATCH(S$1,競技者csv変換!$1:$1,0),0)="","",VLOOKUP($A55,競技者csv変換!$A:$AK,MATCH(S$1,競技者csv変換!$1:$1,0),0)))</f>
        <v/>
      </c>
      <c r="T55" s="189" t="str">
        <f>IF(ISERROR(VLOOKUP($A55,競技者csv変換!$A:$AK,MATCH(T$1,競技者csv変換!$1:$1,0),0)),"",IF(VLOOKUP($A55,競技者csv変換!$A:$AK,MATCH(T$1,競技者csv変換!$1:$1,0),0)="","",VLOOKUP($A55,競技者csv変換!$A:$AK,MATCH(T$1,競技者csv変換!$1:$1,0),0)))</f>
        <v/>
      </c>
      <c r="U55" s="189" t="str">
        <f>IF(ISERROR(VLOOKUP($A55,競技者csv変換!$A:$AK,MATCH(U$1,競技者csv変換!$1:$1,0),0)),"",IF(VLOOKUP($A55,競技者csv変換!$A:$AK,MATCH(U$1,競技者csv変換!$1:$1,0),0)="","",VLOOKUP($A55,競技者csv変換!$A:$AK,MATCH(U$1,競技者csv変換!$1:$1,0),0)))</f>
        <v/>
      </c>
      <c r="V55" s="189" t="str">
        <f>IF(ISERROR(VLOOKUP($A55,競技者csv変換!$A:$AK,MATCH(V$1,競技者csv変換!$1:$1,0),0)),"",IF(VLOOKUP($A55,競技者csv変換!$A:$AK,MATCH(V$1,競技者csv変換!$1:$1,0),0)="","",VLOOKUP($A55,競技者csv変換!$A:$AK,MATCH(V$1,競技者csv変換!$1:$1,0),0)))</f>
        <v/>
      </c>
      <c r="W55" s="189" t="str">
        <f>IF(ISERROR(VLOOKUP($A55,競技者csv変換!$A:$AK,MATCH(W$1,競技者csv変換!$1:$1,0),0)),"",IF(VLOOKUP($A55,競技者csv変換!$A:$AK,MATCH(W$1,競技者csv変換!$1:$1,0),0)="","",VLOOKUP($A55,競技者csv変換!$A:$AK,MATCH(W$1,競技者csv変換!$1:$1,0),0)))</f>
        <v/>
      </c>
      <c r="X55" s="189" t="str">
        <f>IF(ISERROR(VLOOKUP($A55,競技者csv変換!$A:$AK,MATCH(X$1,競技者csv変換!$1:$1,0),0)),"",IF(VLOOKUP($A55,競技者csv変換!$A:$AK,MATCH(X$1,競技者csv変換!$1:$1,0),0)="","",VLOOKUP($A55,競技者csv変換!$A:$AK,MATCH(X$1,競技者csv変換!$1:$1,0),0)))</f>
        <v/>
      </c>
      <c r="Y55" s="189" t="str">
        <f>IF(ISERROR(VLOOKUP($A55,競技者csv変換!$A:$AK,MATCH(Y$1,競技者csv変換!$1:$1,0),0)),"",IF(VLOOKUP($A55,競技者csv変換!$A:$AK,MATCH(Y$1,競技者csv変換!$1:$1,0),0)="","",VLOOKUP($A55,競技者csv変換!$A:$AK,MATCH(Y$1,競技者csv変換!$1:$1,0),0)))</f>
        <v/>
      </c>
      <c r="Z55" s="189" t="str">
        <f>IF(ISERROR(VLOOKUP($A55,競技者csv変換!$A:$AK,MATCH(Z$1,競技者csv変換!$1:$1,0),0)),"",IF(VLOOKUP($A55,競技者csv変換!$A:$AK,MATCH(Z$1,競技者csv変換!$1:$1,0),0)="","",VLOOKUP($A55,競技者csv変換!$A:$AK,MATCH(Z$1,競技者csv変換!$1:$1,0),0)))</f>
        <v/>
      </c>
      <c r="AA55" s="189" t="str">
        <f>IF(ISERROR(VLOOKUP($A55,競技者csv変換!$A:$AK,MATCH(AA$1,競技者csv変換!$1:$1,0),0)),"",IF(VLOOKUP($A55,競技者csv変換!$A:$AK,MATCH(AA$1,競技者csv変換!$1:$1,0),0)="","",VLOOKUP($A55,競技者csv変換!$A:$AK,MATCH(AA$1,競技者csv変換!$1:$1,0),0)))</f>
        <v/>
      </c>
      <c r="AB55" s="189" t="str">
        <f>IF(ISERROR(VLOOKUP($A55,競技者csv変換!$A:$AK,MATCH(AB$1,競技者csv変換!$1:$1,0),0)),"",IF(VLOOKUP($A55,競技者csv変換!$A:$AK,MATCH(AB$1,競技者csv変換!$1:$1,0),0)="","",VLOOKUP($A55,競技者csv変換!$A:$AK,MATCH(AB$1,競技者csv変換!$1:$1,0),0)))</f>
        <v/>
      </c>
      <c r="AC55" s="189" t="str">
        <f>IF(ISERROR(VLOOKUP($A55,競技者csv変換!$A:$AK,MATCH(AC$1,競技者csv変換!$1:$1,0),0)),"",IF(VLOOKUP($A55,競技者csv変換!$A:$AK,MATCH(AC$1,競技者csv変換!$1:$1,0),0)="","",VLOOKUP($A55,競技者csv変換!$A:$AK,MATCH(AC$1,競技者csv変換!$1:$1,0),0)))</f>
        <v/>
      </c>
      <c r="AD55" s="76" t="str">
        <f>IF(ISERROR(VLOOKUP($A55,競技者csv変換!$A:$AK,MATCH(AD$1,競技者csv変換!$1:$1,0),0)),"",IF(VLOOKUP($A55,競技者csv変換!$A:$AK,MATCH(AD$1,競技者csv変換!$1:$1,0),0)="","",VLOOKUP($A55,競技者csv変換!$A:$AK,MATCH(AD$1,競技者csv変換!$1:$1,0),0)))</f>
        <v/>
      </c>
      <c r="AE55" s="76" t="str">
        <f>IF(ISERROR(VLOOKUP($A55,競技者csv変換!$A:$AK,MATCH(AE$1,競技者csv変換!$1:$1,0),0)),"",IF(VLOOKUP($A55,競技者csv変換!$A:$AK,MATCH(AE$1,競技者csv変換!$1:$1,0),0)="","",VLOOKUP($A55,競技者csv変換!$A:$AK,MATCH(AE$1,競技者csv変換!$1:$1,0),0)))</f>
        <v/>
      </c>
      <c r="AF55" s="76" t="str">
        <f>IF(ISERROR(VLOOKUP($A55,競技者csv変換!$A:$AK,MATCH(AF$1,競技者csv変換!$1:$1,0),0)),"",IF(VLOOKUP($A55,競技者csv変換!$A:$AK,MATCH(AF$1,競技者csv変換!$1:$1,0),0)="","",VLOOKUP($A55,競技者csv変換!$A:$AK,MATCH(AF$1,競技者csv変換!$1:$1,0),0)))</f>
        <v/>
      </c>
      <c r="AG55" s="76" t="str">
        <f>IF(ISERROR(VLOOKUP($A55,競技者csv変換!$A:$AK,MATCH(AG$1,競技者csv変換!$1:$1,0),0)),"",IF(VLOOKUP($A55,競技者csv変換!$A:$AK,MATCH(AG$1,競技者csv変換!$1:$1,0),0)="","",VLOOKUP($A55,競技者csv変換!$A:$AK,MATCH(AG$1,競技者csv変換!$1:$1,0),0)))</f>
        <v/>
      </c>
      <c r="AH55" s="76" t="str">
        <f>IF(ISERROR(VLOOKUP($A55,競技者csv変換!$A:$AK,MATCH(AH$1,競技者csv変換!$1:$1,0),0)),"",IF(VLOOKUP($A55,競技者csv変換!$A:$AK,MATCH(AH$1,競技者csv変換!$1:$1,0),0)="","",VLOOKUP($A55,競技者csv変換!$A:$AK,MATCH(AH$1,競技者csv変換!$1:$1,0),0)))</f>
        <v/>
      </c>
      <c r="AI55" s="76" t="str">
        <f>IF(ISERROR(VLOOKUP($A55,競技者csv変換!$A:$AK,MATCH(AI$1,競技者csv変換!$1:$1,0),0)),"",IF(VLOOKUP($A55,競技者csv変換!$A:$AK,MATCH(AI$1,競技者csv変換!$1:$1,0),0)="","",VLOOKUP($A55,競技者csv変換!$A:$AK,MATCH(AI$1,競技者csv変換!$1:$1,0),0)))</f>
        <v/>
      </c>
      <c r="AJ55" s="76" t="str">
        <f>IF(ISERROR(VLOOKUP($A55,競技者csv変換!$A:$AK,MATCH(AJ$1,競技者csv変換!$1:$1,0),0)),"",IF(VLOOKUP($A55,競技者csv変換!$A:$AK,MATCH(AJ$1,競技者csv変換!$1:$1,0),0)="","",VLOOKUP($A55,競技者csv変換!$A:$AK,MATCH(AJ$1,競技者csv変換!$1:$1,0),0)))</f>
        <v/>
      </c>
      <c r="AK55" s="76" t="str">
        <f>IF(ISERROR(VLOOKUP($A55,競技者csv変換!$A:$AK,MATCH(AK$1,競技者csv変換!$1:$1,0),0)),"",IF(VLOOKUP($A55,競技者csv変換!$A:$AK,MATCH(AK$1,競技者csv変換!$1:$1,0),0)="","",VLOOKUP($A55,競技者csv変換!$A:$AK,MATCH(AK$1,競技者csv変換!$1:$1,0),0)))</f>
        <v/>
      </c>
    </row>
    <row r="56" spans="1:37" ht="18" customHeight="1">
      <c r="A56" s="76" t="str">
        <f t="shared" si="0"/>
        <v/>
      </c>
      <c r="B56" s="189" t="str">
        <f>IF(ISERROR(VLOOKUP($A56,競技者csv変換!$A:$AK,MATCH(B$1,競技者csv変換!$1:$1,0),0)),"",IF(VLOOKUP($A56,競技者csv変換!$A:$AK,MATCH(B$1,競技者csv変換!$1:$1,0),0)="","",VLOOKUP($A56,競技者csv変換!$A:$AK,MATCH(B$1,競技者csv変換!$1:$1,0),0)))</f>
        <v/>
      </c>
      <c r="C56" s="189" t="str">
        <f>IF(ISERROR(VLOOKUP($A56,競技者csv変換!$A:$AK,MATCH(C$1,競技者csv変換!$1:$1,0),0)),"",IF(VLOOKUP($A56,競技者csv変換!$A:$AK,MATCH(C$1,競技者csv変換!$1:$1,0),0)="","",VLOOKUP($A56,競技者csv変換!$A:$AK,MATCH(C$1,競技者csv変換!$1:$1,0),0)))</f>
        <v/>
      </c>
      <c r="D56" s="189" t="str">
        <f>IF(ISERROR(VLOOKUP($A56,競技者csv変換!$A:$AK,MATCH(D$1,競技者csv変換!$1:$1,0),0)),"",IF(VLOOKUP($A56,競技者csv変換!$A:$AK,MATCH(D$1,競技者csv変換!$1:$1,0),0)="","",VLOOKUP($A56,競技者csv変換!$A:$AK,MATCH(D$1,競技者csv変換!$1:$1,0),0)))</f>
        <v/>
      </c>
      <c r="E56" s="189" t="str">
        <f>IF(ISERROR(VLOOKUP($A56,競技者csv変換!$A:$AK,MATCH(E$1,競技者csv変換!$1:$1,0),0)),"",IF(VLOOKUP($A56,競技者csv変換!$A:$AK,MATCH(E$1,競技者csv変換!$1:$1,0),0)="","",VLOOKUP($A56,競技者csv変換!$A:$AK,MATCH(E$1,競技者csv変換!$1:$1,0),0)))</f>
        <v/>
      </c>
      <c r="F56" s="189" t="str">
        <f>IF(ISERROR(VLOOKUP($A56,競技者csv変換!$A:$AK,MATCH(F$1,競技者csv変換!$1:$1,0),0)),"",IF(VLOOKUP($A56,競技者csv変換!$A:$AK,MATCH(F$1,競技者csv変換!$1:$1,0),0)="","",VLOOKUP($A56,競技者csv変換!$A:$AK,MATCH(F$1,競技者csv変換!$1:$1,0),0)))</f>
        <v/>
      </c>
      <c r="G56" s="189" t="str">
        <f>IF(ISERROR(VLOOKUP($A56,競技者csv変換!$A:$AK,MATCH(G$1,競技者csv変換!$1:$1,0),0)),"",IF(VLOOKUP($A56,競技者csv変換!$A:$AK,MATCH(G$1,競技者csv変換!$1:$1,0),0)="","",VLOOKUP($A56,競技者csv変換!$A:$AK,MATCH(G$1,競技者csv変換!$1:$1,0),0)))</f>
        <v/>
      </c>
      <c r="H56" s="189" t="str">
        <f>IF(ISERROR(VLOOKUP($A56,競技者csv変換!$A:$AK,MATCH(H$1,競技者csv変換!$1:$1,0),0)),"",IF(VLOOKUP($A56,競技者csv変換!$A:$AK,MATCH(H$1,競技者csv変換!$1:$1,0),0)="","",VLOOKUP($A56,競技者csv変換!$A:$AK,MATCH(H$1,競技者csv変換!$1:$1,0),0)))</f>
        <v/>
      </c>
      <c r="I56" s="189" t="str">
        <f>IF(ISERROR(VLOOKUP($A56,競技者csv変換!$A:$AK,MATCH(I$1,競技者csv変換!$1:$1,0),0)),"",IF(VLOOKUP($A56,競技者csv変換!$A:$AK,MATCH(I$1,競技者csv変換!$1:$1,0),0)="","",VLOOKUP($A56,競技者csv変換!$A:$AK,MATCH(I$1,競技者csv変換!$1:$1,0),0)))</f>
        <v/>
      </c>
      <c r="J56" s="189" t="str">
        <f>IF(ISERROR(VLOOKUP($A56,競技者csv変換!$A:$AK,MATCH(J$1,競技者csv変換!$1:$1,0),0)),"",IF(VLOOKUP($A56,競技者csv変換!$A:$AK,MATCH(J$1,競技者csv変換!$1:$1,0),0)="","",VLOOKUP($A56,競技者csv変換!$A:$AK,MATCH(J$1,競技者csv変換!$1:$1,0),0)))</f>
        <v/>
      </c>
      <c r="K56" s="189" t="str">
        <f>IF(ISERROR(VLOOKUP($A56,競技者csv変換!$A:$AK,MATCH(K$1,競技者csv変換!$1:$1,0),0)),"",IF(VLOOKUP($A56,競技者csv変換!$A:$AK,MATCH(K$1,競技者csv変換!$1:$1,0),0)="","",VLOOKUP($A56,競技者csv変換!$A:$AK,MATCH(K$1,競技者csv変換!$1:$1,0),0)))</f>
        <v/>
      </c>
      <c r="L56" s="189" t="str">
        <f>IF(ISERROR(VLOOKUP($A56,競技者csv変換!$A:$AK,MATCH(L$1,競技者csv変換!$1:$1,0),0)),"",IF(VLOOKUP($A56,競技者csv変換!$A:$AK,MATCH(L$1,競技者csv変換!$1:$1,0),0)="","",VLOOKUP($A56,競技者csv変換!$A:$AK,MATCH(L$1,競技者csv変換!$1:$1,0),0)))</f>
        <v/>
      </c>
      <c r="M56" s="189" t="str">
        <f>IF(ISERROR(VLOOKUP($A56,競技者csv変換!$A:$AK,MATCH(M$1,競技者csv変換!$1:$1,0),0)),"",IF(VLOOKUP($A56,競技者csv変換!$A:$AK,MATCH(M$1,競技者csv変換!$1:$1,0),0)="","",VLOOKUP($A56,競技者csv変換!$A:$AK,MATCH(M$1,競技者csv変換!$1:$1,0),0)))</f>
        <v/>
      </c>
      <c r="N56" s="189" t="str">
        <f>IF(ISERROR(VLOOKUP($A56,競技者csv変換!$A:$AK,MATCH(N$1,競技者csv変換!$1:$1,0),0)),"",IF(VLOOKUP($A56,競技者csv変換!$A:$AK,MATCH(N$1,競技者csv変換!$1:$1,0),0)="","",VLOOKUP($A56,競技者csv変換!$A:$AK,MATCH(N$1,競技者csv変換!$1:$1,0),0)))</f>
        <v/>
      </c>
      <c r="O56" s="189" t="str">
        <f>IF(ISERROR(VLOOKUP($A56,競技者csv変換!$A:$AK,MATCH(O$1,競技者csv変換!$1:$1,0),0)),"",IF(VLOOKUP($A56,競技者csv変換!$A:$AK,MATCH(O$1,競技者csv変換!$1:$1,0),0)="","",VLOOKUP($A56,競技者csv変換!$A:$AK,MATCH(O$1,競技者csv変換!$1:$1,0),0)))</f>
        <v/>
      </c>
      <c r="P56" s="189" t="str">
        <f>IF(ISERROR(VLOOKUP($A56,競技者csv変換!$A:$AK,MATCH(P$1,競技者csv変換!$1:$1,0),0)),"",IF(VLOOKUP($A56,競技者csv変換!$A:$AK,MATCH(P$1,競技者csv変換!$1:$1,0),0)="","",VLOOKUP($A56,競技者csv変換!$A:$AK,MATCH(P$1,競技者csv変換!$1:$1,0),0)))</f>
        <v/>
      </c>
      <c r="Q56" s="189" t="str">
        <f>IF(ISERROR(VLOOKUP($A56,競技者csv変換!$A:$AK,MATCH(Q$1,競技者csv変換!$1:$1,0),0)),"",IF(VLOOKUP($A56,競技者csv変換!$A:$AK,MATCH(Q$1,競技者csv変換!$1:$1,0),0)="","",VLOOKUP($A56,競技者csv変換!$A:$AK,MATCH(Q$1,競技者csv変換!$1:$1,0),0)))</f>
        <v/>
      </c>
      <c r="R56" s="189" t="str">
        <f>IF(ISERROR(VLOOKUP($A56,競技者csv変換!$A:$AK,MATCH(R$1,競技者csv変換!$1:$1,0),0)),"",IF(VLOOKUP($A56,競技者csv変換!$A:$AK,MATCH(R$1,競技者csv変換!$1:$1,0),0)="","",VLOOKUP($A56,競技者csv変換!$A:$AK,MATCH(R$1,競技者csv変換!$1:$1,0),0)))</f>
        <v/>
      </c>
      <c r="S56" s="189" t="str">
        <f>IF(ISERROR(VLOOKUP($A56,競技者csv変換!$A:$AK,MATCH(S$1,競技者csv変換!$1:$1,0),0)),"",IF(VLOOKUP($A56,競技者csv変換!$A:$AK,MATCH(S$1,競技者csv変換!$1:$1,0),0)="","",VLOOKUP($A56,競技者csv変換!$A:$AK,MATCH(S$1,競技者csv変換!$1:$1,0),0)))</f>
        <v/>
      </c>
      <c r="T56" s="189" t="str">
        <f>IF(ISERROR(VLOOKUP($A56,競技者csv変換!$A:$AK,MATCH(T$1,競技者csv変換!$1:$1,0),0)),"",IF(VLOOKUP($A56,競技者csv変換!$A:$AK,MATCH(T$1,競技者csv変換!$1:$1,0),0)="","",VLOOKUP($A56,競技者csv変換!$A:$AK,MATCH(T$1,競技者csv変換!$1:$1,0),0)))</f>
        <v/>
      </c>
      <c r="U56" s="189" t="str">
        <f>IF(ISERROR(VLOOKUP($A56,競技者csv変換!$A:$AK,MATCH(U$1,競技者csv変換!$1:$1,0),0)),"",IF(VLOOKUP($A56,競技者csv変換!$A:$AK,MATCH(U$1,競技者csv変換!$1:$1,0),0)="","",VLOOKUP($A56,競技者csv変換!$A:$AK,MATCH(U$1,競技者csv変換!$1:$1,0),0)))</f>
        <v/>
      </c>
      <c r="V56" s="189" t="str">
        <f>IF(ISERROR(VLOOKUP($A56,競技者csv変換!$A:$AK,MATCH(V$1,競技者csv変換!$1:$1,0),0)),"",IF(VLOOKUP($A56,競技者csv変換!$A:$AK,MATCH(V$1,競技者csv変換!$1:$1,0),0)="","",VLOOKUP($A56,競技者csv変換!$A:$AK,MATCH(V$1,競技者csv変換!$1:$1,0),0)))</f>
        <v/>
      </c>
      <c r="W56" s="189" t="str">
        <f>IF(ISERROR(VLOOKUP($A56,競技者csv変換!$A:$AK,MATCH(W$1,競技者csv変換!$1:$1,0),0)),"",IF(VLOOKUP($A56,競技者csv変換!$A:$AK,MATCH(W$1,競技者csv変換!$1:$1,0),0)="","",VLOOKUP($A56,競技者csv変換!$A:$AK,MATCH(W$1,競技者csv変換!$1:$1,0),0)))</f>
        <v/>
      </c>
      <c r="X56" s="189" t="str">
        <f>IF(ISERROR(VLOOKUP($A56,競技者csv変換!$A:$AK,MATCH(X$1,競技者csv変換!$1:$1,0),0)),"",IF(VLOOKUP($A56,競技者csv変換!$A:$AK,MATCH(X$1,競技者csv変換!$1:$1,0),0)="","",VLOOKUP($A56,競技者csv変換!$A:$AK,MATCH(X$1,競技者csv変換!$1:$1,0),0)))</f>
        <v/>
      </c>
      <c r="Y56" s="189" t="str">
        <f>IF(ISERROR(VLOOKUP($A56,競技者csv変換!$A:$AK,MATCH(Y$1,競技者csv変換!$1:$1,0),0)),"",IF(VLOOKUP($A56,競技者csv変換!$A:$AK,MATCH(Y$1,競技者csv変換!$1:$1,0),0)="","",VLOOKUP($A56,競技者csv変換!$A:$AK,MATCH(Y$1,競技者csv変換!$1:$1,0),0)))</f>
        <v/>
      </c>
      <c r="Z56" s="189" t="str">
        <f>IF(ISERROR(VLOOKUP($A56,競技者csv変換!$A:$AK,MATCH(Z$1,競技者csv変換!$1:$1,0),0)),"",IF(VLOOKUP($A56,競技者csv変換!$A:$AK,MATCH(Z$1,競技者csv変換!$1:$1,0),0)="","",VLOOKUP($A56,競技者csv変換!$A:$AK,MATCH(Z$1,競技者csv変換!$1:$1,0),0)))</f>
        <v/>
      </c>
      <c r="AA56" s="189" t="str">
        <f>IF(ISERROR(VLOOKUP($A56,競技者csv変換!$A:$AK,MATCH(AA$1,競技者csv変換!$1:$1,0),0)),"",IF(VLOOKUP($A56,競技者csv変換!$A:$AK,MATCH(AA$1,競技者csv変換!$1:$1,0),0)="","",VLOOKUP($A56,競技者csv変換!$A:$AK,MATCH(AA$1,競技者csv変換!$1:$1,0),0)))</f>
        <v/>
      </c>
      <c r="AB56" s="189" t="str">
        <f>IF(ISERROR(VLOOKUP($A56,競技者csv変換!$A:$AK,MATCH(AB$1,競技者csv変換!$1:$1,0),0)),"",IF(VLOOKUP($A56,競技者csv変換!$A:$AK,MATCH(AB$1,競技者csv変換!$1:$1,0),0)="","",VLOOKUP($A56,競技者csv変換!$A:$AK,MATCH(AB$1,競技者csv変換!$1:$1,0),0)))</f>
        <v/>
      </c>
      <c r="AC56" s="189" t="str">
        <f>IF(ISERROR(VLOOKUP($A56,競技者csv変換!$A:$AK,MATCH(AC$1,競技者csv変換!$1:$1,0),0)),"",IF(VLOOKUP($A56,競技者csv変換!$A:$AK,MATCH(AC$1,競技者csv変換!$1:$1,0),0)="","",VLOOKUP($A56,競技者csv変換!$A:$AK,MATCH(AC$1,競技者csv変換!$1:$1,0),0)))</f>
        <v/>
      </c>
      <c r="AD56" s="76" t="str">
        <f>IF(ISERROR(VLOOKUP($A56,競技者csv変換!$A:$AK,MATCH(AD$1,競技者csv変換!$1:$1,0),0)),"",IF(VLOOKUP($A56,競技者csv変換!$A:$AK,MATCH(AD$1,競技者csv変換!$1:$1,0),0)="","",VLOOKUP($A56,競技者csv変換!$A:$AK,MATCH(AD$1,競技者csv変換!$1:$1,0),0)))</f>
        <v/>
      </c>
      <c r="AE56" s="76" t="str">
        <f>IF(ISERROR(VLOOKUP($A56,競技者csv変換!$A:$AK,MATCH(AE$1,競技者csv変換!$1:$1,0),0)),"",IF(VLOOKUP($A56,競技者csv変換!$A:$AK,MATCH(AE$1,競技者csv変換!$1:$1,0),0)="","",VLOOKUP($A56,競技者csv変換!$A:$AK,MATCH(AE$1,競技者csv変換!$1:$1,0),0)))</f>
        <v/>
      </c>
      <c r="AF56" s="76" t="str">
        <f>IF(ISERROR(VLOOKUP($A56,競技者csv変換!$A:$AK,MATCH(AF$1,競技者csv変換!$1:$1,0),0)),"",IF(VLOOKUP($A56,競技者csv変換!$A:$AK,MATCH(AF$1,競技者csv変換!$1:$1,0),0)="","",VLOOKUP($A56,競技者csv変換!$A:$AK,MATCH(AF$1,競技者csv変換!$1:$1,0),0)))</f>
        <v/>
      </c>
      <c r="AG56" s="76" t="str">
        <f>IF(ISERROR(VLOOKUP($A56,競技者csv変換!$A:$AK,MATCH(AG$1,競技者csv変換!$1:$1,0),0)),"",IF(VLOOKUP($A56,競技者csv変換!$A:$AK,MATCH(AG$1,競技者csv変換!$1:$1,0),0)="","",VLOOKUP($A56,競技者csv変換!$A:$AK,MATCH(AG$1,競技者csv変換!$1:$1,0),0)))</f>
        <v/>
      </c>
      <c r="AH56" s="76" t="str">
        <f>IF(ISERROR(VLOOKUP($A56,競技者csv変換!$A:$AK,MATCH(AH$1,競技者csv変換!$1:$1,0),0)),"",IF(VLOOKUP($A56,競技者csv変換!$A:$AK,MATCH(AH$1,競技者csv変換!$1:$1,0),0)="","",VLOOKUP($A56,競技者csv変換!$A:$AK,MATCH(AH$1,競技者csv変換!$1:$1,0),0)))</f>
        <v/>
      </c>
      <c r="AI56" s="76" t="str">
        <f>IF(ISERROR(VLOOKUP($A56,競技者csv変換!$A:$AK,MATCH(AI$1,競技者csv変換!$1:$1,0),0)),"",IF(VLOOKUP($A56,競技者csv変換!$A:$AK,MATCH(AI$1,競技者csv変換!$1:$1,0),0)="","",VLOOKUP($A56,競技者csv変換!$A:$AK,MATCH(AI$1,競技者csv変換!$1:$1,0),0)))</f>
        <v/>
      </c>
      <c r="AJ56" s="76" t="str">
        <f>IF(ISERROR(VLOOKUP($A56,競技者csv変換!$A:$AK,MATCH(AJ$1,競技者csv変換!$1:$1,0),0)),"",IF(VLOOKUP($A56,競技者csv変換!$A:$AK,MATCH(AJ$1,競技者csv変換!$1:$1,0),0)="","",VLOOKUP($A56,競技者csv変換!$A:$AK,MATCH(AJ$1,競技者csv変換!$1:$1,0),0)))</f>
        <v/>
      </c>
      <c r="AK56" s="76" t="str">
        <f>IF(ISERROR(VLOOKUP($A56,競技者csv変換!$A:$AK,MATCH(AK$1,競技者csv変換!$1:$1,0),0)),"",IF(VLOOKUP($A56,競技者csv変換!$A:$AK,MATCH(AK$1,競技者csv変換!$1:$1,0),0)="","",VLOOKUP($A56,競技者csv変換!$A:$AK,MATCH(AK$1,競技者csv変換!$1:$1,0),0)))</f>
        <v/>
      </c>
    </row>
    <row r="57" spans="1:37" ht="18" customHeight="1">
      <c r="A57" s="76" t="str">
        <f t="shared" si="0"/>
        <v/>
      </c>
      <c r="B57" s="189" t="str">
        <f>IF(ISERROR(VLOOKUP($A57,競技者csv変換!$A:$AK,MATCH(B$1,競技者csv変換!$1:$1,0),0)),"",IF(VLOOKUP($A57,競技者csv変換!$A:$AK,MATCH(B$1,競技者csv変換!$1:$1,0),0)="","",VLOOKUP($A57,競技者csv変換!$A:$AK,MATCH(B$1,競技者csv変換!$1:$1,0),0)))</f>
        <v/>
      </c>
      <c r="C57" s="189" t="str">
        <f>IF(ISERROR(VLOOKUP($A57,競技者csv変換!$A:$AK,MATCH(C$1,競技者csv変換!$1:$1,0),0)),"",IF(VLOOKUP($A57,競技者csv変換!$A:$AK,MATCH(C$1,競技者csv変換!$1:$1,0),0)="","",VLOOKUP($A57,競技者csv変換!$A:$AK,MATCH(C$1,競技者csv変換!$1:$1,0),0)))</f>
        <v/>
      </c>
      <c r="D57" s="189" t="str">
        <f>IF(ISERROR(VLOOKUP($A57,競技者csv変換!$A:$AK,MATCH(D$1,競技者csv変換!$1:$1,0),0)),"",IF(VLOOKUP($A57,競技者csv変換!$A:$AK,MATCH(D$1,競技者csv変換!$1:$1,0),0)="","",VLOOKUP($A57,競技者csv変換!$A:$AK,MATCH(D$1,競技者csv変換!$1:$1,0),0)))</f>
        <v/>
      </c>
      <c r="E57" s="189" t="str">
        <f>IF(ISERROR(VLOOKUP($A57,競技者csv変換!$A:$AK,MATCH(E$1,競技者csv変換!$1:$1,0),0)),"",IF(VLOOKUP($A57,競技者csv変換!$A:$AK,MATCH(E$1,競技者csv変換!$1:$1,0),0)="","",VLOOKUP($A57,競技者csv変換!$A:$AK,MATCH(E$1,競技者csv変換!$1:$1,0),0)))</f>
        <v/>
      </c>
      <c r="F57" s="189" t="str">
        <f>IF(ISERROR(VLOOKUP($A57,競技者csv変換!$A:$AK,MATCH(F$1,競技者csv変換!$1:$1,0),0)),"",IF(VLOOKUP($A57,競技者csv変換!$A:$AK,MATCH(F$1,競技者csv変換!$1:$1,0),0)="","",VLOOKUP($A57,競技者csv変換!$A:$AK,MATCH(F$1,競技者csv変換!$1:$1,0),0)))</f>
        <v/>
      </c>
      <c r="G57" s="189" t="str">
        <f>IF(ISERROR(VLOOKUP($A57,競技者csv変換!$A:$AK,MATCH(G$1,競技者csv変換!$1:$1,0),0)),"",IF(VLOOKUP($A57,競技者csv変換!$A:$AK,MATCH(G$1,競技者csv変換!$1:$1,0),0)="","",VLOOKUP($A57,競技者csv変換!$A:$AK,MATCH(G$1,競技者csv変換!$1:$1,0),0)))</f>
        <v/>
      </c>
      <c r="H57" s="189" t="str">
        <f>IF(ISERROR(VLOOKUP($A57,競技者csv変換!$A:$AK,MATCH(H$1,競技者csv変換!$1:$1,0),0)),"",IF(VLOOKUP($A57,競技者csv変換!$A:$AK,MATCH(H$1,競技者csv変換!$1:$1,0),0)="","",VLOOKUP($A57,競技者csv変換!$A:$AK,MATCH(H$1,競技者csv変換!$1:$1,0),0)))</f>
        <v/>
      </c>
      <c r="I57" s="189" t="str">
        <f>IF(ISERROR(VLOOKUP($A57,競技者csv変換!$A:$AK,MATCH(I$1,競技者csv変換!$1:$1,0),0)),"",IF(VLOOKUP($A57,競技者csv変換!$A:$AK,MATCH(I$1,競技者csv変換!$1:$1,0),0)="","",VLOOKUP($A57,競技者csv変換!$A:$AK,MATCH(I$1,競技者csv変換!$1:$1,0),0)))</f>
        <v/>
      </c>
      <c r="J57" s="189" t="str">
        <f>IF(ISERROR(VLOOKUP($A57,競技者csv変換!$A:$AK,MATCH(J$1,競技者csv変換!$1:$1,0),0)),"",IF(VLOOKUP($A57,競技者csv変換!$A:$AK,MATCH(J$1,競技者csv変換!$1:$1,0),0)="","",VLOOKUP($A57,競技者csv変換!$A:$AK,MATCH(J$1,競技者csv変換!$1:$1,0),0)))</f>
        <v/>
      </c>
      <c r="K57" s="189" t="str">
        <f>IF(ISERROR(VLOOKUP($A57,競技者csv変換!$A:$AK,MATCH(K$1,競技者csv変換!$1:$1,0),0)),"",IF(VLOOKUP($A57,競技者csv変換!$A:$AK,MATCH(K$1,競技者csv変換!$1:$1,0),0)="","",VLOOKUP($A57,競技者csv変換!$A:$AK,MATCH(K$1,競技者csv変換!$1:$1,0),0)))</f>
        <v/>
      </c>
      <c r="L57" s="189" t="str">
        <f>IF(ISERROR(VLOOKUP($A57,競技者csv変換!$A:$AK,MATCH(L$1,競技者csv変換!$1:$1,0),0)),"",IF(VLOOKUP($A57,競技者csv変換!$A:$AK,MATCH(L$1,競技者csv変換!$1:$1,0),0)="","",VLOOKUP($A57,競技者csv変換!$A:$AK,MATCH(L$1,競技者csv変換!$1:$1,0),0)))</f>
        <v/>
      </c>
      <c r="M57" s="189" t="str">
        <f>IF(ISERROR(VLOOKUP($A57,競技者csv変換!$A:$AK,MATCH(M$1,競技者csv変換!$1:$1,0),0)),"",IF(VLOOKUP($A57,競技者csv変換!$A:$AK,MATCH(M$1,競技者csv変換!$1:$1,0),0)="","",VLOOKUP($A57,競技者csv変換!$A:$AK,MATCH(M$1,競技者csv変換!$1:$1,0),0)))</f>
        <v/>
      </c>
      <c r="N57" s="189" t="str">
        <f>IF(ISERROR(VLOOKUP($A57,競技者csv変換!$A:$AK,MATCH(N$1,競技者csv変換!$1:$1,0),0)),"",IF(VLOOKUP($A57,競技者csv変換!$A:$AK,MATCH(N$1,競技者csv変換!$1:$1,0),0)="","",VLOOKUP($A57,競技者csv変換!$A:$AK,MATCH(N$1,競技者csv変換!$1:$1,0),0)))</f>
        <v/>
      </c>
      <c r="O57" s="189" t="str">
        <f>IF(ISERROR(VLOOKUP($A57,競技者csv変換!$A:$AK,MATCH(O$1,競技者csv変換!$1:$1,0),0)),"",IF(VLOOKUP($A57,競技者csv変換!$A:$AK,MATCH(O$1,競技者csv変換!$1:$1,0),0)="","",VLOOKUP($A57,競技者csv変換!$A:$AK,MATCH(O$1,競技者csv変換!$1:$1,0),0)))</f>
        <v/>
      </c>
      <c r="P57" s="189" t="str">
        <f>IF(ISERROR(VLOOKUP($A57,競技者csv変換!$A:$AK,MATCH(P$1,競技者csv変換!$1:$1,0),0)),"",IF(VLOOKUP($A57,競技者csv変換!$A:$AK,MATCH(P$1,競技者csv変換!$1:$1,0),0)="","",VLOOKUP($A57,競技者csv変換!$A:$AK,MATCH(P$1,競技者csv変換!$1:$1,0),0)))</f>
        <v/>
      </c>
      <c r="Q57" s="189" t="str">
        <f>IF(ISERROR(VLOOKUP($A57,競技者csv変換!$A:$AK,MATCH(Q$1,競技者csv変換!$1:$1,0),0)),"",IF(VLOOKUP($A57,競技者csv変換!$A:$AK,MATCH(Q$1,競技者csv変換!$1:$1,0),0)="","",VLOOKUP($A57,競技者csv変換!$A:$AK,MATCH(Q$1,競技者csv変換!$1:$1,0),0)))</f>
        <v/>
      </c>
      <c r="R57" s="189" t="str">
        <f>IF(ISERROR(VLOOKUP($A57,競技者csv変換!$A:$AK,MATCH(R$1,競技者csv変換!$1:$1,0),0)),"",IF(VLOOKUP($A57,競技者csv変換!$A:$AK,MATCH(R$1,競技者csv変換!$1:$1,0),0)="","",VLOOKUP($A57,競技者csv変換!$A:$AK,MATCH(R$1,競技者csv変換!$1:$1,0),0)))</f>
        <v/>
      </c>
      <c r="S57" s="189" t="str">
        <f>IF(ISERROR(VLOOKUP($A57,競技者csv変換!$A:$AK,MATCH(S$1,競技者csv変換!$1:$1,0),0)),"",IF(VLOOKUP($A57,競技者csv変換!$A:$AK,MATCH(S$1,競技者csv変換!$1:$1,0),0)="","",VLOOKUP($A57,競技者csv変換!$A:$AK,MATCH(S$1,競技者csv変換!$1:$1,0),0)))</f>
        <v/>
      </c>
      <c r="T57" s="189" t="str">
        <f>IF(ISERROR(VLOOKUP($A57,競技者csv変換!$A:$AK,MATCH(T$1,競技者csv変換!$1:$1,0),0)),"",IF(VLOOKUP($A57,競技者csv変換!$A:$AK,MATCH(T$1,競技者csv変換!$1:$1,0),0)="","",VLOOKUP($A57,競技者csv変換!$A:$AK,MATCH(T$1,競技者csv変換!$1:$1,0),0)))</f>
        <v/>
      </c>
      <c r="U57" s="189" t="str">
        <f>IF(ISERROR(VLOOKUP($A57,競技者csv変換!$A:$AK,MATCH(U$1,競技者csv変換!$1:$1,0),0)),"",IF(VLOOKUP($A57,競技者csv変換!$A:$AK,MATCH(U$1,競技者csv変換!$1:$1,0),0)="","",VLOOKUP($A57,競技者csv変換!$A:$AK,MATCH(U$1,競技者csv変換!$1:$1,0),0)))</f>
        <v/>
      </c>
      <c r="V57" s="189" t="str">
        <f>IF(ISERROR(VLOOKUP($A57,競技者csv変換!$A:$AK,MATCH(V$1,競技者csv変換!$1:$1,0),0)),"",IF(VLOOKUP($A57,競技者csv変換!$A:$AK,MATCH(V$1,競技者csv変換!$1:$1,0),0)="","",VLOOKUP($A57,競技者csv変換!$A:$AK,MATCH(V$1,競技者csv変換!$1:$1,0),0)))</f>
        <v/>
      </c>
      <c r="W57" s="189" t="str">
        <f>IF(ISERROR(VLOOKUP($A57,競技者csv変換!$A:$AK,MATCH(W$1,競技者csv変換!$1:$1,0),0)),"",IF(VLOOKUP($A57,競技者csv変換!$A:$AK,MATCH(W$1,競技者csv変換!$1:$1,0),0)="","",VLOOKUP($A57,競技者csv変換!$A:$AK,MATCH(W$1,競技者csv変換!$1:$1,0),0)))</f>
        <v/>
      </c>
      <c r="X57" s="189" t="str">
        <f>IF(ISERROR(VLOOKUP($A57,競技者csv変換!$A:$AK,MATCH(X$1,競技者csv変換!$1:$1,0),0)),"",IF(VLOOKUP($A57,競技者csv変換!$A:$AK,MATCH(X$1,競技者csv変換!$1:$1,0),0)="","",VLOOKUP($A57,競技者csv変換!$A:$AK,MATCH(X$1,競技者csv変換!$1:$1,0),0)))</f>
        <v/>
      </c>
      <c r="Y57" s="189" t="str">
        <f>IF(ISERROR(VLOOKUP($A57,競技者csv変換!$A:$AK,MATCH(Y$1,競技者csv変換!$1:$1,0),0)),"",IF(VLOOKUP($A57,競技者csv変換!$A:$AK,MATCH(Y$1,競技者csv変換!$1:$1,0),0)="","",VLOOKUP($A57,競技者csv変換!$A:$AK,MATCH(Y$1,競技者csv変換!$1:$1,0),0)))</f>
        <v/>
      </c>
      <c r="Z57" s="189" t="str">
        <f>IF(ISERROR(VLOOKUP($A57,競技者csv変換!$A:$AK,MATCH(Z$1,競技者csv変換!$1:$1,0),0)),"",IF(VLOOKUP($A57,競技者csv変換!$A:$AK,MATCH(Z$1,競技者csv変換!$1:$1,0),0)="","",VLOOKUP($A57,競技者csv変換!$A:$AK,MATCH(Z$1,競技者csv変換!$1:$1,0),0)))</f>
        <v/>
      </c>
      <c r="AA57" s="189" t="str">
        <f>IF(ISERROR(VLOOKUP($A57,競技者csv変換!$A:$AK,MATCH(AA$1,競技者csv変換!$1:$1,0),0)),"",IF(VLOOKUP($A57,競技者csv変換!$A:$AK,MATCH(AA$1,競技者csv変換!$1:$1,0),0)="","",VLOOKUP($A57,競技者csv変換!$A:$AK,MATCH(AA$1,競技者csv変換!$1:$1,0),0)))</f>
        <v/>
      </c>
      <c r="AB57" s="189" t="str">
        <f>IF(ISERROR(VLOOKUP($A57,競技者csv変換!$A:$AK,MATCH(AB$1,競技者csv変換!$1:$1,0),0)),"",IF(VLOOKUP($A57,競技者csv変換!$A:$AK,MATCH(AB$1,競技者csv変換!$1:$1,0),0)="","",VLOOKUP($A57,競技者csv変換!$A:$AK,MATCH(AB$1,競技者csv変換!$1:$1,0),0)))</f>
        <v/>
      </c>
      <c r="AC57" s="189" t="str">
        <f>IF(ISERROR(VLOOKUP($A57,競技者csv変換!$A:$AK,MATCH(AC$1,競技者csv変換!$1:$1,0),0)),"",IF(VLOOKUP($A57,競技者csv変換!$A:$AK,MATCH(AC$1,競技者csv変換!$1:$1,0),0)="","",VLOOKUP($A57,競技者csv変換!$A:$AK,MATCH(AC$1,競技者csv変換!$1:$1,0),0)))</f>
        <v/>
      </c>
      <c r="AD57" s="76" t="str">
        <f>IF(ISERROR(VLOOKUP($A57,競技者csv変換!$A:$AK,MATCH(AD$1,競技者csv変換!$1:$1,0),0)),"",IF(VLOOKUP($A57,競技者csv変換!$A:$AK,MATCH(AD$1,競技者csv変換!$1:$1,0),0)="","",VLOOKUP($A57,競技者csv変換!$A:$AK,MATCH(AD$1,競技者csv変換!$1:$1,0),0)))</f>
        <v/>
      </c>
      <c r="AE57" s="76" t="str">
        <f>IF(ISERROR(VLOOKUP($A57,競技者csv変換!$A:$AK,MATCH(AE$1,競技者csv変換!$1:$1,0),0)),"",IF(VLOOKUP($A57,競技者csv変換!$A:$AK,MATCH(AE$1,競技者csv変換!$1:$1,0),0)="","",VLOOKUP($A57,競技者csv変換!$A:$AK,MATCH(AE$1,競技者csv変換!$1:$1,0),0)))</f>
        <v/>
      </c>
      <c r="AF57" s="76" t="str">
        <f>IF(ISERROR(VLOOKUP($A57,競技者csv変換!$A:$AK,MATCH(AF$1,競技者csv変換!$1:$1,0),0)),"",IF(VLOOKUP($A57,競技者csv変換!$A:$AK,MATCH(AF$1,競技者csv変換!$1:$1,0),0)="","",VLOOKUP($A57,競技者csv変換!$A:$AK,MATCH(AF$1,競技者csv変換!$1:$1,0),0)))</f>
        <v/>
      </c>
      <c r="AG57" s="76" t="str">
        <f>IF(ISERROR(VLOOKUP($A57,競技者csv変換!$A:$AK,MATCH(AG$1,競技者csv変換!$1:$1,0),0)),"",IF(VLOOKUP($A57,競技者csv変換!$A:$AK,MATCH(AG$1,競技者csv変換!$1:$1,0),0)="","",VLOOKUP($A57,競技者csv変換!$A:$AK,MATCH(AG$1,競技者csv変換!$1:$1,0),0)))</f>
        <v/>
      </c>
      <c r="AH57" s="76" t="str">
        <f>IF(ISERROR(VLOOKUP($A57,競技者csv変換!$A:$AK,MATCH(AH$1,競技者csv変換!$1:$1,0),0)),"",IF(VLOOKUP($A57,競技者csv変換!$A:$AK,MATCH(AH$1,競技者csv変換!$1:$1,0),0)="","",VLOOKUP($A57,競技者csv変換!$A:$AK,MATCH(AH$1,競技者csv変換!$1:$1,0),0)))</f>
        <v/>
      </c>
      <c r="AI57" s="76" t="str">
        <f>IF(ISERROR(VLOOKUP($A57,競技者csv変換!$A:$AK,MATCH(AI$1,競技者csv変換!$1:$1,0),0)),"",IF(VLOOKUP($A57,競技者csv変換!$A:$AK,MATCH(AI$1,競技者csv変換!$1:$1,0),0)="","",VLOOKUP($A57,競技者csv変換!$A:$AK,MATCH(AI$1,競技者csv変換!$1:$1,0),0)))</f>
        <v/>
      </c>
      <c r="AJ57" s="76" t="str">
        <f>IF(ISERROR(VLOOKUP($A57,競技者csv変換!$A:$AK,MATCH(AJ$1,競技者csv変換!$1:$1,0),0)),"",IF(VLOOKUP($A57,競技者csv変換!$A:$AK,MATCH(AJ$1,競技者csv変換!$1:$1,0),0)="","",VLOOKUP($A57,競技者csv変換!$A:$AK,MATCH(AJ$1,競技者csv変換!$1:$1,0),0)))</f>
        <v/>
      </c>
      <c r="AK57" s="76" t="str">
        <f>IF(ISERROR(VLOOKUP($A57,競技者csv変換!$A:$AK,MATCH(AK$1,競技者csv変換!$1:$1,0),0)),"",IF(VLOOKUP($A57,競技者csv変換!$A:$AK,MATCH(AK$1,競技者csv変換!$1:$1,0),0)="","",VLOOKUP($A57,競技者csv変換!$A:$AK,MATCH(AK$1,競技者csv変換!$1:$1,0),0)))</f>
        <v/>
      </c>
    </row>
    <row r="58" spans="1:37" ht="18" customHeight="1">
      <c r="A58" s="76" t="str">
        <f t="shared" si="0"/>
        <v/>
      </c>
      <c r="B58" s="189" t="str">
        <f>IF(ISERROR(VLOOKUP($A58,競技者csv変換!$A:$AK,MATCH(B$1,競技者csv変換!$1:$1,0),0)),"",IF(VLOOKUP($A58,競技者csv変換!$A:$AK,MATCH(B$1,競技者csv変換!$1:$1,0),0)="","",VLOOKUP($A58,競技者csv変換!$A:$AK,MATCH(B$1,競技者csv変換!$1:$1,0),0)))</f>
        <v/>
      </c>
      <c r="C58" s="189" t="str">
        <f>IF(ISERROR(VLOOKUP($A58,競技者csv変換!$A:$AK,MATCH(C$1,競技者csv変換!$1:$1,0),0)),"",IF(VLOOKUP($A58,競技者csv変換!$A:$AK,MATCH(C$1,競技者csv変換!$1:$1,0),0)="","",VLOOKUP($A58,競技者csv変換!$A:$AK,MATCH(C$1,競技者csv変換!$1:$1,0),0)))</f>
        <v/>
      </c>
      <c r="D58" s="189" t="str">
        <f>IF(ISERROR(VLOOKUP($A58,競技者csv変換!$A:$AK,MATCH(D$1,競技者csv変換!$1:$1,0),0)),"",IF(VLOOKUP($A58,競技者csv変換!$A:$AK,MATCH(D$1,競技者csv変換!$1:$1,0),0)="","",VLOOKUP($A58,競技者csv変換!$A:$AK,MATCH(D$1,競技者csv変換!$1:$1,0),0)))</f>
        <v/>
      </c>
      <c r="E58" s="189" t="str">
        <f>IF(ISERROR(VLOOKUP($A58,競技者csv変換!$A:$AK,MATCH(E$1,競技者csv変換!$1:$1,0),0)),"",IF(VLOOKUP($A58,競技者csv変換!$A:$AK,MATCH(E$1,競技者csv変換!$1:$1,0),0)="","",VLOOKUP($A58,競技者csv変換!$A:$AK,MATCH(E$1,競技者csv変換!$1:$1,0),0)))</f>
        <v/>
      </c>
      <c r="F58" s="189" t="str">
        <f>IF(ISERROR(VLOOKUP($A58,競技者csv変換!$A:$AK,MATCH(F$1,競技者csv変換!$1:$1,0),0)),"",IF(VLOOKUP($A58,競技者csv変換!$A:$AK,MATCH(F$1,競技者csv変換!$1:$1,0),0)="","",VLOOKUP($A58,競技者csv変換!$A:$AK,MATCH(F$1,競技者csv変換!$1:$1,0),0)))</f>
        <v/>
      </c>
      <c r="G58" s="189" t="str">
        <f>IF(ISERROR(VLOOKUP($A58,競技者csv変換!$A:$AK,MATCH(G$1,競技者csv変換!$1:$1,0),0)),"",IF(VLOOKUP($A58,競技者csv変換!$A:$AK,MATCH(G$1,競技者csv変換!$1:$1,0),0)="","",VLOOKUP($A58,競技者csv変換!$A:$AK,MATCH(G$1,競技者csv変換!$1:$1,0),0)))</f>
        <v/>
      </c>
      <c r="H58" s="189" t="str">
        <f>IF(ISERROR(VLOOKUP($A58,競技者csv変換!$A:$AK,MATCH(H$1,競技者csv変換!$1:$1,0),0)),"",IF(VLOOKUP($A58,競技者csv変換!$A:$AK,MATCH(H$1,競技者csv変換!$1:$1,0),0)="","",VLOOKUP($A58,競技者csv変換!$A:$AK,MATCH(H$1,競技者csv変換!$1:$1,0),0)))</f>
        <v/>
      </c>
      <c r="I58" s="189" t="str">
        <f>IF(ISERROR(VLOOKUP($A58,競技者csv変換!$A:$AK,MATCH(I$1,競技者csv変換!$1:$1,0),0)),"",IF(VLOOKUP($A58,競技者csv変換!$A:$AK,MATCH(I$1,競技者csv変換!$1:$1,0),0)="","",VLOOKUP($A58,競技者csv変換!$A:$AK,MATCH(I$1,競技者csv変換!$1:$1,0),0)))</f>
        <v/>
      </c>
      <c r="J58" s="189" t="str">
        <f>IF(ISERROR(VLOOKUP($A58,競技者csv変換!$A:$AK,MATCH(J$1,競技者csv変換!$1:$1,0),0)),"",IF(VLOOKUP($A58,競技者csv変換!$A:$AK,MATCH(J$1,競技者csv変換!$1:$1,0),0)="","",VLOOKUP($A58,競技者csv変換!$A:$AK,MATCH(J$1,競技者csv変換!$1:$1,0),0)))</f>
        <v/>
      </c>
      <c r="K58" s="189" t="str">
        <f>IF(ISERROR(VLOOKUP($A58,競技者csv変換!$A:$AK,MATCH(K$1,競技者csv変換!$1:$1,0),0)),"",IF(VLOOKUP($A58,競技者csv変換!$A:$AK,MATCH(K$1,競技者csv変換!$1:$1,0),0)="","",VLOOKUP($A58,競技者csv変換!$A:$AK,MATCH(K$1,競技者csv変換!$1:$1,0),0)))</f>
        <v/>
      </c>
      <c r="L58" s="189" t="str">
        <f>IF(ISERROR(VLOOKUP($A58,競技者csv変換!$A:$AK,MATCH(L$1,競技者csv変換!$1:$1,0),0)),"",IF(VLOOKUP($A58,競技者csv変換!$A:$AK,MATCH(L$1,競技者csv変換!$1:$1,0),0)="","",VLOOKUP($A58,競技者csv変換!$A:$AK,MATCH(L$1,競技者csv変換!$1:$1,0),0)))</f>
        <v/>
      </c>
      <c r="M58" s="189" t="str">
        <f>IF(ISERROR(VLOOKUP($A58,競技者csv変換!$A:$AK,MATCH(M$1,競技者csv変換!$1:$1,0),0)),"",IF(VLOOKUP($A58,競技者csv変換!$A:$AK,MATCH(M$1,競技者csv変換!$1:$1,0),0)="","",VLOOKUP($A58,競技者csv変換!$A:$AK,MATCH(M$1,競技者csv変換!$1:$1,0),0)))</f>
        <v/>
      </c>
      <c r="N58" s="189" t="str">
        <f>IF(ISERROR(VLOOKUP($A58,競技者csv変換!$A:$AK,MATCH(N$1,競技者csv変換!$1:$1,0),0)),"",IF(VLOOKUP($A58,競技者csv変換!$A:$AK,MATCH(N$1,競技者csv変換!$1:$1,0),0)="","",VLOOKUP($A58,競技者csv変換!$A:$AK,MATCH(N$1,競技者csv変換!$1:$1,0),0)))</f>
        <v/>
      </c>
      <c r="O58" s="189" t="str">
        <f>IF(ISERROR(VLOOKUP($A58,競技者csv変換!$A:$AK,MATCH(O$1,競技者csv変換!$1:$1,0),0)),"",IF(VLOOKUP($A58,競技者csv変換!$A:$AK,MATCH(O$1,競技者csv変換!$1:$1,0),0)="","",VLOOKUP($A58,競技者csv変換!$A:$AK,MATCH(O$1,競技者csv変換!$1:$1,0),0)))</f>
        <v/>
      </c>
      <c r="P58" s="189" t="str">
        <f>IF(ISERROR(VLOOKUP($A58,競技者csv変換!$A:$AK,MATCH(P$1,競技者csv変換!$1:$1,0),0)),"",IF(VLOOKUP($A58,競技者csv変換!$A:$AK,MATCH(P$1,競技者csv変換!$1:$1,0),0)="","",VLOOKUP($A58,競技者csv変換!$A:$AK,MATCH(P$1,競技者csv変換!$1:$1,0),0)))</f>
        <v/>
      </c>
      <c r="Q58" s="189" t="str">
        <f>IF(ISERROR(VLOOKUP($A58,競技者csv変換!$A:$AK,MATCH(Q$1,競技者csv変換!$1:$1,0),0)),"",IF(VLOOKUP($A58,競技者csv変換!$A:$AK,MATCH(Q$1,競技者csv変換!$1:$1,0),0)="","",VLOOKUP($A58,競技者csv変換!$A:$AK,MATCH(Q$1,競技者csv変換!$1:$1,0),0)))</f>
        <v/>
      </c>
      <c r="R58" s="189" t="str">
        <f>IF(ISERROR(VLOOKUP($A58,競技者csv変換!$A:$AK,MATCH(R$1,競技者csv変換!$1:$1,0),0)),"",IF(VLOOKUP($A58,競技者csv変換!$A:$AK,MATCH(R$1,競技者csv変換!$1:$1,0),0)="","",VLOOKUP($A58,競技者csv変換!$A:$AK,MATCH(R$1,競技者csv変換!$1:$1,0),0)))</f>
        <v/>
      </c>
      <c r="S58" s="189" t="str">
        <f>IF(ISERROR(VLOOKUP($A58,競技者csv変換!$A:$AK,MATCH(S$1,競技者csv変換!$1:$1,0),0)),"",IF(VLOOKUP($A58,競技者csv変換!$A:$AK,MATCH(S$1,競技者csv変換!$1:$1,0),0)="","",VLOOKUP($A58,競技者csv変換!$A:$AK,MATCH(S$1,競技者csv変換!$1:$1,0),0)))</f>
        <v/>
      </c>
      <c r="T58" s="189" t="str">
        <f>IF(ISERROR(VLOOKUP($A58,競技者csv変換!$A:$AK,MATCH(T$1,競技者csv変換!$1:$1,0),0)),"",IF(VLOOKUP($A58,競技者csv変換!$A:$AK,MATCH(T$1,競技者csv変換!$1:$1,0),0)="","",VLOOKUP($A58,競技者csv変換!$A:$AK,MATCH(T$1,競技者csv変換!$1:$1,0),0)))</f>
        <v/>
      </c>
      <c r="U58" s="189" t="str">
        <f>IF(ISERROR(VLOOKUP($A58,競技者csv変換!$A:$AK,MATCH(U$1,競技者csv変換!$1:$1,0),0)),"",IF(VLOOKUP($A58,競技者csv変換!$A:$AK,MATCH(U$1,競技者csv変換!$1:$1,0),0)="","",VLOOKUP($A58,競技者csv変換!$A:$AK,MATCH(U$1,競技者csv変換!$1:$1,0),0)))</f>
        <v/>
      </c>
      <c r="V58" s="189" t="str">
        <f>IF(ISERROR(VLOOKUP($A58,競技者csv変換!$A:$AK,MATCH(V$1,競技者csv変換!$1:$1,0),0)),"",IF(VLOOKUP($A58,競技者csv変換!$A:$AK,MATCH(V$1,競技者csv変換!$1:$1,0),0)="","",VLOOKUP($A58,競技者csv変換!$A:$AK,MATCH(V$1,競技者csv変換!$1:$1,0),0)))</f>
        <v/>
      </c>
      <c r="W58" s="189" t="str">
        <f>IF(ISERROR(VLOOKUP($A58,競技者csv変換!$A:$AK,MATCH(W$1,競技者csv変換!$1:$1,0),0)),"",IF(VLOOKUP($A58,競技者csv変換!$A:$AK,MATCH(W$1,競技者csv変換!$1:$1,0),0)="","",VLOOKUP($A58,競技者csv変換!$A:$AK,MATCH(W$1,競技者csv変換!$1:$1,0),0)))</f>
        <v/>
      </c>
      <c r="X58" s="189" t="str">
        <f>IF(ISERROR(VLOOKUP($A58,競技者csv変換!$A:$AK,MATCH(X$1,競技者csv変換!$1:$1,0),0)),"",IF(VLOOKUP($A58,競技者csv変換!$A:$AK,MATCH(X$1,競技者csv変換!$1:$1,0),0)="","",VLOOKUP($A58,競技者csv変換!$A:$AK,MATCH(X$1,競技者csv変換!$1:$1,0),0)))</f>
        <v/>
      </c>
      <c r="Y58" s="189" t="str">
        <f>IF(ISERROR(VLOOKUP($A58,競技者csv変換!$A:$AK,MATCH(Y$1,競技者csv変換!$1:$1,0),0)),"",IF(VLOOKUP($A58,競技者csv変換!$A:$AK,MATCH(Y$1,競技者csv変換!$1:$1,0),0)="","",VLOOKUP($A58,競技者csv変換!$A:$AK,MATCH(Y$1,競技者csv変換!$1:$1,0),0)))</f>
        <v/>
      </c>
      <c r="Z58" s="189" t="str">
        <f>IF(ISERROR(VLOOKUP($A58,競技者csv変換!$A:$AK,MATCH(Z$1,競技者csv変換!$1:$1,0),0)),"",IF(VLOOKUP($A58,競技者csv変換!$A:$AK,MATCH(Z$1,競技者csv変換!$1:$1,0),0)="","",VLOOKUP($A58,競技者csv変換!$A:$AK,MATCH(Z$1,競技者csv変換!$1:$1,0),0)))</f>
        <v/>
      </c>
      <c r="AA58" s="189" t="str">
        <f>IF(ISERROR(VLOOKUP($A58,競技者csv変換!$A:$AK,MATCH(AA$1,競技者csv変換!$1:$1,0),0)),"",IF(VLOOKUP($A58,競技者csv変換!$A:$AK,MATCH(AA$1,競技者csv変換!$1:$1,0),0)="","",VLOOKUP($A58,競技者csv変換!$A:$AK,MATCH(AA$1,競技者csv変換!$1:$1,0),0)))</f>
        <v/>
      </c>
      <c r="AB58" s="189" t="str">
        <f>IF(ISERROR(VLOOKUP($A58,競技者csv変換!$A:$AK,MATCH(AB$1,競技者csv変換!$1:$1,0),0)),"",IF(VLOOKUP($A58,競技者csv変換!$A:$AK,MATCH(AB$1,競技者csv変換!$1:$1,0),0)="","",VLOOKUP($A58,競技者csv変換!$A:$AK,MATCH(AB$1,競技者csv変換!$1:$1,0),0)))</f>
        <v/>
      </c>
      <c r="AC58" s="189" t="str">
        <f>IF(ISERROR(VLOOKUP($A58,競技者csv変換!$A:$AK,MATCH(AC$1,競技者csv変換!$1:$1,0),0)),"",IF(VLOOKUP($A58,競技者csv変換!$A:$AK,MATCH(AC$1,競技者csv変換!$1:$1,0),0)="","",VLOOKUP($A58,競技者csv変換!$A:$AK,MATCH(AC$1,競技者csv変換!$1:$1,0),0)))</f>
        <v/>
      </c>
      <c r="AD58" s="76" t="str">
        <f>IF(ISERROR(VLOOKUP($A58,競技者csv変換!$A:$AK,MATCH(AD$1,競技者csv変換!$1:$1,0),0)),"",IF(VLOOKUP($A58,競技者csv変換!$A:$AK,MATCH(AD$1,競技者csv変換!$1:$1,0),0)="","",VLOOKUP($A58,競技者csv変換!$A:$AK,MATCH(AD$1,競技者csv変換!$1:$1,0),0)))</f>
        <v/>
      </c>
      <c r="AE58" s="76" t="str">
        <f>IF(ISERROR(VLOOKUP($A58,競技者csv変換!$A:$AK,MATCH(AE$1,競技者csv変換!$1:$1,0),0)),"",IF(VLOOKUP($A58,競技者csv変換!$A:$AK,MATCH(AE$1,競技者csv変換!$1:$1,0),0)="","",VLOOKUP($A58,競技者csv変換!$A:$AK,MATCH(AE$1,競技者csv変換!$1:$1,0),0)))</f>
        <v/>
      </c>
      <c r="AF58" s="76" t="str">
        <f>IF(ISERROR(VLOOKUP($A58,競技者csv変換!$A:$AK,MATCH(AF$1,競技者csv変換!$1:$1,0),0)),"",IF(VLOOKUP($A58,競技者csv変換!$A:$AK,MATCH(AF$1,競技者csv変換!$1:$1,0),0)="","",VLOOKUP($A58,競技者csv変換!$A:$AK,MATCH(AF$1,競技者csv変換!$1:$1,0),0)))</f>
        <v/>
      </c>
      <c r="AG58" s="76" t="str">
        <f>IF(ISERROR(VLOOKUP($A58,競技者csv変換!$A:$AK,MATCH(AG$1,競技者csv変換!$1:$1,0),0)),"",IF(VLOOKUP($A58,競技者csv変換!$A:$AK,MATCH(AG$1,競技者csv変換!$1:$1,0),0)="","",VLOOKUP($A58,競技者csv変換!$A:$AK,MATCH(AG$1,競技者csv変換!$1:$1,0),0)))</f>
        <v/>
      </c>
      <c r="AH58" s="76" t="str">
        <f>IF(ISERROR(VLOOKUP($A58,競技者csv変換!$A:$AK,MATCH(AH$1,競技者csv変換!$1:$1,0),0)),"",IF(VLOOKUP($A58,競技者csv変換!$A:$AK,MATCH(AH$1,競技者csv変換!$1:$1,0),0)="","",VLOOKUP($A58,競技者csv変換!$A:$AK,MATCH(AH$1,競技者csv変換!$1:$1,0),0)))</f>
        <v/>
      </c>
      <c r="AI58" s="76" t="str">
        <f>IF(ISERROR(VLOOKUP($A58,競技者csv変換!$A:$AK,MATCH(AI$1,競技者csv変換!$1:$1,0),0)),"",IF(VLOOKUP($A58,競技者csv変換!$A:$AK,MATCH(AI$1,競技者csv変換!$1:$1,0),0)="","",VLOOKUP($A58,競技者csv変換!$A:$AK,MATCH(AI$1,競技者csv変換!$1:$1,0),0)))</f>
        <v/>
      </c>
      <c r="AJ58" s="76" t="str">
        <f>IF(ISERROR(VLOOKUP($A58,競技者csv変換!$A:$AK,MATCH(AJ$1,競技者csv変換!$1:$1,0),0)),"",IF(VLOOKUP($A58,競技者csv変換!$A:$AK,MATCH(AJ$1,競技者csv変換!$1:$1,0),0)="","",VLOOKUP($A58,競技者csv変換!$A:$AK,MATCH(AJ$1,競技者csv変換!$1:$1,0),0)))</f>
        <v/>
      </c>
      <c r="AK58" s="76" t="str">
        <f>IF(ISERROR(VLOOKUP($A58,競技者csv変換!$A:$AK,MATCH(AK$1,競技者csv変換!$1:$1,0),0)),"",IF(VLOOKUP($A58,競技者csv変換!$A:$AK,MATCH(AK$1,競技者csv変換!$1:$1,0),0)="","",VLOOKUP($A58,競技者csv変換!$A:$AK,MATCH(AK$1,競技者csv変換!$1:$1,0),0)))</f>
        <v/>
      </c>
    </row>
    <row r="59" spans="1:37" ht="18" customHeight="1">
      <c r="A59" s="76" t="str">
        <f t="shared" si="0"/>
        <v/>
      </c>
      <c r="B59" s="189" t="str">
        <f>IF(ISERROR(VLOOKUP($A59,競技者csv変換!$A:$AK,MATCH(B$1,競技者csv変換!$1:$1,0),0)),"",IF(VLOOKUP($A59,競技者csv変換!$A:$AK,MATCH(B$1,競技者csv変換!$1:$1,0),0)="","",VLOOKUP($A59,競技者csv変換!$A:$AK,MATCH(B$1,競技者csv変換!$1:$1,0),0)))</f>
        <v/>
      </c>
      <c r="C59" s="189" t="str">
        <f>IF(ISERROR(VLOOKUP($A59,競技者csv変換!$A:$AK,MATCH(C$1,競技者csv変換!$1:$1,0),0)),"",IF(VLOOKUP($A59,競技者csv変換!$A:$AK,MATCH(C$1,競技者csv変換!$1:$1,0),0)="","",VLOOKUP($A59,競技者csv変換!$A:$AK,MATCH(C$1,競技者csv変換!$1:$1,0),0)))</f>
        <v/>
      </c>
      <c r="D59" s="189" t="str">
        <f>IF(ISERROR(VLOOKUP($A59,競技者csv変換!$A:$AK,MATCH(D$1,競技者csv変換!$1:$1,0),0)),"",IF(VLOOKUP($A59,競技者csv変換!$A:$AK,MATCH(D$1,競技者csv変換!$1:$1,0),0)="","",VLOOKUP($A59,競技者csv変換!$A:$AK,MATCH(D$1,競技者csv変換!$1:$1,0),0)))</f>
        <v/>
      </c>
      <c r="E59" s="189" t="str">
        <f>IF(ISERROR(VLOOKUP($A59,競技者csv変換!$A:$AK,MATCH(E$1,競技者csv変換!$1:$1,0),0)),"",IF(VLOOKUP($A59,競技者csv変換!$A:$AK,MATCH(E$1,競技者csv変換!$1:$1,0),0)="","",VLOOKUP($A59,競技者csv変換!$A:$AK,MATCH(E$1,競技者csv変換!$1:$1,0),0)))</f>
        <v/>
      </c>
      <c r="F59" s="189" t="str">
        <f>IF(ISERROR(VLOOKUP($A59,競技者csv変換!$A:$AK,MATCH(F$1,競技者csv変換!$1:$1,0),0)),"",IF(VLOOKUP($A59,競技者csv変換!$A:$AK,MATCH(F$1,競技者csv変換!$1:$1,0),0)="","",VLOOKUP($A59,競技者csv変換!$A:$AK,MATCH(F$1,競技者csv変換!$1:$1,0),0)))</f>
        <v/>
      </c>
      <c r="G59" s="189" t="str">
        <f>IF(ISERROR(VLOOKUP($A59,競技者csv変換!$A:$AK,MATCH(G$1,競技者csv変換!$1:$1,0),0)),"",IF(VLOOKUP($A59,競技者csv変換!$A:$AK,MATCH(G$1,競技者csv変換!$1:$1,0),0)="","",VLOOKUP($A59,競技者csv変換!$A:$AK,MATCH(G$1,競技者csv変換!$1:$1,0),0)))</f>
        <v/>
      </c>
      <c r="H59" s="189" t="str">
        <f>IF(ISERROR(VLOOKUP($A59,競技者csv変換!$A:$AK,MATCH(H$1,競技者csv変換!$1:$1,0),0)),"",IF(VLOOKUP($A59,競技者csv変換!$A:$AK,MATCH(H$1,競技者csv変換!$1:$1,0),0)="","",VLOOKUP($A59,競技者csv変換!$A:$AK,MATCH(H$1,競技者csv変換!$1:$1,0),0)))</f>
        <v/>
      </c>
      <c r="I59" s="189" t="str">
        <f>IF(ISERROR(VLOOKUP($A59,競技者csv変換!$A:$AK,MATCH(I$1,競技者csv変換!$1:$1,0),0)),"",IF(VLOOKUP($A59,競技者csv変換!$A:$AK,MATCH(I$1,競技者csv変換!$1:$1,0),0)="","",VLOOKUP($A59,競技者csv変換!$A:$AK,MATCH(I$1,競技者csv変換!$1:$1,0),0)))</f>
        <v/>
      </c>
      <c r="J59" s="189" t="str">
        <f>IF(ISERROR(VLOOKUP($A59,競技者csv変換!$A:$AK,MATCH(J$1,競技者csv変換!$1:$1,0),0)),"",IF(VLOOKUP($A59,競技者csv変換!$A:$AK,MATCH(J$1,競技者csv変換!$1:$1,0),0)="","",VLOOKUP($A59,競技者csv変換!$A:$AK,MATCH(J$1,競技者csv変換!$1:$1,0),0)))</f>
        <v/>
      </c>
      <c r="K59" s="189" t="str">
        <f>IF(ISERROR(VLOOKUP($A59,競技者csv変換!$A:$AK,MATCH(K$1,競技者csv変換!$1:$1,0),0)),"",IF(VLOOKUP($A59,競技者csv変換!$A:$AK,MATCH(K$1,競技者csv変換!$1:$1,0),0)="","",VLOOKUP($A59,競技者csv変換!$A:$AK,MATCH(K$1,競技者csv変換!$1:$1,0),0)))</f>
        <v/>
      </c>
      <c r="L59" s="189" t="str">
        <f>IF(ISERROR(VLOOKUP($A59,競技者csv変換!$A:$AK,MATCH(L$1,競技者csv変換!$1:$1,0),0)),"",IF(VLOOKUP($A59,競技者csv変換!$A:$AK,MATCH(L$1,競技者csv変換!$1:$1,0),0)="","",VLOOKUP($A59,競技者csv変換!$A:$AK,MATCH(L$1,競技者csv変換!$1:$1,0),0)))</f>
        <v/>
      </c>
      <c r="M59" s="189" t="str">
        <f>IF(ISERROR(VLOOKUP($A59,競技者csv変換!$A:$AK,MATCH(M$1,競技者csv変換!$1:$1,0),0)),"",IF(VLOOKUP($A59,競技者csv変換!$A:$AK,MATCH(M$1,競技者csv変換!$1:$1,0),0)="","",VLOOKUP($A59,競技者csv変換!$A:$AK,MATCH(M$1,競技者csv変換!$1:$1,0),0)))</f>
        <v/>
      </c>
      <c r="N59" s="189" t="str">
        <f>IF(ISERROR(VLOOKUP($A59,競技者csv変換!$A:$AK,MATCH(N$1,競技者csv変換!$1:$1,0),0)),"",IF(VLOOKUP($A59,競技者csv変換!$A:$AK,MATCH(N$1,競技者csv変換!$1:$1,0),0)="","",VLOOKUP($A59,競技者csv変換!$A:$AK,MATCH(N$1,競技者csv変換!$1:$1,0),0)))</f>
        <v/>
      </c>
      <c r="O59" s="189" t="str">
        <f>IF(ISERROR(VLOOKUP($A59,競技者csv変換!$A:$AK,MATCH(O$1,競技者csv変換!$1:$1,0),0)),"",IF(VLOOKUP($A59,競技者csv変換!$A:$AK,MATCH(O$1,競技者csv変換!$1:$1,0),0)="","",VLOOKUP($A59,競技者csv変換!$A:$AK,MATCH(O$1,競技者csv変換!$1:$1,0),0)))</f>
        <v/>
      </c>
      <c r="P59" s="189" t="str">
        <f>IF(ISERROR(VLOOKUP($A59,競技者csv変換!$A:$AK,MATCH(P$1,競技者csv変換!$1:$1,0),0)),"",IF(VLOOKUP($A59,競技者csv変換!$A:$AK,MATCH(P$1,競技者csv変換!$1:$1,0),0)="","",VLOOKUP($A59,競技者csv変換!$A:$AK,MATCH(P$1,競技者csv変換!$1:$1,0),0)))</f>
        <v/>
      </c>
      <c r="Q59" s="189" t="str">
        <f>IF(ISERROR(VLOOKUP($A59,競技者csv変換!$A:$AK,MATCH(Q$1,競技者csv変換!$1:$1,0),0)),"",IF(VLOOKUP($A59,競技者csv変換!$A:$AK,MATCH(Q$1,競技者csv変換!$1:$1,0),0)="","",VLOOKUP($A59,競技者csv変換!$A:$AK,MATCH(Q$1,競技者csv変換!$1:$1,0),0)))</f>
        <v/>
      </c>
      <c r="R59" s="189" t="str">
        <f>IF(ISERROR(VLOOKUP($A59,競技者csv変換!$A:$AK,MATCH(R$1,競技者csv変換!$1:$1,0),0)),"",IF(VLOOKUP($A59,競技者csv変換!$A:$AK,MATCH(R$1,競技者csv変換!$1:$1,0),0)="","",VLOOKUP($A59,競技者csv変換!$A:$AK,MATCH(R$1,競技者csv変換!$1:$1,0),0)))</f>
        <v/>
      </c>
      <c r="S59" s="189" t="str">
        <f>IF(ISERROR(VLOOKUP($A59,競技者csv変換!$A:$AK,MATCH(S$1,競技者csv変換!$1:$1,0),0)),"",IF(VLOOKUP($A59,競技者csv変換!$A:$AK,MATCH(S$1,競技者csv変換!$1:$1,0),0)="","",VLOOKUP($A59,競技者csv変換!$A:$AK,MATCH(S$1,競技者csv変換!$1:$1,0),0)))</f>
        <v/>
      </c>
      <c r="T59" s="189" t="str">
        <f>IF(ISERROR(VLOOKUP($A59,競技者csv変換!$A:$AK,MATCH(T$1,競技者csv変換!$1:$1,0),0)),"",IF(VLOOKUP($A59,競技者csv変換!$A:$AK,MATCH(T$1,競技者csv変換!$1:$1,0),0)="","",VLOOKUP($A59,競技者csv変換!$A:$AK,MATCH(T$1,競技者csv変換!$1:$1,0),0)))</f>
        <v/>
      </c>
      <c r="U59" s="189" t="str">
        <f>IF(ISERROR(VLOOKUP($A59,競技者csv変換!$A:$AK,MATCH(U$1,競技者csv変換!$1:$1,0),0)),"",IF(VLOOKUP($A59,競技者csv変換!$A:$AK,MATCH(U$1,競技者csv変換!$1:$1,0),0)="","",VLOOKUP($A59,競技者csv変換!$A:$AK,MATCH(U$1,競技者csv変換!$1:$1,0),0)))</f>
        <v/>
      </c>
      <c r="V59" s="189" t="str">
        <f>IF(ISERROR(VLOOKUP($A59,競技者csv変換!$A:$AK,MATCH(V$1,競技者csv変換!$1:$1,0),0)),"",IF(VLOOKUP($A59,競技者csv変換!$A:$AK,MATCH(V$1,競技者csv変換!$1:$1,0),0)="","",VLOOKUP($A59,競技者csv変換!$A:$AK,MATCH(V$1,競技者csv変換!$1:$1,0),0)))</f>
        <v/>
      </c>
      <c r="W59" s="189" t="str">
        <f>IF(ISERROR(VLOOKUP($A59,競技者csv変換!$A:$AK,MATCH(W$1,競技者csv変換!$1:$1,0),0)),"",IF(VLOOKUP($A59,競技者csv変換!$A:$AK,MATCH(W$1,競技者csv変換!$1:$1,0),0)="","",VLOOKUP($A59,競技者csv変換!$A:$AK,MATCH(W$1,競技者csv変換!$1:$1,0),0)))</f>
        <v/>
      </c>
      <c r="X59" s="189" t="str">
        <f>IF(ISERROR(VLOOKUP($A59,競技者csv変換!$A:$AK,MATCH(X$1,競技者csv変換!$1:$1,0),0)),"",IF(VLOOKUP($A59,競技者csv変換!$A:$AK,MATCH(X$1,競技者csv変換!$1:$1,0),0)="","",VLOOKUP($A59,競技者csv変換!$A:$AK,MATCH(X$1,競技者csv変換!$1:$1,0),0)))</f>
        <v/>
      </c>
      <c r="Y59" s="189" t="str">
        <f>IF(ISERROR(VLOOKUP($A59,競技者csv変換!$A:$AK,MATCH(Y$1,競技者csv変換!$1:$1,0),0)),"",IF(VLOOKUP($A59,競技者csv変換!$A:$AK,MATCH(Y$1,競技者csv変換!$1:$1,0),0)="","",VLOOKUP($A59,競技者csv変換!$A:$AK,MATCH(Y$1,競技者csv変換!$1:$1,0),0)))</f>
        <v/>
      </c>
      <c r="Z59" s="189" t="str">
        <f>IF(ISERROR(VLOOKUP($A59,競技者csv変換!$A:$AK,MATCH(Z$1,競技者csv変換!$1:$1,0),0)),"",IF(VLOOKUP($A59,競技者csv変換!$A:$AK,MATCH(Z$1,競技者csv変換!$1:$1,0),0)="","",VLOOKUP($A59,競技者csv変換!$A:$AK,MATCH(Z$1,競技者csv変換!$1:$1,0),0)))</f>
        <v/>
      </c>
      <c r="AA59" s="189" t="str">
        <f>IF(ISERROR(VLOOKUP($A59,競技者csv変換!$A:$AK,MATCH(AA$1,競技者csv変換!$1:$1,0),0)),"",IF(VLOOKUP($A59,競技者csv変換!$A:$AK,MATCH(AA$1,競技者csv変換!$1:$1,0),0)="","",VLOOKUP($A59,競技者csv変換!$A:$AK,MATCH(AA$1,競技者csv変換!$1:$1,0),0)))</f>
        <v/>
      </c>
      <c r="AB59" s="189" t="str">
        <f>IF(ISERROR(VLOOKUP($A59,競技者csv変換!$A:$AK,MATCH(AB$1,競技者csv変換!$1:$1,0),0)),"",IF(VLOOKUP($A59,競技者csv変換!$A:$AK,MATCH(AB$1,競技者csv変換!$1:$1,0),0)="","",VLOOKUP($A59,競技者csv変換!$A:$AK,MATCH(AB$1,競技者csv変換!$1:$1,0),0)))</f>
        <v/>
      </c>
      <c r="AC59" s="189" t="str">
        <f>IF(ISERROR(VLOOKUP($A59,競技者csv変換!$A:$AK,MATCH(AC$1,競技者csv変換!$1:$1,0),0)),"",IF(VLOOKUP($A59,競技者csv変換!$A:$AK,MATCH(AC$1,競技者csv変換!$1:$1,0),0)="","",VLOOKUP($A59,競技者csv変換!$A:$AK,MATCH(AC$1,競技者csv変換!$1:$1,0),0)))</f>
        <v/>
      </c>
      <c r="AD59" s="76" t="str">
        <f>IF(ISERROR(VLOOKUP($A59,競技者csv変換!$A:$AK,MATCH(AD$1,競技者csv変換!$1:$1,0),0)),"",IF(VLOOKUP($A59,競技者csv変換!$A:$AK,MATCH(AD$1,競技者csv変換!$1:$1,0),0)="","",VLOOKUP($A59,競技者csv変換!$A:$AK,MATCH(AD$1,競技者csv変換!$1:$1,0),0)))</f>
        <v/>
      </c>
      <c r="AE59" s="76" t="str">
        <f>IF(ISERROR(VLOOKUP($A59,競技者csv変換!$A:$AK,MATCH(AE$1,競技者csv変換!$1:$1,0),0)),"",IF(VLOOKUP($A59,競技者csv変換!$A:$AK,MATCH(AE$1,競技者csv変換!$1:$1,0),0)="","",VLOOKUP($A59,競技者csv変換!$A:$AK,MATCH(AE$1,競技者csv変換!$1:$1,0),0)))</f>
        <v/>
      </c>
      <c r="AF59" s="76" t="str">
        <f>IF(ISERROR(VLOOKUP($A59,競技者csv変換!$A:$AK,MATCH(AF$1,競技者csv変換!$1:$1,0),0)),"",IF(VLOOKUP($A59,競技者csv変換!$A:$AK,MATCH(AF$1,競技者csv変換!$1:$1,0),0)="","",VLOOKUP($A59,競技者csv変換!$A:$AK,MATCH(AF$1,競技者csv変換!$1:$1,0),0)))</f>
        <v/>
      </c>
      <c r="AG59" s="76" t="str">
        <f>IF(ISERROR(VLOOKUP($A59,競技者csv変換!$A:$AK,MATCH(AG$1,競技者csv変換!$1:$1,0),0)),"",IF(VLOOKUP($A59,競技者csv変換!$A:$AK,MATCH(AG$1,競技者csv変換!$1:$1,0),0)="","",VLOOKUP($A59,競技者csv変換!$A:$AK,MATCH(AG$1,競技者csv変換!$1:$1,0),0)))</f>
        <v/>
      </c>
      <c r="AH59" s="76" t="str">
        <f>IF(ISERROR(VLOOKUP($A59,競技者csv変換!$A:$AK,MATCH(AH$1,競技者csv変換!$1:$1,0),0)),"",IF(VLOOKUP($A59,競技者csv変換!$A:$AK,MATCH(AH$1,競技者csv変換!$1:$1,0),0)="","",VLOOKUP($A59,競技者csv変換!$A:$AK,MATCH(AH$1,競技者csv変換!$1:$1,0),0)))</f>
        <v/>
      </c>
      <c r="AI59" s="76" t="str">
        <f>IF(ISERROR(VLOOKUP($A59,競技者csv変換!$A:$AK,MATCH(AI$1,競技者csv変換!$1:$1,0),0)),"",IF(VLOOKUP($A59,競技者csv変換!$A:$AK,MATCH(AI$1,競技者csv変換!$1:$1,0),0)="","",VLOOKUP($A59,競技者csv変換!$A:$AK,MATCH(AI$1,競技者csv変換!$1:$1,0),0)))</f>
        <v/>
      </c>
      <c r="AJ59" s="76" t="str">
        <f>IF(ISERROR(VLOOKUP($A59,競技者csv変換!$A:$AK,MATCH(AJ$1,競技者csv変換!$1:$1,0),0)),"",IF(VLOOKUP($A59,競技者csv変換!$A:$AK,MATCH(AJ$1,競技者csv変換!$1:$1,0),0)="","",VLOOKUP($A59,競技者csv変換!$A:$AK,MATCH(AJ$1,競技者csv変換!$1:$1,0),0)))</f>
        <v/>
      </c>
      <c r="AK59" s="76" t="str">
        <f>IF(ISERROR(VLOOKUP($A59,競技者csv変換!$A:$AK,MATCH(AK$1,競技者csv変換!$1:$1,0),0)),"",IF(VLOOKUP($A59,競技者csv変換!$A:$AK,MATCH(AK$1,競技者csv変換!$1:$1,0),0)="","",VLOOKUP($A59,競技者csv変換!$A:$AK,MATCH(AK$1,競技者csv変換!$1:$1,0),0)))</f>
        <v/>
      </c>
    </row>
    <row r="60" spans="1:37" ht="18" customHeight="1">
      <c r="A60" s="76" t="str">
        <f t="shared" si="0"/>
        <v/>
      </c>
      <c r="B60" s="189" t="str">
        <f>IF(ISERROR(VLOOKUP($A60,競技者csv変換!$A:$AK,MATCH(B$1,競技者csv変換!$1:$1,0),0)),"",IF(VLOOKUP($A60,競技者csv変換!$A:$AK,MATCH(B$1,競技者csv変換!$1:$1,0),0)="","",VLOOKUP($A60,競技者csv変換!$A:$AK,MATCH(B$1,競技者csv変換!$1:$1,0),0)))</f>
        <v/>
      </c>
      <c r="C60" s="189" t="str">
        <f>IF(ISERROR(VLOOKUP($A60,競技者csv変換!$A:$AK,MATCH(C$1,競技者csv変換!$1:$1,0),0)),"",IF(VLOOKUP($A60,競技者csv変換!$A:$AK,MATCH(C$1,競技者csv変換!$1:$1,0),0)="","",VLOOKUP($A60,競技者csv変換!$A:$AK,MATCH(C$1,競技者csv変換!$1:$1,0),0)))</f>
        <v/>
      </c>
      <c r="D60" s="189" t="str">
        <f>IF(ISERROR(VLOOKUP($A60,競技者csv変換!$A:$AK,MATCH(D$1,競技者csv変換!$1:$1,0),0)),"",IF(VLOOKUP($A60,競技者csv変換!$A:$AK,MATCH(D$1,競技者csv変換!$1:$1,0),0)="","",VLOOKUP($A60,競技者csv変換!$A:$AK,MATCH(D$1,競技者csv変換!$1:$1,0),0)))</f>
        <v/>
      </c>
      <c r="E60" s="189" t="str">
        <f>IF(ISERROR(VLOOKUP($A60,競技者csv変換!$A:$AK,MATCH(E$1,競技者csv変換!$1:$1,0),0)),"",IF(VLOOKUP($A60,競技者csv変換!$A:$AK,MATCH(E$1,競技者csv変換!$1:$1,0),0)="","",VLOOKUP($A60,競技者csv変換!$A:$AK,MATCH(E$1,競技者csv変換!$1:$1,0),0)))</f>
        <v/>
      </c>
      <c r="F60" s="189" t="str">
        <f>IF(ISERROR(VLOOKUP($A60,競技者csv変換!$A:$AK,MATCH(F$1,競技者csv変換!$1:$1,0),0)),"",IF(VLOOKUP($A60,競技者csv変換!$A:$AK,MATCH(F$1,競技者csv変換!$1:$1,0),0)="","",VLOOKUP($A60,競技者csv変換!$A:$AK,MATCH(F$1,競技者csv変換!$1:$1,0),0)))</f>
        <v/>
      </c>
      <c r="G60" s="189" t="str">
        <f>IF(ISERROR(VLOOKUP($A60,競技者csv変換!$A:$AK,MATCH(G$1,競技者csv変換!$1:$1,0),0)),"",IF(VLOOKUP($A60,競技者csv変換!$A:$AK,MATCH(G$1,競技者csv変換!$1:$1,0),0)="","",VLOOKUP($A60,競技者csv変換!$A:$AK,MATCH(G$1,競技者csv変換!$1:$1,0),0)))</f>
        <v/>
      </c>
      <c r="H60" s="189" t="str">
        <f>IF(ISERROR(VLOOKUP($A60,競技者csv変換!$A:$AK,MATCH(H$1,競技者csv変換!$1:$1,0),0)),"",IF(VLOOKUP($A60,競技者csv変換!$A:$AK,MATCH(H$1,競技者csv変換!$1:$1,0),0)="","",VLOOKUP($A60,競技者csv変換!$A:$AK,MATCH(H$1,競技者csv変換!$1:$1,0),0)))</f>
        <v/>
      </c>
      <c r="I60" s="189" t="str">
        <f>IF(ISERROR(VLOOKUP($A60,競技者csv変換!$A:$AK,MATCH(I$1,競技者csv変換!$1:$1,0),0)),"",IF(VLOOKUP($A60,競技者csv変換!$A:$AK,MATCH(I$1,競技者csv変換!$1:$1,0),0)="","",VLOOKUP($A60,競技者csv変換!$A:$AK,MATCH(I$1,競技者csv変換!$1:$1,0),0)))</f>
        <v/>
      </c>
      <c r="J60" s="189" t="str">
        <f>IF(ISERROR(VLOOKUP($A60,競技者csv変換!$A:$AK,MATCH(J$1,競技者csv変換!$1:$1,0),0)),"",IF(VLOOKUP($A60,競技者csv変換!$A:$AK,MATCH(J$1,競技者csv変換!$1:$1,0),0)="","",VLOOKUP($A60,競技者csv変換!$A:$AK,MATCH(J$1,競技者csv変換!$1:$1,0),0)))</f>
        <v/>
      </c>
      <c r="K60" s="189" t="str">
        <f>IF(ISERROR(VLOOKUP($A60,競技者csv変換!$A:$AK,MATCH(K$1,競技者csv変換!$1:$1,0),0)),"",IF(VLOOKUP($A60,競技者csv変換!$A:$AK,MATCH(K$1,競技者csv変換!$1:$1,0),0)="","",VLOOKUP($A60,競技者csv変換!$A:$AK,MATCH(K$1,競技者csv変換!$1:$1,0),0)))</f>
        <v/>
      </c>
      <c r="L60" s="189" t="str">
        <f>IF(ISERROR(VLOOKUP($A60,競技者csv変換!$A:$AK,MATCH(L$1,競技者csv変換!$1:$1,0),0)),"",IF(VLOOKUP($A60,競技者csv変換!$A:$AK,MATCH(L$1,競技者csv変換!$1:$1,0),0)="","",VLOOKUP($A60,競技者csv変換!$A:$AK,MATCH(L$1,競技者csv変換!$1:$1,0),0)))</f>
        <v/>
      </c>
      <c r="M60" s="189" t="str">
        <f>IF(ISERROR(VLOOKUP($A60,競技者csv変換!$A:$AK,MATCH(M$1,競技者csv変換!$1:$1,0),0)),"",IF(VLOOKUP($A60,競技者csv変換!$A:$AK,MATCH(M$1,競技者csv変換!$1:$1,0),0)="","",VLOOKUP($A60,競技者csv変換!$A:$AK,MATCH(M$1,競技者csv変換!$1:$1,0),0)))</f>
        <v/>
      </c>
      <c r="N60" s="189" t="str">
        <f>IF(ISERROR(VLOOKUP($A60,競技者csv変換!$A:$AK,MATCH(N$1,競技者csv変換!$1:$1,0),0)),"",IF(VLOOKUP($A60,競技者csv変換!$A:$AK,MATCH(N$1,競技者csv変換!$1:$1,0),0)="","",VLOOKUP($A60,競技者csv変換!$A:$AK,MATCH(N$1,競技者csv変換!$1:$1,0),0)))</f>
        <v/>
      </c>
      <c r="O60" s="189" t="str">
        <f>IF(ISERROR(VLOOKUP($A60,競技者csv変換!$A:$AK,MATCH(O$1,競技者csv変換!$1:$1,0),0)),"",IF(VLOOKUP($A60,競技者csv変換!$A:$AK,MATCH(O$1,競技者csv変換!$1:$1,0),0)="","",VLOOKUP($A60,競技者csv変換!$A:$AK,MATCH(O$1,競技者csv変換!$1:$1,0),0)))</f>
        <v/>
      </c>
      <c r="P60" s="189" t="str">
        <f>IF(ISERROR(VLOOKUP($A60,競技者csv変換!$A:$AK,MATCH(P$1,競技者csv変換!$1:$1,0),0)),"",IF(VLOOKUP($A60,競技者csv変換!$A:$AK,MATCH(P$1,競技者csv変換!$1:$1,0),0)="","",VLOOKUP($A60,競技者csv変換!$A:$AK,MATCH(P$1,競技者csv変換!$1:$1,0),0)))</f>
        <v/>
      </c>
      <c r="Q60" s="189" t="str">
        <f>IF(ISERROR(VLOOKUP($A60,競技者csv変換!$A:$AK,MATCH(Q$1,競技者csv変換!$1:$1,0),0)),"",IF(VLOOKUP($A60,競技者csv変換!$A:$AK,MATCH(Q$1,競技者csv変換!$1:$1,0),0)="","",VLOOKUP($A60,競技者csv変換!$A:$AK,MATCH(Q$1,競技者csv変換!$1:$1,0),0)))</f>
        <v/>
      </c>
      <c r="R60" s="189" t="str">
        <f>IF(ISERROR(VLOOKUP($A60,競技者csv変換!$A:$AK,MATCH(R$1,競技者csv変換!$1:$1,0),0)),"",IF(VLOOKUP($A60,競技者csv変換!$A:$AK,MATCH(R$1,競技者csv変換!$1:$1,0),0)="","",VLOOKUP($A60,競技者csv変換!$A:$AK,MATCH(R$1,競技者csv変換!$1:$1,0),0)))</f>
        <v/>
      </c>
      <c r="S60" s="189" t="str">
        <f>IF(ISERROR(VLOOKUP($A60,競技者csv変換!$A:$AK,MATCH(S$1,競技者csv変換!$1:$1,0),0)),"",IF(VLOOKUP($A60,競技者csv変換!$A:$AK,MATCH(S$1,競技者csv変換!$1:$1,0),0)="","",VLOOKUP($A60,競技者csv変換!$A:$AK,MATCH(S$1,競技者csv変換!$1:$1,0),0)))</f>
        <v/>
      </c>
      <c r="T60" s="189" t="str">
        <f>IF(ISERROR(VLOOKUP($A60,競技者csv変換!$A:$AK,MATCH(T$1,競技者csv変換!$1:$1,0),0)),"",IF(VLOOKUP($A60,競技者csv変換!$A:$AK,MATCH(T$1,競技者csv変換!$1:$1,0),0)="","",VLOOKUP($A60,競技者csv変換!$A:$AK,MATCH(T$1,競技者csv変換!$1:$1,0),0)))</f>
        <v/>
      </c>
      <c r="U60" s="189" t="str">
        <f>IF(ISERROR(VLOOKUP($A60,競技者csv変換!$A:$AK,MATCH(U$1,競技者csv変換!$1:$1,0),0)),"",IF(VLOOKUP($A60,競技者csv変換!$A:$AK,MATCH(U$1,競技者csv変換!$1:$1,0),0)="","",VLOOKUP($A60,競技者csv変換!$A:$AK,MATCH(U$1,競技者csv変換!$1:$1,0),0)))</f>
        <v/>
      </c>
      <c r="V60" s="189" t="str">
        <f>IF(ISERROR(VLOOKUP($A60,競技者csv変換!$A:$AK,MATCH(V$1,競技者csv変換!$1:$1,0),0)),"",IF(VLOOKUP($A60,競技者csv変換!$A:$AK,MATCH(V$1,競技者csv変換!$1:$1,0),0)="","",VLOOKUP($A60,競技者csv変換!$A:$AK,MATCH(V$1,競技者csv変換!$1:$1,0),0)))</f>
        <v/>
      </c>
      <c r="W60" s="189" t="str">
        <f>IF(ISERROR(VLOOKUP($A60,競技者csv変換!$A:$AK,MATCH(W$1,競技者csv変換!$1:$1,0),0)),"",IF(VLOOKUP($A60,競技者csv変換!$A:$AK,MATCH(W$1,競技者csv変換!$1:$1,0),0)="","",VLOOKUP($A60,競技者csv変換!$A:$AK,MATCH(W$1,競技者csv変換!$1:$1,0),0)))</f>
        <v/>
      </c>
      <c r="X60" s="189" t="str">
        <f>IF(ISERROR(VLOOKUP($A60,競技者csv変換!$A:$AK,MATCH(X$1,競技者csv変換!$1:$1,0),0)),"",IF(VLOOKUP($A60,競技者csv変換!$A:$AK,MATCH(X$1,競技者csv変換!$1:$1,0),0)="","",VLOOKUP($A60,競技者csv変換!$A:$AK,MATCH(X$1,競技者csv変換!$1:$1,0),0)))</f>
        <v/>
      </c>
      <c r="Y60" s="189" t="str">
        <f>IF(ISERROR(VLOOKUP($A60,競技者csv変換!$A:$AK,MATCH(Y$1,競技者csv変換!$1:$1,0),0)),"",IF(VLOOKUP($A60,競技者csv変換!$A:$AK,MATCH(Y$1,競技者csv変換!$1:$1,0),0)="","",VLOOKUP($A60,競技者csv変換!$A:$AK,MATCH(Y$1,競技者csv変換!$1:$1,0),0)))</f>
        <v/>
      </c>
      <c r="Z60" s="189" t="str">
        <f>IF(ISERROR(VLOOKUP($A60,競技者csv変換!$A:$AK,MATCH(Z$1,競技者csv変換!$1:$1,0),0)),"",IF(VLOOKUP($A60,競技者csv変換!$A:$AK,MATCH(Z$1,競技者csv変換!$1:$1,0),0)="","",VLOOKUP($A60,競技者csv変換!$A:$AK,MATCH(Z$1,競技者csv変換!$1:$1,0),0)))</f>
        <v/>
      </c>
      <c r="AA60" s="189" t="str">
        <f>IF(ISERROR(VLOOKUP($A60,競技者csv変換!$A:$AK,MATCH(AA$1,競技者csv変換!$1:$1,0),0)),"",IF(VLOOKUP($A60,競技者csv変換!$A:$AK,MATCH(AA$1,競技者csv変換!$1:$1,0),0)="","",VLOOKUP($A60,競技者csv変換!$A:$AK,MATCH(AA$1,競技者csv変換!$1:$1,0),0)))</f>
        <v/>
      </c>
      <c r="AB60" s="189" t="str">
        <f>IF(ISERROR(VLOOKUP($A60,競技者csv変換!$A:$AK,MATCH(AB$1,競技者csv変換!$1:$1,0),0)),"",IF(VLOOKUP($A60,競技者csv変換!$A:$AK,MATCH(AB$1,競技者csv変換!$1:$1,0),0)="","",VLOOKUP($A60,競技者csv変換!$A:$AK,MATCH(AB$1,競技者csv変換!$1:$1,0),0)))</f>
        <v/>
      </c>
      <c r="AC60" s="189" t="str">
        <f>IF(ISERROR(VLOOKUP($A60,競技者csv変換!$A:$AK,MATCH(AC$1,競技者csv変換!$1:$1,0),0)),"",IF(VLOOKUP($A60,競技者csv変換!$A:$AK,MATCH(AC$1,競技者csv変換!$1:$1,0),0)="","",VLOOKUP($A60,競技者csv変換!$A:$AK,MATCH(AC$1,競技者csv変換!$1:$1,0),0)))</f>
        <v/>
      </c>
      <c r="AD60" s="76" t="str">
        <f>IF(ISERROR(VLOOKUP($A60,競技者csv変換!$A:$AK,MATCH(AD$1,競技者csv変換!$1:$1,0),0)),"",IF(VLOOKUP($A60,競技者csv変換!$A:$AK,MATCH(AD$1,競技者csv変換!$1:$1,0),0)="","",VLOOKUP($A60,競技者csv変換!$A:$AK,MATCH(AD$1,競技者csv変換!$1:$1,0),0)))</f>
        <v/>
      </c>
      <c r="AE60" s="76" t="str">
        <f>IF(ISERROR(VLOOKUP($A60,競技者csv変換!$A:$AK,MATCH(AE$1,競技者csv変換!$1:$1,0),0)),"",IF(VLOOKUP($A60,競技者csv変換!$A:$AK,MATCH(AE$1,競技者csv変換!$1:$1,0),0)="","",VLOOKUP($A60,競技者csv変換!$A:$AK,MATCH(AE$1,競技者csv変換!$1:$1,0),0)))</f>
        <v/>
      </c>
      <c r="AF60" s="76" t="str">
        <f>IF(ISERROR(VLOOKUP($A60,競技者csv変換!$A:$AK,MATCH(AF$1,競技者csv変換!$1:$1,0),0)),"",IF(VLOOKUP($A60,競技者csv変換!$A:$AK,MATCH(AF$1,競技者csv変換!$1:$1,0),0)="","",VLOOKUP($A60,競技者csv変換!$A:$AK,MATCH(AF$1,競技者csv変換!$1:$1,0),0)))</f>
        <v/>
      </c>
      <c r="AG60" s="76" t="str">
        <f>IF(ISERROR(VLOOKUP($A60,競技者csv変換!$A:$AK,MATCH(AG$1,競技者csv変換!$1:$1,0),0)),"",IF(VLOOKUP($A60,競技者csv変換!$A:$AK,MATCH(AG$1,競技者csv変換!$1:$1,0),0)="","",VLOOKUP($A60,競技者csv変換!$A:$AK,MATCH(AG$1,競技者csv変換!$1:$1,0),0)))</f>
        <v/>
      </c>
      <c r="AH60" s="76" t="str">
        <f>IF(ISERROR(VLOOKUP($A60,競技者csv変換!$A:$AK,MATCH(AH$1,競技者csv変換!$1:$1,0),0)),"",IF(VLOOKUP($A60,競技者csv変換!$A:$AK,MATCH(AH$1,競技者csv変換!$1:$1,0),0)="","",VLOOKUP($A60,競技者csv変換!$A:$AK,MATCH(AH$1,競技者csv変換!$1:$1,0),0)))</f>
        <v/>
      </c>
      <c r="AI60" s="76" t="str">
        <f>IF(ISERROR(VLOOKUP($A60,競技者csv変換!$A:$AK,MATCH(AI$1,競技者csv変換!$1:$1,0),0)),"",IF(VLOOKUP($A60,競技者csv変換!$A:$AK,MATCH(AI$1,競技者csv変換!$1:$1,0),0)="","",VLOOKUP($A60,競技者csv変換!$A:$AK,MATCH(AI$1,競技者csv変換!$1:$1,0),0)))</f>
        <v/>
      </c>
      <c r="AJ60" s="76" t="str">
        <f>IF(ISERROR(VLOOKUP($A60,競技者csv変換!$A:$AK,MATCH(AJ$1,競技者csv変換!$1:$1,0),0)),"",IF(VLOOKUP($A60,競技者csv変換!$A:$AK,MATCH(AJ$1,競技者csv変換!$1:$1,0),0)="","",VLOOKUP($A60,競技者csv変換!$A:$AK,MATCH(AJ$1,競技者csv変換!$1:$1,0),0)))</f>
        <v/>
      </c>
      <c r="AK60" s="76" t="str">
        <f>IF(ISERROR(VLOOKUP($A60,競技者csv変換!$A:$AK,MATCH(AK$1,競技者csv変換!$1:$1,0),0)),"",IF(VLOOKUP($A60,競技者csv変換!$A:$AK,MATCH(AK$1,競技者csv変換!$1:$1,0),0)="","",VLOOKUP($A60,競技者csv変換!$A:$AK,MATCH(AK$1,競技者csv変換!$1:$1,0),0)))</f>
        <v/>
      </c>
    </row>
    <row r="61" spans="1:37" ht="18" customHeight="1">
      <c r="A61" s="76" t="str">
        <f t="shared" si="0"/>
        <v/>
      </c>
      <c r="B61" s="189" t="str">
        <f>IF(ISERROR(VLOOKUP($A61,競技者csv変換!$A:$AK,MATCH(B$1,競技者csv変換!$1:$1,0),0)),"",IF(VLOOKUP($A61,競技者csv変換!$A:$AK,MATCH(B$1,競技者csv変換!$1:$1,0),0)="","",VLOOKUP($A61,競技者csv変換!$A:$AK,MATCH(B$1,競技者csv変換!$1:$1,0),0)))</f>
        <v/>
      </c>
      <c r="C61" s="189" t="str">
        <f>IF(ISERROR(VLOOKUP($A61,競技者csv変換!$A:$AK,MATCH(C$1,競技者csv変換!$1:$1,0),0)),"",IF(VLOOKUP($A61,競技者csv変換!$A:$AK,MATCH(C$1,競技者csv変換!$1:$1,0),0)="","",VLOOKUP($A61,競技者csv変換!$A:$AK,MATCH(C$1,競技者csv変換!$1:$1,0),0)))</f>
        <v/>
      </c>
      <c r="D61" s="189" t="str">
        <f>IF(ISERROR(VLOOKUP($A61,競技者csv変換!$A:$AK,MATCH(D$1,競技者csv変換!$1:$1,0),0)),"",IF(VLOOKUP($A61,競技者csv変換!$A:$AK,MATCH(D$1,競技者csv変換!$1:$1,0),0)="","",VLOOKUP($A61,競技者csv変換!$A:$AK,MATCH(D$1,競技者csv変換!$1:$1,0),0)))</f>
        <v/>
      </c>
      <c r="E61" s="189" t="str">
        <f>IF(ISERROR(VLOOKUP($A61,競技者csv変換!$A:$AK,MATCH(E$1,競技者csv変換!$1:$1,0),0)),"",IF(VLOOKUP($A61,競技者csv変換!$A:$AK,MATCH(E$1,競技者csv変換!$1:$1,0),0)="","",VLOOKUP($A61,競技者csv変換!$A:$AK,MATCH(E$1,競技者csv変換!$1:$1,0),0)))</f>
        <v/>
      </c>
      <c r="F61" s="189" t="str">
        <f>IF(ISERROR(VLOOKUP($A61,競技者csv変換!$A:$AK,MATCH(F$1,競技者csv変換!$1:$1,0),0)),"",IF(VLOOKUP($A61,競技者csv変換!$A:$AK,MATCH(F$1,競技者csv変換!$1:$1,0),0)="","",VLOOKUP($A61,競技者csv変換!$A:$AK,MATCH(F$1,競技者csv変換!$1:$1,0),0)))</f>
        <v/>
      </c>
      <c r="G61" s="189" t="str">
        <f>IF(ISERROR(VLOOKUP($A61,競技者csv変換!$A:$AK,MATCH(G$1,競技者csv変換!$1:$1,0),0)),"",IF(VLOOKUP($A61,競技者csv変換!$A:$AK,MATCH(G$1,競技者csv変換!$1:$1,0),0)="","",VLOOKUP($A61,競技者csv変換!$A:$AK,MATCH(G$1,競技者csv変換!$1:$1,0),0)))</f>
        <v/>
      </c>
      <c r="H61" s="189" t="str">
        <f>IF(ISERROR(VLOOKUP($A61,競技者csv変換!$A:$AK,MATCH(H$1,競技者csv変換!$1:$1,0),0)),"",IF(VLOOKUP($A61,競技者csv変換!$A:$AK,MATCH(H$1,競技者csv変換!$1:$1,0),0)="","",VLOOKUP($A61,競技者csv変換!$A:$AK,MATCH(H$1,競技者csv変換!$1:$1,0),0)))</f>
        <v/>
      </c>
      <c r="I61" s="189" t="str">
        <f>IF(ISERROR(VLOOKUP($A61,競技者csv変換!$A:$AK,MATCH(I$1,競技者csv変換!$1:$1,0),0)),"",IF(VLOOKUP($A61,競技者csv変換!$A:$AK,MATCH(I$1,競技者csv変換!$1:$1,0),0)="","",VLOOKUP($A61,競技者csv変換!$A:$AK,MATCH(I$1,競技者csv変換!$1:$1,0),0)))</f>
        <v/>
      </c>
      <c r="J61" s="189" t="str">
        <f>IF(ISERROR(VLOOKUP($A61,競技者csv変換!$A:$AK,MATCH(J$1,競技者csv変換!$1:$1,0),0)),"",IF(VLOOKUP($A61,競技者csv変換!$A:$AK,MATCH(J$1,競技者csv変換!$1:$1,0),0)="","",VLOOKUP($A61,競技者csv変換!$A:$AK,MATCH(J$1,競技者csv変換!$1:$1,0),0)))</f>
        <v/>
      </c>
      <c r="K61" s="189" t="str">
        <f>IF(ISERROR(VLOOKUP($A61,競技者csv変換!$A:$AK,MATCH(K$1,競技者csv変換!$1:$1,0),0)),"",IF(VLOOKUP($A61,競技者csv変換!$A:$AK,MATCH(K$1,競技者csv変換!$1:$1,0),0)="","",VLOOKUP($A61,競技者csv変換!$A:$AK,MATCH(K$1,競技者csv変換!$1:$1,0),0)))</f>
        <v/>
      </c>
      <c r="L61" s="189" t="str">
        <f>IF(ISERROR(VLOOKUP($A61,競技者csv変換!$A:$AK,MATCH(L$1,競技者csv変換!$1:$1,0),0)),"",IF(VLOOKUP($A61,競技者csv変換!$A:$AK,MATCH(L$1,競技者csv変換!$1:$1,0),0)="","",VLOOKUP($A61,競技者csv変換!$A:$AK,MATCH(L$1,競技者csv変換!$1:$1,0),0)))</f>
        <v/>
      </c>
      <c r="M61" s="189" t="str">
        <f>IF(ISERROR(VLOOKUP($A61,競技者csv変換!$A:$AK,MATCH(M$1,競技者csv変換!$1:$1,0),0)),"",IF(VLOOKUP($A61,競技者csv変換!$A:$AK,MATCH(M$1,競技者csv変換!$1:$1,0),0)="","",VLOOKUP($A61,競技者csv変換!$A:$AK,MATCH(M$1,競技者csv変換!$1:$1,0),0)))</f>
        <v/>
      </c>
      <c r="N61" s="189" t="str">
        <f>IF(ISERROR(VLOOKUP($A61,競技者csv変換!$A:$AK,MATCH(N$1,競技者csv変換!$1:$1,0),0)),"",IF(VLOOKUP($A61,競技者csv変換!$A:$AK,MATCH(N$1,競技者csv変換!$1:$1,0),0)="","",VLOOKUP($A61,競技者csv変換!$A:$AK,MATCH(N$1,競技者csv変換!$1:$1,0),0)))</f>
        <v/>
      </c>
      <c r="O61" s="189" t="str">
        <f>IF(ISERROR(VLOOKUP($A61,競技者csv変換!$A:$AK,MATCH(O$1,競技者csv変換!$1:$1,0),0)),"",IF(VLOOKUP($A61,競技者csv変換!$A:$AK,MATCH(O$1,競技者csv変換!$1:$1,0),0)="","",VLOOKUP($A61,競技者csv変換!$A:$AK,MATCH(O$1,競技者csv変換!$1:$1,0),0)))</f>
        <v/>
      </c>
      <c r="P61" s="189" t="str">
        <f>IF(ISERROR(VLOOKUP($A61,競技者csv変換!$A:$AK,MATCH(P$1,競技者csv変換!$1:$1,0),0)),"",IF(VLOOKUP($A61,競技者csv変換!$A:$AK,MATCH(P$1,競技者csv変換!$1:$1,0),0)="","",VLOOKUP($A61,競技者csv変換!$A:$AK,MATCH(P$1,競技者csv変換!$1:$1,0),0)))</f>
        <v/>
      </c>
      <c r="Q61" s="189" t="str">
        <f>IF(ISERROR(VLOOKUP($A61,競技者csv変換!$A:$AK,MATCH(Q$1,競技者csv変換!$1:$1,0),0)),"",IF(VLOOKUP($A61,競技者csv変換!$A:$AK,MATCH(Q$1,競技者csv変換!$1:$1,0),0)="","",VLOOKUP($A61,競技者csv変換!$A:$AK,MATCH(Q$1,競技者csv変換!$1:$1,0),0)))</f>
        <v/>
      </c>
      <c r="R61" s="189" t="str">
        <f>IF(ISERROR(VLOOKUP($A61,競技者csv変換!$A:$AK,MATCH(R$1,競技者csv変換!$1:$1,0),0)),"",IF(VLOOKUP($A61,競技者csv変換!$A:$AK,MATCH(R$1,競技者csv変換!$1:$1,0),0)="","",VLOOKUP($A61,競技者csv変換!$A:$AK,MATCH(R$1,競技者csv変換!$1:$1,0),0)))</f>
        <v/>
      </c>
      <c r="S61" s="189" t="str">
        <f>IF(ISERROR(VLOOKUP($A61,競技者csv変換!$A:$AK,MATCH(S$1,競技者csv変換!$1:$1,0),0)),"",IF(VLOOKUP($A61,競技者csv変換!$A:$AK,MATCH(S$1,競技者csv変換!$1:$1,0),0)="","",VLOOKUP($A61,競技者csv変換!$A:$AK,MATCH(S$1,競技者csv変換!$1:$1,0),0)))</f>
        <v/>
      </c>
      <c r="T61" s="189" t="str">
        <f>IF(ISERROR(VLOOKUP($A61,競技者csv変換!$A:$AK,MATCH(T$1,競技者csv変換!$1:$1,0),0)),"",IF(VLOOKUP($A61,競技者csv変換!$A:$AK,MATCH(T$1,競技者csv変換!$1:$1,0),0)="","",VLOOKUP($A61,競技者csv変換!$A:$AK,MATCH(T$1,競技者csv変換!$1:$1,0),0)))</f>
        <v/>
      </c>
      <c r="U61" s="189" t="str">
        <f>IF(ISERROR(VLOOKUP($A61,競技者csv変換!$A:$AK,MATCH(U$1,競技者csv変換!$1:$1,0),0)),"",IF(VLOOKUP($A61,競技者csv変換!$A:$AK,MATCH(U$1,競技者csv変換!$1:$1,0),0)="","",VLOOKUP($A61,競技者csv変換!$A:$AK,MATCH(U$1,競技者csv変換!$1:$1,0),0)))</f>
        <v/>
      </c>
      <c r="V61" s="189" t="str">
        <f>IF(ISERROR(VLOOKUP($A61,競技者csv変換!$A:$AK,MATCH(V$1,競技者csv変換!$1:$1,0),0)),"",IF(VLOOKUP($A61,競技者csv変換!$A:$AK,MATCH(V$1,競技者csv変換!$1:$1,0),0)="","",VLOOKUP($A61,競技者csv変換!$A:$AK,MATCH(V$1,競技者csv変換!$1:$1,0),0)))</f>
        <v/>
      </c>
      <c r="W61" s="189" t="str">
        <f>IF(ISERROR(VLOOKUP($A61,競技者csv変換!$A:$AK,MATCH(W$1,競技者csv変換!$1:$1,0),0)),"",IF(VLOOKUP($A61,競技者csv変換!$A:$AK,MATCH(W$1,競技者csv変換!$1:$1,0),0)="","",VLOOKUP($A61,競技者csv変換!$A:$AK,MATCH(W$1,競技者csv変換!$1:$1,0),0)))</f>
        <v/>
      </c>
      <c r="X61" s="189" t="str">
        <f>IF(ISERROR(VLOOKUP($A61,競技者csv変換!$A:$AK,MATCH(X$1,競技者csv変換!$1:$1,0),0)),"",IF(VLOOKUP($A61,競技者csv変換!$A:$AK,MATCH(X$1,競技者csv変換!$1:$1,0),0)="","",VLOOKUP($A61,競技者csv変換!$A:$AK,MATCH(X$1,競技者csv変換!$1:$1,0),0)))</f>
        <v/>
      </c>
      <c r="Y61" s="189" t="str">
        <f>IF(ISERROR(VLOOKUP($A61,競技者csv変換!$A:$AK,MATCH(Y$1,競技者csv変換!$1:$1,0),0)),"",IF(VLOOKUP($A61,競技者csv変換!$A:$AK,MATCH(Y$1,競技者csv変換!$1:$1,0),0)="","",VLOOKUP($A61,競技者csv変換!$A:$AK,MATCH(Y$1,競技者csv変換!$1:$1,0),0)))</f>
        <v/>
      </c>
      <c r="Z61" s="189" t="str">
        <f>IF(ISERROR(VLOOKUP($A61,競技者csv変換!$A:$AK,MATCH(Z$1,競技者csv変換!$1:$1,0),0)),"",IF(VLOOKUP($A61,競技者csv変換!$A:$AK,MATCH(Z$1,競技者csv変換!$1:$1,0),0)="","",VLOOKUP($A61,競技者csv変換!$A:$AK,MATCH(Z$1,競技者csv変換!$1:$1,0),0)))</f>
        <v/>
      </c>
      <c r="AA61" s="189" t="str">
        <f>IF(ISERROR(VLOOKUP($A61,競技者csv変換!$A:$AK,MATCH(AA$1,競技者csv変換!$1:$1,0),0)),"",IF(VLOOKUP($A61,競技者csv変換!$A:$AK,MATCH(AA$1,競技者csv変換!$1:$1,0),0)="","",VLOOKUP($A61,競技者csv変換!$A:$AK,MATCH(AA$1,競技者csv変換!$1:$1,0),0)))</f>
        <v/>
      </c>
      <c r="AB61" s="189" t="str">
        <f>IF(ISERROR(VLOOKUP($A61,競技者csv変換!$A:$AK,MATCH(AB$1,競技者csv変換!$1:$1,0),0)),"",IF(VLOOKUP($A61,競技者csv変換!$A:$AK,MATCH(AB$1,競技者csv変換!$1:$1,0),0)="","",VLOOKUP($A61,競技者csv変換!$A:$AK,MATCH(AB$1,競技者csv変換!$1:$1,0),0)))</f>
        <v/>
      </c>
      <c r="AC61" s="189" t="str">
        <f>IF(ISERROR(VLOOKUP($A61,競技者csv変換!$A:$AK,MATCH(AC$1,競技者csv変換!$1:$1,0),0)),"",IF(VLOOKUP($A61,競技者csv変換!$A:$AK,MATCH(AC$1,競技者csv変換!$1:$1,0),0)="","",VLOOKUP($A61,競技者csv変換!$A:$AK,MATCH(AC$1,競技者csv変換!$1:$1,0),0)))</f>
        <v/>
      </c>
      <c r="AD61" s="76" t="str">
        <f>IF(ISERROR(VLOOKUP($A61,競技者csv変換!$A:$AK,MATCH(AD$1,競技者csv変換!$1:$1,0),0)),"",IF(VLOOKUP($A61,競技者csv変換!$A:$AK,MATCH(AD$1,競技者csv変換!$1:$1,0),0)="","",VLOOKUP($A61,競技者csv変換!$A:$AK,MATCH(AD$1,競技者csv変換!$1:$1,0),0)))</f>
        <v/>
      </c>
      <c r="AE61" s="76" t="str">
        <f>IF(ISERROR(VLOOKUP($A61,競技者csv変換!$A:$AK,MATCH(AE$1,競技者csv変換!$1:$1,0),0)),"",IF(VLOOKUP($A61,競技者csv変換!$A:$AK,MATCH(AE$1,競技者csv変換!$1:$1,0),0)="","",VLOOKUP($A61,競技者csv変換!$A:$AK,MATCH(AE$1,競技者csv変換!$1:$1,0),0)))</f>
        <v/>
      </c>
      <c r="AF61" s="76" t="str">
        <f>IF(ISERROR(VLOOKUP($A61,競技者csv変換!$A:$AK,MATCH(AF$1,競技者csv変換!$1:$1,0),0)),"",IF(VLOOKUP($A61,競技者csv変換!$A:$AK,MATCH(AF$1,競技者csv変換!$1:$1,0),0)="","",VLOOKUP($A61,競技者csv変換!$A:$AK,MATCH(AF$1,競技者csv変換!$1:$1,0),0)))</f>
        <v/>
      </c>
      <c r="AG61" s="76" t="str">
        <f>IF(ISERROR(VLOOKUP($A61,競技者csv変換!$A:$AK,MATCH(AG$1,競技者csv変換!$1:$1,0),0)),"",IF(VLOOKUP($A61,競技者csv変換!$A:$AK,MATCH(AG$1,競技者csv変換!$1:$1,0),0)="","",VLOOKUP($A61,競技者csv変換!$A:$AK,MATCH(AG$1,競技者csv変換!$1:$1,0),0)))</f>
        <v/>
      </c>
      <c r="AH61" s="76" t="str">
        <f>IF(ISERROR(VLOOKUP($A61,競技者csv変換!$A:$AK,MATCH(AH$1,競技者csv変換!$1:$1,0),0)),"",IF(VLOOKUP($A61,競技者csv変換!$A:$AK,MATCH(AH$1,競技者csv変換!$1:$1,0),0)="","",VLOOKUP($A61,競技者csv変換!$A:$AK,MATCH(AH$1,競技者csv変換!$1:$1,0),0)))</f>
        <v/>
      </c>
      <c r="AI61" s="76" t="str">
        <f>IF(ISERROR(VLOOKUP($A61,競技者csv変換!$A:$AK,MATCH(AI$1,競技者csv変換!$1:$1,0),0)),"",IF(VLOOKUP($A61,競技者csv変換!$A:$AK,MATCH(AI$1,競技者csv変換!$1:$1,0),0)="","",VLOOKUP($A61,競技者csv変換!$A:$AK,MATCH(AI$1,競技者csv変換!$1:$1,0),0)))</f>
        <v/>
      </c>
      <c r="AJ61" s="76" t="str">
        <f>IF(ISERROR(VLOOKUP($A61,競技者csv変換!$A:$AK,MATCH(AJ$1,競技者csv変換!$1:$1,0),0)),"",IF(VLOOKUP($A61,競技者csv変換!$A:$AK,MATCH(AJ$1,競技者csv変換!$1:$1,0),0)="","",VLOOKUP($A61,競技者csv変換!$A:$AK,MATCH(AJ$1,競技者csv変換!$1:$1,0),0)))</f>
        <v/>
      </c>
      <c r="AK61" s="76" t="str">
        <f>IF(ISERROR(VLOOKUP($A61,競技者csv変換!$A:$AK,MATCH(AK$1,競技者csv変換!$1:$1,0),0)),"",IF(VLOOKUP($A61,競技者csv変換!$A:$AK,MATCH(AK$1,競技者csv変換!$1:$1,0),0)="","",VLOOKUP($A61,競技者csv変換!$A:$AK,MATCH(AK$1,競技者csv変換!$1:$1,0),0)))</f>
        <v/>
      </c>
    </row>
    <row r="62" spans="1:37" ht="18" customHeight="1">
      <c r="A62" s="76" t="str">
        <f t="shared" si="0"/>
        <v/>
      </c>
      <c r="B62" s="189" t="str">
        <f>IF(ISERROR(VLOOKUP($A62,競技者csv変換!$A:$AK,MATCH(B$1,競技者csv変換!$1:$1,0),0)),"",IF(VLOOKUP($A62,競技者csv変換!$A:$AK,MATCH(B$1,競技者csv変換!$1:$1,0),0)="","",VLOOKUP($A62,競技者csv変換!$A:$AK,MATCH(B$1,競技者csv変換!$1:$1,0),0)))</f>
        <v/>
      </c>
      <c r="C62" s="189" t="str">
        <f>IF(ISERROR(VLOOKUP($A62,競技者csv変換!$A:$AK,MATCH(C$1,競技者csv変換!$1:$1,0),0)),"",IF(VLOOKUP($A62,競技者csv変換!$A:$AK,MATCH(C$1,競技者csv変換!$1:$1,0),0)="","",VLOOKUP($A62,競技者csv変換!$A:$AK,MATCH(C$1,競技者csv変換!$1:$1,0),0)))</f>
        <v/>
      </c>
      <c r="D62" s="189" t="str">
        <f>IF(ISERROR(VLOOKUP($A62,競技者csv変換!$A:$AK,MATCH(D$1,競技者csv変換!$1:$1,0),0)),"",IF(VLOOKUP($A62,競技者csv変換!$A:$AK,MATCH(D$1,競技者csv変換!$1:$1,0),0)="","",VLOOKUP($A62,競技者csv変換!$A:$AK,MATCH(D$1,競技者csv変換!$1:$1,0),0)))</f>
        <v/>
      </c>
      <c r="E62" s="189" t="str">
        <f>IF(ISERROR(VLOOKUP($A62,競技者csv変換!$A:$AK,MATCH(E$1,競技者csv変換!$1:$1,0),0)),"",IF(VLOOKUP($A62,競技者csv変換!$A:$AK,MATCH(E$1,競技者csv変換!$1:$1,0),0)="","",VLOOKUP($A62,競技者csv変換!$A:$AK,MATCH(E$1,競技者csv変換!$1:$1,0),0)))</f>
        <v/>
      </c>
      <c r="F62" s="189" t="str">
        <f>IF(ISERROR(VLOOKUP($A62,競技者csv変換!$A:$AK,MATCH(F$1,競技者csv変換!$1:$1,0),0)),"",IF(VLOOKUP($A62,競技者csv変換!$A:$AK,MATCH(F$1,競技者csv変換!$1:$1,0),0)="","",VLOOKUP($A62,競技者csv変換!$A:$AK,MATCH(F$1,競技者csv変換!$1:$1,0),0)))</f>
        <v/>
      </c>
      <c r="G62" s="189" t="str">
        <f>IF(ISERROR(VLOOKUP($A62,競技者csv変換!$A:$AK,MATCH(G$1,競技者csv変換!$1:$1,0),0)),"",IF(VLOOKUP($A62,競技者csv変換!$A:$AK,MATCH(G$1,競技者csv変換!$1:$1,0),0)="","",VLOOKUP($A62,競技者csv変換!$A:$AK,MATCH(G$1,競技者csv変換!$1:$1,0),0)))</f>
        <v/>
      </c>
      <c r="H62" s="189" t="str">
        <f>IF(ISERROR(VLOOKUP($A62,競技者csv変換!$A:$AK,MATCH(H$1,競技者csv変換!$1:$1,0),0)),"",IF(VLOOKUP($A62,競技者csv変換!$A:$AK,MATCH(H$1,競技者csv変換!$1:$1,0),0)="","",VLOOKUP($A62,競技者csv変換!$A:$AK,MATCH(H$1,競技者csv変換!$1:$1,0),0)))</f>
        <v/>
      </c>
      <c r="I62" s="189" t="str">
        <f>IF(ISERROR(VLOOKUP($A62,競技者csv変換!$A:$AK,MATCH(I$1,競技者csv変換!$1:$1,0),0)),"",IF(VLOOKUP($A62,競技者csv変換!$A:$AK,MATCH(I$1,競技者csv変換!$1:$1,0),0)="","",VLOOKUP($A62,競技者csv変換!$A:$AK,MATCH(I$1,競技者csv変換!$1:$1,0),0)))</f>
        <v/>
      </c>
      <c r="J62" s="189" t="str">
        <f>IF(ISERROR(VLOOKUP($A62,競技者csv変換!$A:$AK,MATCH(J$1,競技者csv変換!$1:$1,0),0)),"",IF(VLOOKUP($A62,競技者csv変換!$A:$AK,MATCH(J$1,競技者csv変換!$1:$1,0),0)="","",VLOOKUP($A62,競技者csv変換!$A:$AK,MATCH(J$1,競技者csv変換!$1:$1,0),0)))</f>
        <v/>
      </c>
      <c r="K62" s="189" t="str">
        <f>IF(ISERROR(VLOOKUP($A62,競技者csv変換!$A:$AK,MATCH(K$1,競技者csv変換!$1:$1,0),0)),"",IF(VLOOKUP($A62,競技者csv変換!$A:$AK,MATCH(K$1,競技者csv変換!$1:$1,0),0)="","",VLOOKUP($A62,競技者csv変換!$A:$AK,MATCH(K$1,競技者csv変換!$1:$1,0),0)))</f>
        <v/>
      </c>
      <c r="L62" s="189" t="str">
        <f>IF(ISERROR(VLOOKUP($A62,競技者csv変換!$A:$AK,MATCH(L$1,競技者csv変換!$1:$1,0),0)),"",IF(VLOOKUP($A62,競技者csv変換!$A:$AK,MATCH(L$1,競技者csv変換!$1:$1,0),0)="","",VLOOKUP($A62,競技者csv変換!$A:$AK,MATCH(L$1,競技者csv変換!$1:$1,0),0)))</f>
        <v/>
      </c>
      <c r="M62" s="189" t="str">
        <f>IF(ISERROR(VLOOKUP($A62,競技者csv変換!$A:$AK,MATCH(M$1,競技者csv変換!$1:$1,0),0)),"",IF(VLOOKUP($A62,競技者csv変換!$A:$AK,MATCH(M$1,競技者csv変換!$1:$1,0),0)="","",VLOOKUP($A62,競技者csv変換!$A:$AK,MATCH(M$1,競技者csv変換!$1:$1,0),0)))</f>
        <v/>
      </c>
      <c r="N62" s="189" t="str">
        <f>IF(ISERROR(VLOOKUP($A62,競技者csv変換!$A:$AK,MATCH(N$1,競技者csv変換!$1:$1,0),0)),"",IF(VLOOKUP($A62,競技者csv変換!$A:$AK,MATCH(N$1,競技者csv変換!$1:$1,0),0)="","",VLOOKUP($A62,競技者csv変換!$A:$AK,MATCH(N$1,競技者csv変換!$1:$1,0),0)))</f>
        <v/>
      </c>
      <c r="O62" s="189" t="str">
        <f>IF(ISERROR(VLOOKUP($A62,競技者csv変換!$A:$AK,MATCH(O$1,競技者csv変換!$1:$1,0),0)),"",IF(VLOOKUP($A62,競技者csv変換!$A:$AK,MATCH(O$1,競技者csv変換!$1:$1,0),0)="","",VLOOKUP($A62,競技者csv変換!$A:$AK,MATCH(O$1,競技者csv変換!$1:$1,0),0)))</f>
        <v/>
      </c>
      <c r="P62" s="189" t="str">
        <f>IF(ISERROR(VLOOKUP($A62,競技者csv変換!$A:$AK,MATCH(P$1,競技者csv変換!$1:$1,0),0)),"",IF(VLOOKUP($A62,競技者csv変換!$A:$AK,MATCH(P$1,競技者csv変換!$1:$1,0),0)="","",VLOOKUP($A62,競技者csv変換!$A:$AK,MATCH(P$1,競技者csv変換!$1:$1,0),0)))</f>
        <v/>
      </c>
      <c r="Q62" s="189" t="str">
        <f>IF(ISERROR(VLOOKUP($A62,競技者csv変換!$A:$AK,MATCH(Q$1,競技者csv変換!$1:$1,0),0)),"",IF(VLOOKUP($A62,競技者csv変換!$A:$AK,MATCH(Q$1,競技者csv変換!$1:$1,0),0)="","",VLOOKUP($A62,競技者csv変換!$A:$AK,MATCH(Q$1,競技者csv変換!$1:$1,0),0)))</f>
        <v/>
      </c>
      <c r="R62" s="189" t="str">
        <f>IF(ISERROR(VLOOKUP($A62,競技者csv変換!$A:$AK,MATCH(R$1,競技者csv変換!$1:$1,0),0)),"",IF(VLOOKUP($A62,競技者csv変換!$A:$AK,MATCH(R$1,競技者csv変換!$1:$1,0),0)="","",VLOOKUP($A62,競技者csv変換!$A:$AK,MATCH(R$1,競技者csv変換!$1:$1,0),0)))</f>
        <v/>
      </c>
      <c r="S62" s="189" t="str">
        <f>IF(ISERROR(VLOOKUP($A62,競技者csv変換!$A:$AK,MATCH(S$1,競技者csv変換!$1:$1,0),0)),"",IF(VLOOKUP($A62,競技者csv変換!$A:$AK,MATCH(S$1,競技者csv変換!$1:$1,0),0)="","",VLOOKUP($A62,競技者csv変換!$A:$AK,MATCH(S$1,競技者csv変換!$1:$1,0),0)))</f>
        <v/>
      </c>
      <c r="T62" s="189" t="str">
        <f>IF(ISERROR(VLOOKUP($A62,競技者csv変換!$A:$AK,MATCH(T$1,競技者csv変換!$1:$1,0),0)),"",IF(VLOOKUP($A62,競技者csv変換!$A:$AK,MATCH(T$1,競技者csv変換!$1:$1,0),0)="","",VLOOKUP($A62,競技者csv変換!$A:$AK,MATCH(T$1,競技者csv変換!$1:$1,0),0)))</f>
        <v/>
      </c>
      <c r="U62" s="189" t="str">
        <f>IF(ISERROR(VLOOKUP($A62,競技者csv変換!$A:$AK,MATCH(U$1,競技者csv変換!$1:$1,0),0)),"",IF(VLOOKUP($A62,競技者csv変換!$A:$AK,MATCH(U$1,競技者csv変換!$1:$1,0),0)="","",VLOOKUP($A62,競技者csv変換!$A:$AK,MATCH(U$1,競技者csv変換!$1:$1,0),0)))</f>
        <v/>
      </c>
      <c r="V62" s="189" t="str">
        <f>IF(ISERROR(VLOOKUP($A62,競技者csv変換!$A:$AK,MATCH(V$1,競技者csv変換!$1:$1,0),0)),"",IF(VLOOKUP($A62,競技者csv変換!$A:$AK,MATCH(V$1,競技者csv変換!$1:$1,0),0)="","",VLOOKUP($A62,競技者csv変換!$A:$AK,MATCH(V$1,競技者csv変換!$1:$1,0),0)))</f>
        <v/>
      </c>
      <c r="W62" s="189" t="str">
        <f>IF(ISERROR(VLOOKUP($A62,競技者csv変換!$A:$AK,MATCH(W$1,競技者csv変換!$1:$1,0),0)),"",IF(VLOOKUP($A62,競技者csv変換!$A:$AK,MATCH(W$1,競技者csv変換!$1:$1,0),0)="","",VLOOKUP($A62,競技者csv変換!$A:$AK,MATCH(W$1,競技者csv変換!$1:$1,0),0)))</f>
        <v/>
      </c>
      <c r="X62" s="189" t="str">
        <f>IF(ISERROR(VLOOKUP($A62,競技者csv変換!$A:$AK,MATCH(X$1,競技者csv変換!$1:$1,0),0)),"",IF(VLOOKUP($A62,競技者csv変換!$A:$AK,MATCH(X$1,競技者csv変換!$1:$1,0),0)="","",VLOOKUP($A62,競技者csv変換!$A:$AK,MATCH(X$1,競技者csv変換!$1:$1,0),0)))</f>
        <v/>
      </c>
      <c r="Y62" s="189" t="str">
        <f>IF(ISERROR(VLOOKUP($A62,競技者csv変換!$A:$AK,MATCH(Y$1,競技者csv変換!$1:$1,0),0)),"",IF(VLOOKUP($A62,競技者csv変換!$A:$AK,MATCH(Y$1,競技者csv変換!$1:$1,0),0)="","",VLOOKUP($A62,競技者csv変換!$A:$AK,MATCH(Y$1,競技者csv変換!$1:$1,0),0)))</f>
        <v/>
      </c>
      <c r="Z62" s="189" t="str">
        <f>IF(ISERROR(VLOOKUP($A62,競技者csv変換!$A:$AK,MATCH(Z$1,競技者csv変換!$1:$1,0),0)),"",IF(VLOOKUP($A62,競技者csv変換!$A:$AK,MATCH(Z$1,競技者csv変換!$1:$1,0),0)="","",VLOOKUP($A62,競技者csv変換!$A:$AK,MATCH(Z$1,競技者csv変換!$1:$1,0),0)))</f>
        <v/>
      </c>
      <c r="AA62" s="189" t="str">
        <f>IF(ISERROR(VLOOKUP($A62,競技者csv変換!$A:$AK,MATCH(AA$1,競技者csv変換!$1:$1,0),0)),"",IF(VLOOKUP($A62,競技者csv変換!$A:$AK,MATCH(AA$1,競技者csv変換!$1:$1,0),0)="","",VLOOKUP($A62,競技者csv変換!$A:$AK,MATCH(AA$1,競技者csv変換!$1:$1,0),0)))</f>
        <v/>
      </c>
      <c r="AB62" s="189" t="str">
        <f>IF(ISERROR(VLOOKUP($A62,競技者csv変換!$A:$AK,MATCH(AB$1,競技者csv変換!$1:$1,0),0)),"",IF(VLOOKUP($A62,競技者csv変換!$A:$AK,MATCH(AB$1,競技者csv変換!$1:$1,0),0)="","",VLOOKUP($A62,競技者csv変換!$A:$AK,MATCH(AB$1,競技者csv変換!$1:$1,0),0)))</f>
        <v/>
      </c>
      <c r="AC62" s="189" t="str">
        <f>IF(ISERROR(VLOOKUP($A62,競技者csv変換!$A:$AK,MATCH(AC$1,競技者csv変換!$1:$1,0),0)),"",IF(VLOOKUP($A62,競技者csv変換!$A:$AK,MATCH(AC$1,競技者csv変換!$1:$1,0),0)="","",VLOOKUP($A62,競技者csv変換!$A:$AK,MATCH(AC$1,競技者csv変換!$1:$1,0),0)))</f>
        <v/>
      </c>
      <c r="AD62" s="76" t="str">
        <f>IF(ISERROR(VLOOKUP($A62,競技者csv変換!$A:$AK,MATCH(AD$1,競技者csv変換!$1:$1,0),0)),"",IF(VLOOKUP($A62,競技者csv変換!$A:$AK,MATCH(AD$1,競技者csv変換!$1:$1,0),0)="","",VLOOKUP($A62,競技者csv変換!$A:$AK,MATCH(AD$1,競技者csv変換!$1:$1,0),0)))</f>
        <v/>
      </c>
      <c r="AE62" s="76" t="str">
        <f>IF(ISERROR(VLOOKUP($A62,競技者csv変換!$A:$AK,MATCH(AE$1,競技者csv変換!$1:$1,0),0)),"",IF(VLOOKUP($A62,競技者csv変換!$A:$AK,MATCH(AE$1,競技者csv変換!$1:$1,0),0)="","",VLOOKUP($A62,競技者csv変換!$A:$AK,MATCH(AE$1,競技者csv変換!$1:$1,0),0)))</f>
        <v/>
      </c>
      <c r="AF62" s="76" t="str">
        <f>IF(ISERROR(VLOOKUP($A62,競技者csv変換!$A:$AK,MATCH(AF$1,競技者csv変換!$1:$1,0),0)),"",IF(VLOOKUP($A62,競技者csv変換!$A:$AK,MATCH(AF$1,競技者csv変換!$1:$1,0),0)="","",VLOOKUP($A62,競技者csv変換!$A:$AK,MATCH(AF$1,競技者csv変換!$1:$1,0),0)))</f>
        <v/>
      </c>
      <c r="AG62" s="76" t="str">
        <f>IF(ISERROR(VLOOKUP($A62,競技者csv変換!$A:$AK,MATCH(AG$1,競技者csv変換!$1:$1,0),0)),"",IF(VLOOKUP($A62,競技者csv変換!$A:$AK,MATCH(AG$1,競技者csv変換!$1:$1,0),0)="","",VLOOKUP($A62,競技者csv変換!$A:$AK,MATCH(AG$1,競技者csv変換!$1:$1,0),0)))</f>
        <v/>
      </c>
      <c r="AH62" s="76" t="str">
        <f>IF(ISERROR(VLOOKUP($A62,競技者csv変換!$A:$AK,MATCH(AH$1,競技者csv変換!$1:$1,0),0)),"",IF(VLOOKUP($A62,競技者csv変換!$A:$AK,MATCH(AH$1,競技者csv変換!$1:$1,0),0)="","",VLOOKUP($A62,競技者csv変換!$A:$AK,MATCH(AH$1,競技者csv変換!$1:$1,0),0)))</f>
        <v/>
      </c>
      <c r="AI62" s="76" t="str">
        <f>IF(ISERROR(VLOOKUP($A62,競技者csv変換!$A:$AK,MATCH(AI$1,競技者csv変換!$1:$1,0),0)),"",IF(VLOOKUP($A62,競技者csv変換!$A:$AK,MATCH(AI$1,競技者csv変換!$1:$1,0),0)="","",VLOOKUP($A62,競技者csv変換!$A:$AK,MATCH(AI$1,競技者csv変換!$1:$1,0),0)))</f>
        <v/>
      </c>
      <c r="AJ62" s="76" t="str">
        <f>IF(ISERROR(VLOOKUP($A62,競技者csv変換!$A:$AK,MATCH(AJ$1,競技者csv変換!$1:$1,0),0)),"",IF(VLOOKUP($A62,競技者csv変換!$A:$AK,MATCH(AJ$1,競技者csv変換!$1:$1,0),0)="","",VLOOKUP($A62,競技者csv変換!$A:$AK,MATCH(AJ$1,競技者csv変換!$1:$1,0),0)))</f>
        <v/>
      </c>
      <c r="AK62" s="76" t="str">
        <f>IF(ISERROR(VLOOKUP($A62,競技者csv変換!$A:$AK,MATCH(AK$1,競技者csv変換!$1:$1,0),0)),"",IF(VLOOKUP($A62,競技者csv変換!$A:$AK,MATCH(AK$1,競技者csv変換!$1:$1,0),0)="","",VLOOKUP($A62,競技者csv変換!$A:$AK,MATCH(AK$1,競技者csv変換!$1:$1,0),0)))</f>
        <v/>
      </c>
    </row>
    <row r="63" spans="1:37" ht="18" customHeight="1">
      <c r="A63" s="76" t="str">
        <f t="shared" si="0"/>
        <v/>
      </c>
      <c r="B63" s="189" t="str">
        <f>IF(ISERROR(VLOOKUP($A63,競技者csv変換!$A:$AK,MATCH(B$1,競技者csv変換!$1:$1,0),0)),"",IF(VLOOKUP($A63,競技者csv変換!$A:$AK,MATCH(B$1,競技者csv変換!$1:$1,0),0)="","",VLOOKUP($A63,競技者csv変換!$A:$AK,MATCH(B$1,競技者csv変換!$1:$1,0),0)))</f>
        <v/>
      </c>
      <c r="C63" s="189" t="str">
        <f>IF(ISERROR(VLOOKUP($A63,競技者csv変換!$A:$AK,MATCH(C$1,競技者csv変換!$1:$1,0),0)),"",IF(VLOOKUP($A63,競技者csv変換!$A:$AK,MATCH(C$1,競技者csv変換!$1:$1,0),0)="","",VLOOKUP($A63,競技者csv変換!$A:$AK,MATCH(C$1,競技者csv変換!$1:$1,0),0)))</f>
        <v/>
      </c>
      <c r="D63" s="189" t="str">
        <f>IF(ISERROR(VLOOKUP($A63,競技者csv変換!$A:$AK,MATCH(D$1,競技者csv変換!$1:$1,0),0)),"",IF(VLOOKUP($A63,競技者csv変換!$A:$AK,MATCH(D$1,競技者csv変換!$1:$1,0),0)="","",VLOOKUP($A63,競技者csv変換!$A:$AK,MATCH(D$1,競技者csv変換!$1:$1,0),0)))</f>
        <v/>
      </c>
      <c r="E63" s="189" t="str">
        <f>IF(ISERROR(VLOOKUP($A63,競技者csv変換!$A:$AK,MATCH(E$1,競技者csv変換!$1:$1,0),0)),"",IF(VLOOKUP($A63,競技者csv変換!$A:$AK,MATCH(E$1,競技者csv変換!$1:$1,0),0)="","",VLOOKUP($A63,競技者csv変換!$A:$AK,MATCH(E$1,競技者csv変換!$1:$1,0),0)))</f>
        <v/>
      </c>
      <c r="F63" s="189" t="str">
        <f>IF(ISERROR(VLOOKUP($A63,競技者csv変換!$A:$AK,MATCH(F$1,競技者csv変換!$1:$1,0),0)),"",IF(VLOOKUP($A63,競技者csv変換!$A:$AK,MATCH(F$1,競技者csv変換!$1:$1,0),0)="","",VLOOKUP($A63,競技者csv変換!$A:$AK,MATCH(F$1,競技者csv変換!$1:$1,0),0)))</f>
        <v/>
      </c>
      <c r="G63" s="189" t="str">
        <f>IF(ISERROR(VLOOKUP($A63,競技者csv変換!$A:$AK,MATCH(G$1,競技者csv変換!$1:$1,0),0)),"",IF(VLOOKUP($A63,競技者csv変換!$A:$AK,MATCH(G$1,競技者csv変換!$1:$1,0),0)="","",VLOOKUP($A63,競技者csv変換!$A:$AK,MATCH(G$1,競技者csv変換!$1:$1,0),0)))</f>
        <v/>
      </c>
      <c r="H63" s="189" t="str">
        <f>IF(ISERROR(VLOOKUP($A63,競技者csv変換!$A:$AK,MATCH(H$1,競技者csv変換!$1:$1,0),0)),"",IF(VLOOKUP($A63,競技者csv変換!$A:$AK,MATCH(H$1,競技者csv変換!$1:$1,0),0)="","",VLOOKUP($A63,競技者csv変換!$A:$AK,MATCH(H$1,競技者csv変換!$1:$1,0),0)))</f>
        <v/>
      </c>
      <c r="I63" s="189" t="str">
        <f>IF(ISERROR(VLOOKUP($A63,競技者csv変換!$A:$AK,MATCH(I$1,競技者csv変換!$1:$1,0),0)),"",IF(VLOOKUP($A63,競技者csv変換!$A:$AK,MATCH(I$1,競技者csv変換!$1:$1,0),0)="","",VLOOKUP($A63,競技者csv変換!$A:$AK,MATCH(I$1,競技者csv変換!$1:$1,0),0)))</f>
        <v/>
      </c>
      <c r="J63" s="189" t="str">
        <f>IF(ISERROR(VLOOKUP($A63,競技者csv変換!$A:$AK,MATCH(J$1,競技者csv変換!$1:$1,0),0)),"",IF(VLOOKUP($A63,競技者csv変換!$A:$AK,MATCH(J$1,競技者csv変換!$1:$1,0),0)="","",VLOOKUP($A63,競技者csv変換!$A:$AK,MATCH(J$1,競技者csv変換!$1:$1,0),0)))</f>
        <v/>
      </c>
      <c r="K63" s="189" t="str">
        <f>IF(ISERROR(VLOOKUP($A63,競技者csv変換!$A:$AK,MATCH(K$1,競技者csv変換!$1:$1,0),0)),"",IF(VLOOKUP($A63,競技者csv変換!$A:$AK,MATCH(K$1,競技者csv変換!$1:$1,0),0)="","",VLOOKUP($A63,競技者csv変換!$A:$AK,MATCH(K$1,競技者csv変換!$1:$1,0),0)))</f>
        <v/>
      </c>
      <c r="L63" s="189" t="str">
        <f>IF(ISERROR(VLOOKUP($A63,競技者csv変換!$A:$AK,MATCH(L$1,競技者csv変換!$1:$1,0),0)),"",IF(VLOOKUP($A63,競技者csv変換!$A:$AK,MATCH(L$1,競技者csv変換!$1:$1,0),0)="","",VLOOKUP($A63,競技者csv変換!$A:$AK,MATCH(L$1,競技者csv変換!$1:$1,0),0)))</f>
        <v/>
      </c>
      <c r="M63" s="189" t="str">
        <f>IF(ISERROR(VLOOKUP($A63,競技者csv変換!$A:$AK,MATCH(M$1,競技者csv変換!$1:$1,0),0)),"",IF(VLOOKUP($A63,競技者csv変換!$A:$AK,MATCH(M$1,競技者csv変換!$1:$1,0),0)="","",VLOOKUP($A63,競技者csv変換!$A:$AK,MATCH(M$1,競技者csv変換!$1:$1,0),0)))</f>
        <v/>
      </c>
      <c r="N63" s="189" t="str">
        <f>IF(ISERROR(VLOOKUP($A63,競技者csv変換!$A:$AK,MATCH(N$1,競技者csv変換!$1:$1,0),0)),"",IF(VLOOKUP($A63,競技者csv変換!$A:$AK,MATCH(N$1,競技者csv変換!$1:$1,0),0)="","",VLOOKUP($A63,競技者csv変換!$A:$AK,MATCH(N$1,競技者csv変換!$1:$1,0),0)))</f>
        <v/>
      </c>
      <c r="O63" s="189" t="str">
        <f>IF(ISERROR(VLOOKUP($A63,競技者csv変換!$A:$AK,MATCH(O$1,競技者csv変換!$1:$1,0),0)),"",IF(VLOOKUP($A63,競技者csv変換!$A:$AK,MATCH(O$1,競技者csv変換!$1:$1,0),0)="","",VLOOKUP($A63,競技者csv変換!$A:$AK,MATCH(O$1,競技者csv変換!$1:$1,0),0)))</f>
        <v/>
      </c>
      <c r="P63" s="189" t="str">
        <f>IF(ISERROR(VLOOKUP($A63,競技者csv変換!$A:$AK,MATCH(P$1,競技者csv変換!$1:$1,0),0)),"",IF(VLOOKUP($A63,競技者csv変換!$A:$AK,MATCH(P$1,競技者csv変換!$1:$1,0),0)="","",VLOOKUP($A63,競技者csv変換!$A:$AK,MATCH(P$1,競技者csv変換!$1:$1,0),0)))</f>
        <v/>
      </c>
      <c r="Q63" s="189" t="str">
        <f>IF(ISERROR(VLOOKUP($A63,競技者csv変換!$A:$AK,MATCH(Q$1,競技者csv変換!$1:$1,0),0)),"",IF(VLOOKUP($A63,競技者csv変換!$A:$AK,MATCH(Q$1,競技者csv変換!$1:$1,0),0)="","",VLOOKUP($A63,競技者csv変換!$A:$AK,MATCH(Q$1,競技者csv変換!$1:$1,0),0)))</f>
        <v/>
      </c>
      <c r="R63" s="189" t="str">
        <f>IF(ISERROR(VLOOKUP($A63,競技者csv変換!$A:$AK,MATCH(R$1,競技者csv変換!$1:$1,0),0)),"",IF(VLOOKUP($A63,競技者csv変換!$A:$AK,MATCH(R$1,競技者csv変換!$1:$1,0),0)="","",VLOOKUP($A63,競技者csv変換!$A:$AK,MATCH(R$1,競技者csv変換!$1:$1,0),0)))</f>
        <v/>
      </c>
      <c r="S63" s="189" t="str">
        <f>IF(ISERROR(VLOOKUP($A63,競技者csv変換!$A:$AK,MATCH(S$1,競技者csv変換!$1:$1,0),0)),"",IF(VLOOKUP($A63,競技者csv変換!$A:$AK,MATCH(S$1,競技者csv変換!$1:$1,0),0)="","",VLOOKUP($A63,競技者csv変換!$A:$AK,MATCH(S$1,競技者csv変換!$1:$1,0),0)))</f>
        <v/>
      </c>
      <c r="T63" s="189" t="str">
        <f>IF(ISERROR(VLOOKUP($A63,競技者csv変換!$A:$AK,MATCH(T$1,競技者csv変換!$1:$1,0),0)),"",IF(VLOOKUP($A63,競技者csv変換!$A:$AK,MATCH(T$1,競技者csv変換!$1:$1,0),0)="","",VLOOKUP($A63,競技者csv変換!$A:$AK,MATCH(T$1,競技者csv変換!$1:$1,0),0)))</f>
        <v/>
      </c>
      <c r="U63" s="189" t="str">
        <f>IF(ISERROR(VLOOKUP($A63,競技者csv変換!$A:$AK,MATCH(U$1,競技者csv変換!$1:$1,0),0)),"",IF(VLOOKUP($A63,競技者csv変換!$A:$AK,MATCH(U$1,競技者csv変換!$1:$1,0),0)="","",VLOOKUP($A63,競技者csv変換!$A:$AK,MATCH(U$1,競技者csv変換!$1:$1,0),0)))</f>
        <v/>
      </c>
      <c r="V63" s="189" t="str">
        <f>IF(ISERROR(VLOOKUP($A63,競技者csv変換!$A:$AK,MATCH(V$1,競技者csv変換!$1:$1,0),0)),"",IF(VLOOKUP($A63,競技者csv変換!$A:$AK,MATCH(V$1,競技者csv変換!$1:$1,0),0)="","",VLOOKUP($A63,競技者csv変換!$A:$AK,MATCH(V$1,競技者csv変換!$1:$1,0),0)))</f>
        <v/>
      </c>
      <c r="W63" s="189" t="str">
        <f>IF(ISERROR(VLOOKUP($A63,競技者csv変換!$A:$AK,MATCH(W$1,競技者csv変換!$1:$1,0),0)),"",IF(VLOOKUP($A63,競技者csv変換!$A:$AK,MATCH(W$1,競技者csv変換!$1:$1,0),0)="","",VLOOKUP($A63,競技者csv変換!$A:$AK,MATCH(W$1,競技者csv変換!$1:$1,0),0)))</f>
        <v/>
      </c>
      <c r="X63" s="189" t="str">
        <f>IF(ISERROR(VLOOKUP($A63,競技者csv変換!$A:$AK,MATCH(X$1,競技者csv変換!$1:$1,0),0)),"",IF(VLOOKUP($A63,競技者csv変換!$A:$AK,MATCH(X$1,競技者csv変換!$1:$1,0),0)="","",VLOOKUP($A63,競技者csv変換!$A:$AK,MATCH(X$1,競技者csv変換!$1:$1,0),0)))</f>
        <v/>
      </c>
      <c r="Y63" s="189" t="str">
        <f>IF(ISERROR(VLOOKUP($A63,競技者csv変換!$A:$AK,MATCH(Y$1,競技者csv変換!$1:$1,0),0)),"",IF(VLOOKUP($A63,競技者csv変換!$A:$AK,MATCH(Y$1,競技者csv変換!$1:$1,0),0)="","",VLOOKUP($A63,競技者csv変換!$A:$AK,MATCH(Y$1,競技者csv変換!$1:$1,0),0)))</f>
        <v/>
      </c>
      <c r="Z63" s="189" t="str">
        <f>IF(ISERROR(VLOOKUP($A63,競技者csv変換!$A:$AK,MATCH(Z$1,競技者csv変換!$1:$1,0),0)),"",IF(VLOOKUP($A63,競技者csv変換!$A:$AK,MATCH(Z$1,競技者csv変換!$1:$1,0),0)="","",VLOOKUP($A63,競技者csv変換!$A:$AK,MATCH(Z$1,競技者csv変換!$1:$1,0),0)))</f>
        <v/>
      </c>
      <c r="AA63" s="189" t="str">
        <f>IF(ISERROR(VLOOKUP($A63,競技者csv変換!$A:$AK,MATCH(AA$1,競技者csv変換!$1:$1,0),0)),"",IF(VLOOKUP($A63,競技者csv変換!$A:$AK,MATCH(AA$1,競技者csv変換!$1:$1,0),0)="","",VLOOKUP($A63,競技者csv変換!$A:$AK,MATCH(AA$1,競技者csv変換!$1:$1,0),0)))</f>
        <v/>
      </c>
      <c r="AB63" s="189" t="str">
        <f>IF(ISERROR(VLOOKUP($A63,競技者csv変換!$A:$AK,MATCH(AB$1,競技者csv変換!$1:$1,0),0)),"",IF(VLOOKUP($A63,競技者csv変換!$A:$AK,MATCH(AB$1,競技者csv変換!$1:$1,0),0)="","",VLOOKUP($A63,競技者csv変換!$A:$AK,MATCH(AB$1,競技者csv変換!$1:$1,0),0)))</f>
        <v/>
      </c>
      <c r="AC63" s="189" t="str">
        <f>IF(ISERROR(VLOOKUP($A63,競技者csv変換!$A:$AK,MATCH(AC$1,競技者csv変換!$1:$1,0),0)),"",IF(VLOOKUP($A63,競技者csv変換!$A:$AK,MATCH(AC$1,競技者csv変換!$1:$1,0),0)="","",VLOOKUP($A63,競技者csv変換!$A:$AK,MATCH(AC$1,競技者csv変換!$1:$1,0),0)))</f>
        <v/>
      </c>
      <c r="AD63" s="76" t="str">
        <f>IF(ISERROR(VLOOKUP($A63,競技者csv変換!$A:$AK,MATCH(AD$1,競技者csv変換!$1:$1,0),0)),"",IF(VLOOKUP($A63,競技者csv変換!$A:$AK,MATCH(AD$1,競技者csv変換!$1:$1,0),0)="","",VLOOKUP($A63,競技者csv変換!$A:$AK,MATCH(AD$1,競技者csv変換!$1:$1,0),0)))</f>
        <v/>
      </c>
      <c r="AE63" s="76" t="str">
        <f>IF(ISERROR(VLOOKUP($A63,競技者csv変換!$A:$AK,MATCH(AE$1,競技者csv変換!$1:$1,0),0)),"",IF(VLOOKUP($A63,競技者csv変換!$A:$AK,MATCH(AE$1,競技者csv変換!$1:$1,0),0)="","",VLOOKUP($A63,競技者csv変換!$A:$AK,MATCH(AE$1,競技者csv変換!$1:$1,0),0)))</f>
        <v/>
      </c>
      <c r="AF63" s="76" t="str">
        <f>IF(ISERROR(VLOOKUP($A63,競技者csv変換!$A:$AK,MATCH(AF$1,競技者csv変換!$1:$1,0),0)),"",IF(VLOOKUP($A63,競技者csv変換!$A:$AK,MATCH(AF$1,競技者csv変換!$1:$1,0),0)="","",VLOOKUP($A63,競技者csv変換!$A:$AK,MATCH(AF$1,競技者csv変換!$1:$1,0),0)))</f>
        <v/>
      </c>
      <c r="AG63" s="76" t="str">
        <f>IF(ISERROR(VLOOKUP($A63,競技者csv変換!$A:$AK,MATCH(AG$1,競技者csv変換!$1:$1,0),0)),"",IF(VLOOKUP($A63,競技者csv変換!$A:$AK,MATCH(AG$1,競技者csv変換!$1:$1,0),0)="","",VLOOKUP($A63,競技者csv変換!$A:$AK,MATCH(AG$1,競技者csv変換!$1:$1,0),0)))</f>
        <v/>
      </c>
      <c r="AH63" s="76" t="str">
        <f>IF(ISERROR(VLOOKUP($A63,競技者csv変換!$A:$AK,MATCH(AH$1,競技者csv変換!$1:$1,0),0)),"",IF(VLOOKUP($A63,競技者csv変換!$A:$AK,MATCH(AH$1,競技者csv変換!$1:$1,0),0)="","",VLOOKUP($A63,競技者csv変換!$A:$AK,MATCH(AH$1,競技者csv変換!$1:$1,0),0)))</f>
        <v/>
      </c>
      <c r="AI63" s="76" t="str">
        <f>IF(ISERROR(VLOOKUP($A63,競技者csv変換!$A:$AK,MATCH(AI$1,競技者csv変換!$1:$1,0),0)),"",IF(VLOOKUP($A63,競技者csv変換!$A:$AK,MATCH(AI$1,競技者csv変換!$1:$1,0),0)="","",VLOOKUP($A63,競技者csv変換!$A:$AK,MATCH(AI$1,競技者csv変換!$1:$1,0),0)))</f>
        <v/>
      </c>
      <c r="AJ63" s="76" t="str">
        <f>IF(ISERROR(VLOOKUP($A63,競技者csv変換!$A:$AK,MATCH(AJ$1,競技者csv変換!$1:$1,0),0)),"",IF(VLOOKUP($A63,競技者csv変換!$A:$AK,MATCH(AJ$1,競技者csv変換!$1:$1,0),0)="","",VLOOKUP($A63,競技者csv変換!$A:$AK,MATCH(AJ$1,競技者csv変換!$1:$1,0),0)))</f>
        <v/>
      </c>
      <c r="AK63" s="76" t="str">
        <f>IF(ISERROR(VLOOKUP($A63,競技者csv変換!$A:$AK,MATCH(AK$1,競技者csv変換!$1:$1,0),0)),"",IF(VLOOKUP($A63,競技者csv変換!$A:$AK,MATCH(AK$1,競技者csv変換!$1:$1,0),0)="","",VLOOKUP($A63,競技者csv変換!$A:$AK,MATCH(AK$1,競技者csv変換!$1:$1,0),0)))</f>
        <v/>
      </c>
    </row>
    <row r="64" spans="1:37" ht="18" customHeight="1">
      <c r="A64" s="76" t="str">
        <f t="shared" si="0"/>
        <v/>
      </c>
      <c r="B64" s="189" t="str">
        <f>IF(ISERROR(VLOOKUP($A64,競技者csv変換!$A:$AK,MATCH(B$1,競技者csv変換!$1:$1,0),0)),"",IF(VLOOKUP($A64,競技者csv変換!$A:$AK,MATCH(B$1,競技者csv変換!$1:$1,0),0)="","",VLOOKUP($A64,競技者csv変換!$A:$AK,MATCH(B$1,競技者csv変換!$1:$1,0),0)))</f>
        <v/>
      </c>
      <c r="C64" s="189" t="str">
        <f>IF(ISERROR(VLOOKUP($A64,競技者csv変換!$A:$AK,MATCH(C$1,競技者csv変換!$1:$1,0),0)),"",IF(VLOOKUP($A64,競技者csv変換!$A:$AK,MATCH(C$1,競技者csv変換!$1:$1,0),0)="","",VLOOKUP($A64,競技者csv変換!$A:$AK,MATCH(C$1,競技者csv変換!$1:$1,0),0)))</f>
        <v/>
      </c>
      <c r="D64" s="189" t="str">
        <f>IF(ISERROR(VLOOKUP($A64,競技者csv変換!$A:$AK,MATCH(D$1,競技者csv変換!$1:$1,0),0)),"",IF(VLOOKUP($A64,競技者csv変換!$A:$AK,MATCH(D$1,競技者csv変換!$1:$1,0),0)="","",VLOOKUP($A64,競技者csv変換!$A:$AK,MATCH(D$1,競技者csv変換!$1:$1,0),0)))</f>
        <v/>
      </c>
      <c r="E64" s="189" t="str">
        <f>IF(ISERROR(VLOOKUP($A64,競技者csv変換!$A:$AK,MATCH(E$1,競技者csv変換!$1:$1,0),0)),"",IF(VLOOKUP($A64,競技者csv変換!$A:$AK,MATCH(E$1,競技者csv変換!$1:$1,0),0)="","",VLOOKUP($A64,競技者csv変換!$A:$AK,MATCH(E$1,競技者csv変換!$1:$1,0),0)))</f>
        <v/>
      </c>
      <c r="F64" s="189" t="str">
        <f>IF(ISERROR(VLOOKUP($A64,競技者csv変換!$A:$AK,MATCH(F$1,競技者csv変換!$1:$1,0),0)),"",IF(VLOOKUP($A64,競技者csv変換!$A:$AK,MATCH(F$1,競技者csv変換!$1:$1,0),0)="","",VLOOKUP($A64,競技者csv変換!$A:$AK,MATCH(F$1,競技者csv変換!$1:$1,0),0)))</f>
        <v/>
      </c>
      <c r="G64" s="189" t="str">
        <f>IF(ISERROR(VLOOKUP($A64,競技者csv変換!$A:$AK,MATCH(G$1,競技者csv変換!$1:$1,0),0)),"",IF(VLOOKUP($A64,競技者csv変換!$A:$AK,MATCH(G$1,競技者csv変換!$1:$1,0),0)="","",VLOOKUP($A64,競技者csv変換!$A:$AK,MATCH(G$1,競技者csv変換!$1:$1,0),0)))</f>
        <v/>
      </c>
      <c r="H64" s="189" t="str">
        <f>IF(ISERROR(VLOOKUP($A64,競技者csv変換!$A:$AK,MATCH(H$1,競技者csv変換!$1:$1,0),0)),"",IF(VLOOKUP($A64,競技者csv変換!$A:$AK,MATCH(H$1,競技者csv変換!$1:$1,0),0)="","",VLOOKUP($A64,競技者csv変換!$A:$AK,MATCH(H$1,競技者csv変換!$1:$1,0),0)))</f>
        <v/>
      </c>
      <c r="I64" s="189" t="str">
        <f>IF(ISERROR(VLOOKUP($A64,競技者csv変換!$A:$AK,MATCH(I$1,競技者csv変換!$1:$1,0),0)),"",IF(VLOOKUP($A64,競技者csv変換!$A:$AK,MATCH(I$1,競技者csv変換!$1:$1,0),0)="","",VLOOKUP($A64,競技者csv変換!$A:$AK,MATCH(I$1,競技者csv変換!$1:$1,0),0)))</f>
        <v/>
      </c>
      <c r="J64" s="189" t="str">
        <f>IF(ISERROR(VLOOKUP($A64,競技者csv変換!$A:$AK,MATCH(J$1,競技者csv変換!$1:$1,0),0)),"",IF(VLOOKUP($A64,競技者csv変換!$A:$AK,MATCH(J$1,競技者csv変換!$1:$1,0),0)="","",VLOOKUP($A64,競技者csv変換!$A:$AK,MATCH(J$1,競技者csv変換!$1:$1,0),0)))</f>
        <v/>
      </c>
      <c r="K64" s="189" t="str">
        <f>IF(ISERROR(VLOOKUP($A64,競技者csv変換!$A:$AK,MATCH(K$1,競技者csv変換!$1:$1,0),0)),"",IF(VLOOKUP($A64,競技者csv変換!$A:$AK,MATCH(K$1,競技者csv変換!$1:$1,0),0)="","",VLOOKUP($A64,競技者csv変換!$A:$AK,MATCH(K$1,競技者csv変換!$1:$1,0),0)))</f>
        <v/>
      </c>
      <c r="L64" s="189" t="str">
        <f>IF(ISERROR(VLOOKUP($A64,競技者csv変換!$A:$AK,MATCH(L$1,競技者csv変換!$1:$1,0),0)),"",IF(VLOOKUP($A64,競技者csv変換!$A:$AK,MATCH(L$1,競技者csv変換!$1:$1,0),0)="","",VLOOKUP($A64,競技者csv変換!$A:$AK,MATCH(L$1,競技者csv変換!$1:$1,0),0)))</f>
        <v/>
      </c>
      <c r="M64" s="189" t="str">
        <f>IF(ISERROR(VLOOKUP($A64,競技者csv変換!$A:$AK,MATCH(M$1,競技者csv変換!$1:$1,0),0)),"",IF(VLOOKUP($A64,競技者csv変換!$A:$AK,MATCH(M$1,競技者csv変換!$1:$1,0),0)="","",VLOOKUP($A64,競技者csv変換!$A:$AK,MATCH(M$1,競技者csv変換!$1:$1,0),0)))</f>
        <v/>
      </c>
      <c r="N64" s="189" t="str">
        <f>IF(ISERROR(VLOOKUP($A64,競技者csv変換!$A:$AK,MATCH(N$1,競技者csv変換!$1:$1,0),0)),"",IF(VLOOKUP($A64,競技者csv変換!$A:$AK,MATCH(N$1,競技者csv変換!$1:$1,0),0)="","",VLOOKUP($A64,競技者csv変換!$A:$AK,MATCH(N$1,競技者csv変換!$1:$1,0),0)))</f>
        <v/>
      </c>
      <c r="O64" s="189" t="str">
        <f>IF(ISERROR(VLOOKUP($A64,競技者csv変換!$A:$AK,MATCH(O$1,競技者csv変換!$1:$1,0),0)),"",IF(VLOOKUP($A64,競技者csv変換!$A:$AK,MATCH(O$1,競技者csv変換!$1:$1,0),0)="","",VLOOKUP($A64,競技者csv変換!$A:$AK,MATCH(O$1,競技者csv変換!$1:$1,0),0)))</f>
        <v/>
      </c>
      <c r="P64" s="189" t="str">
        <f>IF(ISERROR(VLOOKUP($A64,競技者csv変換!$A:$AK,MATCH(P$1,競技者csv変換!$1:$1,0),0)),"",IF(VLOOKUP($A64,競技者csv変換!$A:$AK,MATCH(P$1,競技者csv変換!$1:$1,0),0)="","",VLOOKUP($A64,競技者csv変換!$A:$AK,MATCH(P$1,競技者csv変換!$1:$1,0),0)))</f>
        <v/>
      </c>
      <c r="Q64" s="189" t="str">
        <f>IF(ISERROR(VLOOKUP($A64,競技者csv変換!$A:$AK,MATCH(Q$1,競技者csv変換!$1:$1,0),0)),"",IF(VLOOKUP($A64,競技者csv変換!$A:$AK,MATCH(Q$1,競技者csv変換!$1:$1,0),0)="","",VLOOKUP($A64,競技者csv変換!$A:$AK,MATCH(Q$1,競技者csv変換!$1:$1,0),0)))</f>
        <v/>
      </c>
      <c r="R64" s="189" t="str">
        <f>IF(ISERROR(VLOOKUP($A64,競技者csv変換!$A:$AK,MATCH(R$1,競技者csv変換!$1:$1,0),0)),"",IF(VLOOKUP($A64,競技者csv変換!$A:$AK,MATCH(R$1,競技者csv変換!$1:$1,0),0)="","",VLOOKUP($A64,競技者csv変換!$A:$AK,MATCH(R$1,競技者csv変換!$1:$1,0),0)))</f>
        <v/>
      </c>
      <c r="S64" s="189" t="str">
        <f>IF(ISERROR(VLOOKUP($A64,競技者csv変換!$A:$AK,MATCH(S$1,競技者csv変換!$1:$1,0),0)),"",IF(VLOOKUP($A64,競技者csv変換!$A:$AK,MATCH(S$1,競技者csv変換!$1:$1,0),0)="","",VLOOKUP($A64,競技者csv変換!$A:$AK,MATCH(S$1,競技者csv変換!$1:$1,0),0)))</f>
        <v/>
      </c>
      <c r="T64" s="189" t="str">
        <f>IF(ISERROR(VLOOKUP($A64,競技者csv変換!$A:$AK,MATCH(T$1,競技者csv変換!$1:$1,0),0)),"",IF(VLOOKUP($A64,競技者csv変換!$A:$AK,MATCH(T$1,競技者csv変換!$1:$1,0),0)="","",VLOOKUP($A64,競技者csv変換!$A:$AK,MATCH(T$1,競技者csv変換!$1:$1,0),0)))</f>
        <v/>
      </c>
      <c r="U64" s="189" t="str">
        <f>IF(ISERROR(VLOOKUP($A64,競技者csv変換!$A:$AK,MATCH(U$1,競技者csv変換!$1:$1,0),0)),"",IF(VLOOKUP($A64,競技者csv変換!$A:$AK,MATCH(U$1,競技者csv変換!$1:$1,0),0)="","",VLOOKUP($A64,競技者csv変換!$A:$AK,MATCH(U$1,競技者csv変換!$1:$1,0),0)))</f>
        <v/>
      </c>
      <c r="V64" s="189" t="str">
        <f>IF(ISERROR(VLOOKUP($A64,競技者csv変換!$A:$AK,MATCH(V$1,競技者csv変換!$1:$1,0),0)),"",IF(VLOOKUP($A64,競技者csv変換!$A:$AK,MATCH(V$1,競技者csv変換!$1:$1,0),0)="","",VLOOKUP($A64,競技者csv変換!$A:$AK,MATCH(V$1,競技者csv変換!$1:$1,0),0)))</f>
        <v/>
      </c>
      <c r="W64" s="189" t="str">
        <f>IF(ISERROR(VLOOKUP($A64,競技者csv変換!$A:$AK,MATCH(W$1,競技者csv変換!$1:$1,0),0)),"",IF(VLOOKUP($A64,競技者csv変換!$A:$AK,MATCH(W$1,競技者csv変換!$1:$1,0),0)="","",VLOOKUP($A64,競技者csv変換!$A:$AK,MATCH(W$1,競技者csv変換!$1:$1,0),0)))</f>
        <v/>
      </c>
      <c r="X64" s="189" t="str">
        <f>IF(ISERROR(VLOOKUP($A64,競技者csv変換!$A:$AK,MATCH(X$1,競技者csv変換!$1:$1,0),0)),"",IF(VLOOKUP($A64,競技者csv変換!$A:$AK,MATCH(X$1,競技者csv変換!$1:$1,0),0)="","",VLOOKUP($A64,競技者csv変換!$A:$AK,MATCH(X$1,競技者csv変換!$1:$1,0),0)))</f>
        <v/>
      </c>
      <c r="Y64" s="189" t="str">
        <f>IF(ISERROR(VLOOKUP($A64,競技者csv変換!$A:$AK,MATCH(Y$1,競技者csv変換!$1:$1,0),0)),"",IF(VLOOKUP($A64,競技者csv変換!$A:$AK,MATCH(Y$1,競技者csv変換!$1:$1,0),0)="","",VLOOKUP($A64,競技者csv変換!$A:$AK,MATCH(Y$1,競技者csv変換!$1:$1,0),0)))</f>
        <v/>
      </c>
      <c r="Z64" s="189" t="str">
        <f>IF(ISERROR(VLOOKUP($A64,競技者csv変換!$A:$AK,MATCH(Z$1,競技者csv変換!$1:$1,0),0)),"",IF(VLOOKUP($A64,競技者csv変換!$A:$AK,MATCH(Z$1,競技者csv変換!$1:$1,0),0)="","",VLOOKUP($A64,競技者csv変換!$A:$AK,MATCH(Z$1,競技者csv変換!$1:$1,0),0)))</f>
        <v/>
      </c>
      <c r="AA64" s="189" t="str">
        <f>IF(ISERROR(VLOOKUP($A64,競技者csv変換!$A:$AK,MATCH(AA$1,競技者csv変換!$1:$1,0),0)),"",IF(VLOOKUP($A64,競技者csv変換!$A:$AK,MATCH(AA$1,競技者csv変換!$1:$1,0),0)="","",VLOOKUP($A64,競技者csv変換!$A:$AK,MATCH(AA$1,競技者csv変換!$1:$1,0),0)))</f>
        <v/>
      </c>
      <c r="AB64" s="189" t="str">
        <f>IF(ISERROR(VLOOKUP($A64,競技者csv変換!$A:$AK,MATCH(AB$1,競技者csv変換!$1:$1,0),0)),"",IF(VLOOKUP($A64,競技者csv変換!$A:$AK,MATCH(AB$1,競技者csv変換!$1:$1,0),0)="","",VLOOKUP($A64,競技者csv変換!$A:$AK,MATCH(AB$1,競技者csv変換!$1:$1,0),0)))</f>
        <v/>
      </c>
      <c r="AC64" s="189" t="str">
        <f>IF(ISERROR(VLOOKUP($A64,競技者csv変換!$A:$AK,MATCH(AC$1,競技者csv変換!$1:$1,0),0)),"",IF(VLOOKUP($A64,競技者csv変換!$A:$AK,MATCH(AC$1,競技者csv変換!$1:$1,0),0)="","",VLOOKUP($A64,競技者csv変換!$A:$AK,MATCH(AC$1,競技者csv変換!$1:$1,0),0)))</f>
        <v/>
      </c>
      <c r="AD64" s="76" t="str">
        <f>IF(ISERROR(VLOOKUP($A64,競技者csv変換!$A:$AK,MATCH(AD$1,競技者csv変換!$1:$1,0),0)),"",IF(VLOOKUP($A64,競技者csv変換!$A:$AK,MATCH(AD$1,競技者csv変換!$1:$1,0),0)="","",VLOOKUP($A64,競技者csv変換!$A:$AK,MATCH(AD$1,競技者csv変換!$1:$1,0),0)))</f>
        <v/>
      </c>
      <c r="AE64" s="76" t="str">
        <f>IF(ISERROR(VLOOKUP($A64,競技者csv変換!$A:$AK,MATCH(AE$1,競技者csv変換!$1:$1,0),0)),"",IF(VLOOKUP($A64,競技者csv変換!$A:$AK,MATCH(AE$1,競技者csv変換!$1:$1,0),0)="","",VLOOKUP($A64,競技者csv変換!$A:$AK,MATCH(AE$1,競技者csv変換!$1:$1,0),0)))</f>
        <v/>
      </c>
      <c r="AF64" s="76" t="str">
        <f>IF(ISERROR(VLOOKUP($A64,競技者csv変換!$A:$AK,MATCH(AF$1,競技者csv変換!$1:$1,0),0)),"",IF(VLOOKUP($A64,競技者csv変換!$A:$AK,MATCH(AF$1,競技者csv変換!$1:$1,0),0)="","",VLOOKUP($A64,競技者csv変換!$A:$AK,MATCH(AF$1,競技者csv変換!$1:$1,0),0)))</f>
        <v/>
      </c>
      <c r="AG64" s="76" t="str">
        <f>IF(ISERROR(VLOOKUP($A64,競技者csv変換!$A:$AK,MATCH(AG$1,競技者csv変換!$1:$1,0),0)),"",IF(VLOOKUP($A64,競技者csv変換!$A:$AK,MATCH(AG$1,競技者csv変換!$1:$1,0),0)="","",VLOOKUP($A64,競技者csv変換!$A:$AK,MATCH(AG$1,競技者csv変換!$1:$1,0),0)))</f>
        <v/>
      </c>
      <c r="AH64" s="76" t="str">
        <f>IF(ISERROR(VLOOKUP($A64,競技者csv変換!$A:$AK,MATCH(AH$1,競技者csv変換!$1:$1,0),0)),"",IF(VLOOKUP($A64,競技者csv変換!$A:$AK,MATCH(AH$1,競技者csv変換!$1:$1,0),0)="","",VLOOKUP($A64,競技者csv変換!$A:$AK,MATCH(AH$1,競技者csv変換!$1:$1,0),0)))</f>
        <v/>
      </c>
      <c r="AI64" s="76" t="str">
        <f>IF(ISERROR(VLOOKUP($A64,競技者csv変換!$A:$AK,MATCH(AI$1,競技者csv変換!$1:$1,0),0)),"",IF(VLOOKUP($A64,競技者csv変換!$A:$AK,MATCH(AI$1,競技者csv変換!$1:$1,0),0)="","",VLOOKUP($A64,競技者csv変換!$A:$AK,MATCH(AI$1,競技者csv変換!$1:$1,0),0)))</f>
        <v/>
      </c>
      <c r="AJ64" s="76" t="str">
        <f>IF(ISERROR(VLOOKUP($A64,競技者csv変換!$A:$AK,MATCH(AJ$1,競技者csv変換!$1:$1,0),0)),"",IF(VLOOKUP($A64,競技者csv変換!$A:$AK,MATCH(AJ$1,競技者csv変換!$1:$1,0),0)="","",VLOOKUP($A64,競技者csv変換!$A:$AK,MATCH(AJ$1,競技者csv変換!$1:$1,0),0)))</f>
        <v/>
      </c>
      <c r="AK64" s="76" t="str">
        <f>IF(ISERROR(VLOOKUP($A64,競技者csv変換!$A:$AK,MATCH(AK$1,競技者csv変換!$1:$1,0),0)),"",IF(VLOOKUP($A64,競技者csv変換!$A:$AK,MATCH(AK$1,競技者csv変換!$1:$1,0),0)="","",VLOOKUP($A64,競技者csv変換!$A:$AK,MATCH(AK$1,競技者csv変換!$1:$1,0),0)))</f>
        <v/>
      </c>
    </row>
    <row r="65" spans="1:37" ht="18" customHeight="1">
      <c r="A65" s="76" t="str">
        <f t="shared" si="0"/>
        <v/>
      </c>
      <c r="B65" s="189" t="str">
        <f>IF(ISERROR(VLOOKUP($A65,競技者csv変換!$A:$AK,MATCH(B$1,競技者csv変換!$1:$1,0),0)),"",IF(VLOOKUP($A65,競技者csv変換!$A:$AK,MATCH(B$1,競技者csv変換!$1:$1,0),0)="","",VLOOKUP($A65,競技者csv変換!$A:$AK,MATCH(B$1,競技者csv変換!$1:$1,0),0)))</f>
        <v/>
      </c>
      <c r="C65" s="189" t="str">
        <f>IF(ISERROR(VLOOKUP($A65,競技者csv変換!$A:$AK,MATCH(C$1,競技者csv変換!$1:$1,0),0)),"",IF(VLOOKUP($A65,競技者csv変換!$A:$AK,MATCH(C$1,競技者csv変換!$1:$1,0),0)="","",VLOOKUP($A65,競技者csv変換!$A:$AK,MATCH(C$1,競技者csv変換!$1:$1,0),0)))</f>
        <v/>
      </c>
      <c r="D65" s="189" t="str">
        <f>IF(ISERROR(VLOOKUP($A65,競技者csv変換!$A:$AK,MATCH(D$1,競技者csv変換!$1:$1,0),0)),"",IF(VLOOKUP($A65,競技者csv変換!$A:$AK,MATCH(D$1,競技者csv変換!$1:$1,0),0)="","",VLOOKUP($A65,競技者csv変換!$A:$AK,MATCH(D$1,競技者csv変換!$1:$1,0),0)))</f>
        <v/>
      </c>
      <c r="E65" s="189" t="str">
        <f>IF(ISERROR(VLOOKUP($A65,競技者csv変換!$A:$AK,MATCH(E$1,競技者csv変換!$1:$1,0),0)),"",IF(VLOOKUP($A65,競技者csv変換!$A:$AK,MATCH(E$1,競技者csv変換!$1:$1,0),0)="","",VLOOKUP($A65,競技者csv変換!$A:$AK,MATCH(E$1,競技者csv変換!$1:$1,0),0)))</f>
        <v/>
      </c>
      <c r="F65" s="189" t="str">
        <f>IF(ISERROR(VLOOKUP($A65,競技者csv変換!$A:$AK,MATCH(F$1,競技者csv変換!$1:$1,0),0)),"",IF(VLOOKUP($A65,競技者csv変換!$A:$AK,MATCH(F$1,競技者csv変換!$1:$1,0),0)="","",VLOOKUP($A65,競技者csv変換!$A:$AK,MATCH(F$1,競技者csv変換!$1:$1,0),0)))</f>
        <v/>
      </c>
      <c r="G65" s="189" t="str">
        <f>IF(ISERROR(VLOOKUP($A65,競技者csv変換!$A:$AK,MATCH(G$1,競技者csv変換!$1:$1,0),0)),"",IF(VLOOKUP($A65,競技者csv変換!$A:$AK,MATCH(G$1,競技者csv変換!$1:$1,0),0)="","",VLOOKUP($A65,競技者csv変換!$A:$AK,MATCH(G$1,競技者csv変換!$1:$1,0),0)))</f>
        <v/>
      </c>
      <c r="H65" s="189" t="str">
        <f>IF(ISERROR(VLOOKUP($A65,競技者csv変換!$A:$AK,MATCH(H$1,競技者csv変換!$1:$1,0),0)),"",IF(VLOOKUP($A65,競技者csv変換!$A:$AK,MATCH(H$1,競技者csv変換!$1:$1,0),0)="","",VLOOKUP($A65,競技者csv変換!$A:$AK,MATCH(H$1,競技者csv変換!$1:$1,0),0)))</f>
        <v/>
      </c>
      <c r="I65" s="189" t="str">
        <f>IF(ISERROR(VLOOKUP($A65,競技者csv変換!$A:$AK,MATCH(I$1,競技者csv変換!$1:$1,0),0)),"",IF(VLOOKUP($A65,競技者csv変換!$A:$AK,MATCH(I$1,競技者csv変換!$1:$1,0),0)="","",VLOOKUP($A65,競技者csv変換!$A:$AK,MATCH(I$1,競技者csv変換!$1:$1,0),0)))</f>
        <v/>
      </c>
      <c r="J65" s="189" t="str">
        <f>IF(ISERROR(VLOOKUP($A65,競技者csv変換!$A:$AK,MATCH(J$1,競技者csv変換!$1:$1,0),0)),"",IF(VLOOKUP($A65,競技者csv変換!$A:$AK,MATCH(J$1,競技者csv変換!$1:$1,0),0)="","",VLOOKUP($A65,競技者csv変換!$A:$AK,MATCH(J$1,競技者csv変換!$1:$1,0),0)))</f>
        <v/>
      </c>
      <c r="K65" s="189" t="str">
        <f>IF(ISERROR(VLOOKUP($A65,競技者csv変換!$A:$AK,MATCH(K$1,競技者csv変換!$1:$1,0),0)),"",IF(VLOOKUP($A65,競技者csv変換!$A:$AK,MATCH(K$1,競技者csv変換!$1:$1,0),0)="","",VLOOKUP($A65,競技者csv変換!$A:$AK,MATCH(K$1,競技者csv変換!$1:$1,0),0)))</f>
        <v/>
      </c>
      <c r="L65" s="189" t="str">
        <f>IF(ISERROR(VLOOKUP($A65,競技者csv変換!$A:$AK,MATCH(L$1,競技者csv変換!$1:$1,0),0)),"",IF(VLOOKUP($A65,競技者csv変換!$A:$AK,MATCH(L$1,競技者csv変換!$1:$1,0),0)="","",VLOOKUP($A65,競技者csv変換!$A:$AK,MATCH(L$1,競技者csv変換!$1:$1,0),0)))</f>
        <v/>
      </c>
      <c r="M65" s="189" t="str">
        <f>IF(ISERROR(VLOOKUP($A65,競技者csv変換!$A:$AK,MATCH(M$1,競技者csv変換!$1:$1,0),0)),"",IF(VLOOKUP($A65,競技者csv変換!$A:$AK,MATCH(M$1,競技者csv変換!$1:$1,0),0)="","",VLOOKUP($A65,競技者csv変換!$A:$AK,MATCH(M$1,競技者csv変換!$1:$1,0),0)))</f>
        <v/>
      </c>
      <c r="N65" s="189" t="str">
        <f>IF(ISERROR(VLOOKUP($A65,競技者csv変換!$A:$AK,MATCH(N$1,競技者csv変換!$1:$1,0),0)),"",IF(VLOOKUP($A65,競技者csv変換!$A:$AK,MATCH(N$1,競技者csv変換!$1:$1,0),0)="","",VLOOKUP($A65,競技者csv変換!$A:$AK,MATCH(N$1,競技者csv変換!$1:$1,0),0)))</f>
        <v/>
      </c>
      <c r="O65" s="189" t="str">
        <f>IF(ISERROR(VLOOKUP($A65,競技者csv変換!$A:$AK,MATCH(O$1,競技者csv変換!$1:$1,0),0)),"",IF(VLOOKUP($A65,競技者csv変換!$A:$AK,MATCH(O$1,競技者csv変換!$1:$1,0),0)="","",VLOOKUP($A65,競技者csv変換!$A:$AK,MATCH(O$1,競技者csv変換!$1:$1,0),0)))</f>
        <v/>
      </c>
      <c r="P65" s="189" t="str">
        <f>IF(ISERROR(VLOOKUP($A65,競技者csv変換!$A:$AK,MATCH(P$1,競技者csv変換!$1:$1,0),0)),"",IF(VLOOKUP($A65,競技者csv変換!$A:$AK,MATCH(P$1,競技者csv変換!$1:$1,0),0)="","",VLOOKUP($A65,競技者csv変換!$A:$AK,MATCH(P$1,競技者csv変換!$1:$1,0),0)))</f>
        <v/>
      </c>
      <c r="Q65" s="189" t="str">
        <f>IF(ISERROR(VLOOKUP($A65,競技者csv変換!$A:$AK,MATCH(Q$1,競技者csv変換!$1:$1,0),0)),"",IF(VLOOKUP($A65,競技者csv変換!$A:$AK,MATCH(Q$1,競技者csv変換!$1:$1,0),0)="","",VLOOKUP($A65,競技者csv変換!$A:$AK,MATCH(Q$1,競技者csv変換!$1:$1,0),0)))</f>
        <v/>
      </c>
      <c r="R65" s="189" t="str">
        <f>IF(ISERROR(VLOOKUP($A65,競技者csv変換!$A:$AK,MATCH(R$1,競技者csv変換!$1:$1,0),0)),"",IF(VLOOKUP($A65,競技者csv変換!$A:$AK,MATCH(R$1,競技者csv変換!$1:$1,0),0)="","",VLOOKUP($A65,競技者csv変換!$A:$AK,MATCH(R$1,競技者csv変換!$1:$1,0),0)))</f>
        <v/>
      </c>
      <c r="S65" s="189" t="str">
        <f>IF(ISERROR(VLOOKUP($A65,競技者csv変換!$A:$AK,MATCH(S$1,競技者csv変換!$1:$1,0),0)),"",IF(VLOOKUP($A65,競技者csv変換!$A:$AK,MATCH(S$1,競技者csv変換!$1:$1,0),0)="","",VLOOKUP($A65,競技者csv変換!$A:$AK,MATCH(S$1,競技者csv変換!$1:$1,0),0)))</f>
        <v/>
      </c>
      <c r="T65" s="189" t="str">
        <f>IF(ISERROR(VLOOKUP($A65,競技者csv変換!$A:$AK,MATCH(T$1,競技者csv変換!$1:$1,0),0)),"",IF(VLOOKUP($A65,競技者csv変換!$A:$AK,MATCH(T$1,競技者csv変換!$1:$1,0),0)="","",VLOOKUP($A65,競技者csv変換!$A:$AK,MATCH(T$1,競技者csv変換!$1:$1,0),0)))</f>
        <v/>
      </c>
      <c r="U65" s="189" t="str">
        <f>IF(ISERROR(VLOOKUP($A65,競技者csv変換!$A:$AK,MATCH(U$1,競技者csv変換!$1:$1,0),0)),"",IF(VLOOKUP($A65,競技者csv変換!$A:$AK,MATCH(U$1,競技者csv変換!$1:$1,0),0)="","",VLOOKUP($A65,競技者csv変換!$A:$AK,MATCH(U$1,競技者csv変換!$1:$1,0),0)))</f>
        <v/>
      </c>
      <c r="V65" s="189" t="str">
        <f>IF(ISERROR(VLOOKUP($A65,競技者csv変換!$A:$AK,MATCH(V$1,競技者csv変換!$1:$1,0),0)),"",IF(VLOOKUP($A65,競技者csv変換!$A:$AK,MATCH(V$1,競技者csv変換!$1:$1,0),0)="","",VLOOKUP($A65,競技者csv変換!$A:$AK,MATCH(V$1,競技者csv変換!$1:$1,0),0)))</f>
        <v/>
      </c>
      <c r="W65" s="189" t="str">
        <f>IF(ISERROR(VLOOKUP($A65,競技者csv変換!$A:$AK,MATCH(W$1,競技者csv変換!$1:$1,0),0)),"",IF(VLOOKUP($A65,競技者csv変換!$A:$AK,MATCH(W$1,競技者csv変換!$1:$1,0),0)="","",VLOOKUP($A65,競技者csv変換!$A:$AK,MATCH(W$1,競技者csv変換!$1:$1,0),0)))</f>
        <v/>
      </c>
      <c r="X65" s="189" t="str">
        <f>IF(ISERROR(VLOOKUP($A65,競技者csv変換!$A:$AK,MATCH(X$1,競技者csv変換!$1:$1,0),0)),"",IF(VLOOKUP($A65,競技者csv変換!$A:$AK,MATCH(X$1,競技者csv変換!$1:$1,0),0)="","",VLOOKUP($A65,競技者csv変換!$A:$AK,MATCH(X$1,競技者csv変換!$1:$1,0),0)))</f>
        <v/>
      </c>
      <c r="Y65" s="189" t="str">
        <f>IF(ISERROR(VLOOKUP($A65,競技者csv変換!$A:$AK,MATCH(Y$1,競技者csv変換!$1:$1,0),0)),"",IF(VLOOKUP($A65,競技者csv変換!$A:$AK,MATCH(Y$1,競技者csv変換!$1:$1,0),0)="","",VLOOKUP($A65,競技者csv変換!$A:$AK,MATCH(Y$1,競技者csv変換!$1:$1,0),0)))</f>
        <v/>
      </c>
      <c r="Z65" s="189" t="str">
        <f>IF(ISERROR(VLOOKUP($A65,競技者csv変換!$A:$AK,MATCH(Z$1,競技者csv変換!$1:$1,0),0)),"",IF(VLOOKUP($A65,競技者csv変換!$A:$AK,MATCH(Z$1,競技者csv変換!$1:$1,0),0)="","",VLOOKUP($A65,競技者csv変換!$A:$AK,MATCH(Z$1,競技者csv変換!$1:$1,0),0)))</f>
        <v/>
      </c>
      <c r="AA65" s="189" t="str">
        <f>IF(ISERROR(VLOOKUP($A65,競技者csv変換!$A:$AK,MATCH(AA$1,競技者csv変換!$1:$1,0),0)),"",IF(VLOOKUP($A65,競技者csv変換!$A:$AK,MATCH(AA$1,競技者csv変換!$1:$1,0),0)="","",VLOOKUP($A65,競技者csv変換!$A:$AK,MATCH(AA$1,競技者csv変換!$1:$1,0),0)))</f>
        <v/>
      </c>
      <c r="AB65" s="189" t="str">
        <f>IF(ISERROR(VLOOKUP($A65,競技者csv変換!$A:$AK,MATCH(AB$1,競技者csv変換!$1:$1,0),0)),"",IF(VLOOKUP($A65,競技者csv変換!$A:$AK,MATCH(AB$1,競技者csv変換!$1:$1,0),0)="","",VLOOKUP($A65,競技者csv変換!$A:$AK,MATCH(AB$1,競技者csv変換!$1:$1,0),0)))</f>
        <v/>
      </c>
      <c r="AC65" s="189" t="str">
        <f>IF(ISERROR(VLOOKUP($A65,競技者csv変換!$A:$AK,MATCH(AC$1,競技者csv変換!$1:$1,0),0)),"",IF(VLOOKUP($A65,競技者csv変換!$A:$AK,MATCH(AC$1,競技者csv変換!$1:$1,0),0)="","",VLOOKUP($A65,競技者csv変換!$A:$AK,MATCH(AC$1,競技者csv変換!$1:$1,0),0)))</f>
        <v/>
      </c>
      <c r="AD65" s="76" t="str">
        <f>IF(ISERROR(VLOOKUP($A65,競技者csv変換!$A:$AK,MATCH(AD$1,競技者csv変換!$1:$1,0),0)),"",IF(VLOOKUP($A65,競技者csv変換!$A:$AK,MATCH(AD$1,競技者csv変換!$1:$1,0),0)="","",VLOOKUP($A65,競技者csv変換!$A:$AK,MATCH(AD$1,競技者csv変換!$1:$1,0),0)))</f>
        <v/>
      </c>
      <c r="AE65" s="76" t="str">
        <f>IF(ISERROR(VLOOKUP($A65,競技者csv変換!$A:$AK,MATCH(AE$1,競技者csv変換!$1:$1,0),0)),"",IF(VLOOKUP($A65,競技者csv変換!$A:$AK,MATCH(AE$1,競技者csv変換!$1:$1,0),0)="","",VLOOKUP($A65,競技者csv変換!$A:$AK,MATCH(AE$1,競技者csv変換!$1:$1,0),0)))</f>
        <v/>
      </c>
      <c r="AF65" s="76" t="str">
        <f>IF(ISERROR(VLOOKUP($A65,競技者csv変換!$A:$AK,MATCH(AF$1,競技者csv変換!$1:$1,0),0)),"",IF(VLOOKUP($A65,競技者csv変換!$A:$AK,MATCH(AF$1,競技者csv変換!$1:$1,0),0)="","",VLOOKUP($A65,競技者csv変換!$A:$AK,MATCH(AF$1,競技者csv変換!$1:$1,0),0)))</f>
        <v/>
      </c>
      <c r="AG65" s="76" t="str">
        <f>IF(ISERROR(VLOOKUP($A65,競技者csv変換!$A:$AK,MATCH(AG$1,競技者csv変換!$1:$1,0),0)),"",IF(VLOOKUP($A65,競技者csv変換!$A:$AK,MATCH(AG$1,競技者csv変換!$1:$1,0),0)="","",VLOOKUP($A65,競技者csv変換!$A:$AK,MATCH(AG$1,競技者csv変換!$1:$1,0),0)))</f>
        <v/>
      </c>
      <c r="AH65" s="76" t="str">
        <f>IF(ISERROR(VLOOKUP($A65,競技者csv変換!$A:$AK,MATCH(AH$1,競技者csv変換!$1:$1,0),0)),"",IF(VLOOKUP($A65,競技者csv変換!$A:$AK,MATCH(AH$1,競技者csv変換!$1:$1,0),0)="","",VLOOKUP($A65,競技者csv変換!$A:$AK,MATCH(AH$1,競技者csv変換!$1:$1,0),0)))</f>
        <v/>
      </c>
      <c r="AI65" s="76" t="str">
        <f>IF(ISERROR(VLOOKUP($A65,競技者csv変換!$A:$AK,MATCH(AI$1,競技者csv変換!$1:$1,0),0)),"",IF(VLOOKUP($A65,競技者csv変換!$A:$AK,MATCH(AI$1,競技者csv変換!$1:$1,0),0)="","",VLOOKUP($A65,競技者csv変換!$A:$AK,MATCH(AI$1,競技者csv変換!$1:$1,0),0)))</f>
        <v/>
      </c>
      <c r="AJ65" s="76" t="str">
        <f>IF(ISERROR(VLOOKUP($A65,競技者csv変換!$A:$AK,MATCH(AJ$1,競技者csv変換!$1:$1,0),0)),"",IF(VLOOKUP($A65,競技者csv変換!$A:$AK,MATCH(AJ$1,競技者csv変換!$1:$1,0),0)="","",VLOOKUP($A65,競技者csv変換!$A:$AK,MATCH(AJ$1,競技者csv変換!$1:$1,0),0)))</f>
        <v/>
      </c>
      <c r="AK65" s="76" t="str">
        <f>IF(ISERROR(VLOOKUP($A65,競技者csv変換!$A:$AK,MATCH(AK$1,競技者csv変換!$1:$1,0),0)),"",IF(VLOOKUP($A65,競技者csv変換!$A:$AK,MATCH(AK$1,競技者csv変換!$1:$1,0),0)="","",VLOOKUP($A65,競技者csv変換!$A:$AK,MATCH(AK$1,競技者csv変換!$1:$1,0),0)))</f>
        <v/>
      </c>
    </row>
    <row r="66" spans="1:37" ht="18" customHeight="1">
      <c r="A66" s="76" t="str">
        <f t="shared" si="0"/>
        <v/>
      </c>
      <c r="B66" s="189" t="str">
        <f>IF(ISERROR(VLOOKUP($A66,競技者csv変換!$A:$AK,MATCH(B$1,競技者csv変換!$1:$1,0),0)),"",IF(VLOOKUP($A66,競技者csv変換!$A:$AK,MATCH(B$1,競技者csv変換!$1:$1,0),0)="","",VLOOKUP($A66,競技者csv変換!$A:$AK,MATCH(B$1,競技者csv変換!$1:$1,0),0)))</f>
        <v/>
      </c>
      <c r="C66" s="189" t="str">
        <f>IF(ISERROR(VLOOKUP($A66,競技者csv変換!$A:$AK,MATCH(C$1,競技者csv変換!$1:$1,0),0)),"",IF(VLOOKUP($A66,競技者csv変換!$A:$AK,MATCH(C$1,競技者csv変換!$1:$1,0),0)="","",VLOOKUP($A66,競技者csv変換!$A:$AK,MATCH(C$1,競技者csv変換!$1:$1,0),0)))</f>
        <v/>
      </c>
      <c r="D66" s="189" t="str">
        <f>IF(ISERROR(VLOOKUP($A66,競技者csv変換!$A:$AK,MATCH(D$1,競技者csv変換!$1:$1,0),0)),"",IF(VLOOKUP($A66,競技者csv変換!$A:$AK,MATCH(D$1,競技者csv変換!$1:$1,0),0)="","",VLOOKUP($A66,競技者csv変換!$A:$AK,MATCH(D$1,競技者csv変換!$1:$1,0),0)))</f>
        <v/>
      </c>
      <c r="E66" s="189" t="str">
        <f>IF(ISERROR(VLOOKUP($A66,競技者csv変換!$A:$AK,MATCH(E$1,競技者csv変換!$1:$1,0),0)),"",IF(VLOOKUP($A66,競技者csv変換!$A:$AK,MATCH(E$1,競技者csv変換!$1:$1,0),0)="","",VLOOKUP($A66,競技者csv変換!$A:$AK,MATCH(E$1,競技者csv変換!$1:$1,0),0)))</f>
        <v/>
      </c>
      <c r="F66" s="189" t="str">
        <f>IF(ISERROR(VLOOKUP($A66,競技者csv変換!$A:$AK,MATCH(F$1,競技者csv変換!$1:$1,0),0)),"",IF(VLOOKUP($A66,競技者csv変換!$A:$AK,MATCH(F$1,競技者csv変換!$1:$1,0),0)="","",VLOOKUP($A66,競技者csv変換!$A:$AK,MATCH(F$1,競技者csv変換!$1:$1,0),0)))</f>
        <v/>
      </c>
      <c r="G66" s="189" t="str">
        <f>IF(ISERROR(VLOOKUP($A66,競技者csv変換!$A:$AK,MATCH(G$1,競技者csv変換!$1:$1,0),0)),"",IF(VLOOKUP($A66,競技者csv変換!$A:$AK,MATCH(G$1,競技者csv変換!$1:$1,0),0)="","",VLOOKUP($A66,競技者csv変換!$A:$AK,MATCH(G$1,競技者csv変換!$1:$1,0),0)))</f>
        <v/>
      </c>
      <c r="H66" s="189" t="str">
        <f>IF(ISERROR(VLOOKUP($A66,競技者csv変換!$A:$AK,MATCH(H$1,競技者csv変換!$1:$1,0),0)),"",IF(VLOOKUP($A66,競技者csv変換!$A:$AK,MATCH(H$1,競技者csv変換!$1:$1,0),0)="","",VLOOKUP($A66,競技者csv変換!$A:$AK,MATCH(H$1,競技者csv変換!$1:$1,0),0)))</f>
        <v/>
      </c>
      <c r="I66" s="189" t="str">
        <f>IF(ISERROR(VLOOKUP($A66,競技者csv変換!$A:$AK,MATCH(I$1,競技者csv変換!$1:$1,0),0)),"",IF(VLOOKUP($A66,競技者csv変換!$A:$AK,MATCH(I$1,競技者csv変換!$1:$1,0),0)="","",VLOOKUP($A66,競技者csv変換!$A:$AK,MATCH(I$1,競技者csv変換!$1:$1,0),0)))</f>
        <v/>
      </c>
      <c r="J66" s="189" t="str">
        <f>IF(ISERROR(VLOOKUP($A66,競技者csv変換!$A:$AK,MATCH(J$1,競技者csv変換!$1:$1,0),0)),"",IF(VLOOKUP($A66,競技者csv変換!$A:$AK,MATCH(J$1,競技者csv変換!$1:$1,0),0)="","",VLOOKUP($A66,競技者csv変換!$A:$AK,MATCH(J$1,競技者csv変換!$1:$1,0),0)))</f>
        <v/>
      </c>
      <c r="K66" s="189" t="str">
        <f>IF(ISERROR(VLOOKUP($A66,競技者csv変換!$A:$AK,MATCH(K$1,競技者csv変換!$1:$1,0),0)),"",IF(VLOOKUP($A66,競技者csv変換!$A:$AK,MATCH(K$1,競技者csv変換!$1:$1,0),0)="","",VLOOKUP($A66,競技者csv変換!$A:$AK,MATCH(K$1,競技者csv変換!$1:$1,0),0)))</f>
        <v/>
      </c>
      <c r="L66" s="189" t="str">
        <f>IF(ISERROR(VLOOKUP($A66,競技者csv変換!$A:$AK,MATCH(L$1,競技者csv変換!$1:$1,0),0)),"",IF(VLOOKUP($A66,競技者csv変換!$A:$AK,MATCH(L$1,競技者csv変換!$1:$1,0),0)="","",VLOOKUP($A66,競技者csv変換!$A:$AK,MATCH(L$1,競技者csv変換!$1:$1,0),0)))</f>
        <v/>
      </c>
      <c r="M66" s="189" t="str">
        <f>IF(ISERROR(VLOOKUP($A66,競技者csv変換!$A:$AK,MATCH(M$1,競技者csv変換!$1:$1,0),0)),"",IF(VLOOKUP($A66,競技者csv変換!$A:$AK,MATCH(M$1,競技者csv変換!$1:$1,0),0)="","",VLOOKUP($A66,競技者csv変換!$A:$AK,MATCH(M$1,競技者csv変換!$1:$1,0),0)))</f>
        <v/>
      </c>
      <c r="N66" s="189" t="str">
        <f>IF(ISERROR(VLOOKUP($A66,競技者csv変換!$A:$AK,MATCH(N$1,競技者csv変換!$1:$1,0),0)),"",IF(VLOOKUP($A66,競技者csv変換!$A:$AK,MATCH(N$1,競技者csv変換!$1:$1,0),0)="","",VLOOKUP($A66,競技者csv変換!$A:$AK,MATCH(N$1,競技者csv変換!$1:$1,0),0)))</f>
        <v/>
      </c>
      <c r="O66" s="189" t="str">
        <f>IF(ISERROR(VLOOKUP($A66,競技者csv変換!$A:$AK,MATCH(O$1,競技者csv変換!$1:$1,0),0)),"",IF(VLOOKUP($A66,競技者csv変換!$A:$AK,MATCH(O$1,競技者csv変換!$1:$1,0),0)="","",VLOOKUP($A66,競技者csv変換!$A:$AK,MATCH(O$1,競技者csv変換!$1:$1,0),0)))</f>
        <v/>
      </c>
      <c r="P66" s="189" t="str">
        <f>IF(ISERROR(VLOOKUP($A66,競技者csv変換!$A:$AK,MATCH(P$1,競技者csv変換!$1:$1,0),0)),"",IF(VLOOKUP($A66,競技者csv変換!$A:$AK,MATCH(P$1,競技者csv変換!$1:$1,0),0)="","",VLOOKUP($A66,競技者csv変換!$A:$AK,MATCH(P$1,競技者csv変換!$1:$1,0),0)))</f>
        <v/>
      </c>
      <c r="Q66" s="189" t="str">
        <f>IF(ISERROR(VLOOKUP($A66,競技者csv変換!$A:$AK,MATCH(Q$1,競技者csv変換!$1:$1,0),0)),"",IF(VLOOKUP($A66,競技者csv変換!$A:$AK,MATCH(Q$1,競技者csv変換!$1:$1,0),0)="","",VLOOKUP($A66,競技者csv変換!$A:$AK,MATCH(Q$1,競技者csv変換!$1:$1,0),0)))</f>
        <v/>
      </c>
      <c r="R66" s="189" t="str">
        <f>IF(ISERROR(VLOOKUP($A66,競技者csv変換!$A:$AK,MATCH(R$1,競技者csv変換!$1:$1,0),0)),"",IF(VLOOKUP($A66,競技者csv変換!$A:$AK,MATCH(R$1,競技者csv変換!$1:$1,0),0)="","",VLOOKUP($A66,競技者csv変換!$A:$AK,MATCH(R$1,競技者csv変換!$1:$1,0),0)))</f>
        <v/>
      </c>
      <c r="S66" s="189" t="str">
        <f>IF(ISERROR(VLOOKUP($A66,競技者csv変換!$A:$AK,MATCH(S$1,競技者csv変換!$1:$1,0),0)),"",IF(VLOOKUP($A66,競技者csv変換!$A:$AK,MATCH(S$1,競技者csv変換!$1:$1,0),0)="","",VLOOKUP($A66,競技者csv変換!$A:$AK,MATCH(S$1,競技者csv変換!$1:$1,0),0)))</f>
        <v/>
      </c>
      <c r="T66" s="189" t="str">
        <f>IF(ISERROR(VLOOKUP($A66,競技者csv変換!$A:$AK,MATCH(T$1,競技者csv変換!$1:$1,0),0)),"",IF(VLOOKUP($A66,競技者csv変換!$A:$AK,MATCH(T$1,競技者csv変換!$1:$1,0),0)="","",VLOOKUP($A66,競技者csv変換!$A:$AK,MATCH(T$1,競技者csv変換!$1:$1,0),0)))</f>
        <v/>
      </c>
      <c r="U66" s="189" t="str">
        <f>IF(ISERROR(VLOOKUP($A66,競技者csv変換!$A:$AK,MATCH(U$1,競技者csv変換!$1:$1,0),0)),"",IF(VLOOKUP($A66,競技者csv変換!$A:$AK,MATCH(U$1,競技者csv変換!$1:$1,0),0)="","",VLOOKUP($A66,競技者csv変換!$A:$AK,MATCH(U$1,競技者csv変換!$1:$1,0),0)))</f>
        <v/>
      </c>
      <c r="V66" s="189" t="str">
        <f>IF(ISERROR(VLOOKUP($A66,競技者csv変換!$A:$AK,MATCH(V$1,競技者csv変換!$1:$1,0),0)),"",IF(VLOOKUP($A66,競技者csv変換!$A:$AK,MATCH(V$1,競技者csv変換!$1:$1,0),0)="","",VLOOKUP($A66,競技者csv変換!$A:$AK,MATCH(V$1,競技者csv変換!$1:$1,0),0)))</f>
        <v/>
      </c>
      <c r="W66" s="189" t="str">
        <f>IF(ISERROR(VLOOKUP($A66,競技者csv変換!$A:$AK,MATCH(W$1,競技者csv変換!$1:$1,0),0)),"",IF(VLOOKUP($A66,競技者csv変換!$A:$AK,MATCH(W$1,競技者csv変換!$1:$1,0),0)="","",VLOOKUP($A66,競技者csv変換!$A:$AK,MATCH(W$1,競技者csv変換!$1:$1,0),0)))</f>
        <v/>
      </c>
      <c r="X66" s="189" t="str">
        <f>IF(ISERROR(VLOOKUP($A66,競技者csv変換!$A:$AK,MATCH(X$1,競技者csv変換!$1:$1,0),0)),"",IF(VLOOKUP($A66,競技者csv変換!$A:$AK,MATCH(X$1,競技者csv変換!$1:$1,0),0)="","",VLOOKUP($A66,競技者csv変換!$A:$AK,MATCH(X$1,競技者csv変換!$1:$1,0),0)))</f>
        <v/>
      </c>
      <c r="Y66" s="189" t="str">
        <f>IF(ISERROR(VLOOKUP($A66,競技者csv変換!$A:$AK,MATCH(Y$1,競技者csv変換!$1:$1,0),0)),"",IF(VLOOKUP($A66,競技者csv変換!$A:$AK,MATCH(Y$1,競技者csv変換!$1:$1,0),0)="","",VLOOKUP($A66,競技者csv変換!$A:$AK,MATCH(Y$1,競技者csv変換!$1:$1,0),0)))</f>
        <v/>
      </c>
      <c r="Z66" s="189" t="str">
        <f>IF(ISERROR(VLOOKUP($A66,競技者csv変換!$A:$AK,MATCH(Z$1,競技者csv変換!$1:$1,0),0)),"",IF(VLOOKUP($A66,競技者csv変換!$A:$AK,MATCH(Z$1,競技者csv変換!$1:$1,0),0)="","",VLOOKUP($A66,競技者csv変換!$A:$AK,MATCH(Z$1,競技者csv変換!$1:$1,0),0)))</f>
        <v/>
      </c>
      <c r="AA66" s="189" t="str">
        <f>IF(ISERROR(VLOOKUP($A66,競技者csv変換!$A:$AK,MATCH(AA$1,競技者csv変換!$1:$1,0),0)),"",IF(VLOOKUP($A66,競技者csv変換!$A:$AK,MATCH(AA$1,競技者csv変換!$1:$1,0),0)="","",VLOOKUP($A66,競技者csv変換!$A:$AK,MATCH(AA$1,競技者csv変換!$1:$1,0),0)))</f>
        <v/>
      </c>
      <c r="AB66" s="189" t="str">
        <f>IF(ISERROR(VLOOKUP($A66,競技者csv変換!$A:$AK,MATCH(AB$1,競技者csv変換!$1:$1,0),0)),"",IF(VLOOKUP($A66,競技者csv変換!$A:$AK,MATCH(AB$1,競技者csv変換!$1:$1,0),0)="","",VLOOKUP($A66,競技者csv変換!$A:$AK,MATCH(AB$1,競技者csv変換!$1:$1,0),0)))</f>
        <v/>
      </c>
      <c r="AC66" s="189" t="str">
        <f>IF(ISERROR(VLOOKUP($A66,競技者csv変換!$A:$AK,MATCH(AC$1,競技者csv変換!$1:$1,0),0)),"",IF(VLOOKUP($A66,競技者csv変換!$A:$AK,MATCH(AC$1,競技者csv変換!$1:$1,0),0)="","",VLOOKUP($A66,競技者csv変換!$A:$AK,MATCH(AC$1,競技者csv変換!$1:$1,0),0)))</f>
        <v/>
      </c>
      <c r="AD66" s="76" t="str">
        <f>IF(ISERROR(VLOOKUP($A66,競技者csv変換!$A:$AK,MATCH(AD$1,競技者csv変換!$1:$1,0),0)),"",IF(VLOOKUP($A66,競技者csv変換!$A:$AK,MATCH(AD$1,競技者csv変換!$1:$1,0),0)="","",VLOOKUP($A66,競技者csv変換!$A:$AK,MATCH(AD$1,競技者csv変換!$1:$1,0),0)))</f>
        <v/>
      </c>
      <c r="AE66" s="76" t="str">
        <f>IF(ISERROR(VLOOKUP($A66,競技者csv変換!$A:$AK,MATCH(AE$1,競技者csv変換!$1:$1,0),0)),"",IF(VLOOKUP($A66,競技者csv変換!$A:$AK,MATCH(AE$1,競技者csv変換!$1:$1,0),0)="","",VLOOKUP($A66,競技者csv変換!$A:$AK,MATCH(AE$1,競技者csv変換!$1:$1,0),0)))</f>
        <v/>
      </c>
      <c r="AF66" s="76" t="str">
        <f>IF(ISERROR(VLOOKUP($A66,競技者csv変換!$A:$AK,MATCH(AF$1,競技者csv変換!$1:$1,0),0)),"",IF(VLOOKUP($A66,競技者csv変換!$A:$AK,MATCH(AF$1,競技者csv変換!$1:$1,0),0)="","",VLOOKUP($A66,競技者csv変換!$A:$AK,MATCH(AF$1,競技者csv変換!$1:$1,0),0)))</f>
        <v/>
      </c>
      <c r="AG66" s="76" t="str">
        <f>IF(ISERROR(VLOOKUP($A66,競技者csv変換!$A:$AK,MATCH(AG$1,競技者csv変換!$1:$1,0),0)),"",IF(VLOOKUP($A66,競技者csv変換!$A:$AK,MATCH(AG$1,競技者csv変換!$1:$1,0),0)="","",VLOOKUP($A66,競技者csv変換!$A:$AK,MATCH(AG$1,競技者csv変換!$1:$1,0),0)))</f>
        <v/>
      </c>
      <c r="AH66" s="76" t="str">
        <f>IF(ISERROR(VLOOKUP($A66,競技者csv変換!$A:$AK,MATCH(AH$1,競技者csv変換!$1:$1,0),0)),"",IF(VLOOKUP($A66,競技者csv変換!$A:$AK,MATCH(AH$1,競技者csv変換!$1:$1,0),0)="","",VLOOKUP($A66,競技者csv変換!$A:$AK,MATCH(AH$1,競技者csv変換!$1:$1,0),0)))</f>
        <v/>
      </c>
      <c r="AI66" s="76" t="str">
        <f>IF(ISERROR(VLOOKUP($A66,競技者csv変換!$A:$AK,MATCH(AI$1,競技者csv変換!$1:$1,0),0)),"",IF(VLOOKUP($A66,競技者csv変換!$A:$AK,MATCH(AI$1,競技者csv変換!$1:$1,0),0)="","",VLOOKUP($A66,競技者csv変換!$A:$AK,MATCH(AI$1,競技者csv変換!$1:$1,0),0)))</f>
        <v/>
      </c>
      <c r="AJ66" s="76" t="str">
        <f>IF(ISERROR(VLOOKUP($A66,競技者csv変換!$A:$AK,MATCH(AJ$1,競技者csv変換!$1:$1,0),0)),"",IF(VLOOKUP($A66,競技者csv変換!$A:$AK,MATCH(AJ$1,競技者csv変換!$1:$1,0),0)="","",VLOOKUP($A66,競技者csv変換!$A:$AK,MATCH(AJ$1,競技者csv変換!$1:$1,0),0)))</f>
        <v/>
      </c>
      <c r="AK66" s="76" t="str">
        <f>IF(ISERROR(VLOOKUP($A66,競技者csv変換!$A:$AK,MATCH(AK$1,競技者csv変換!$1:$1,0),0)),"",IF(VLOOKUP($A66,競技者csv変換!$A:$AK,MATCH(AK$1,競技者csv変換!$1:$1,0),0)="","",VLOOKUP($A66,競技者csv変換!$A:$AK,MATCH(AK$1,競技者csv変換!$1:$1,0),0)))</f>
        <v/>
      </c>
    </row>
    <row r="67" spans="1:37" ht="18" customHeight="1">
      <c r="A67" s="76" t="str">
        <f t="shared" si="0"/>
        <v/>
      </c>
      <c r="B67" s="189" t="str">
        <f>IF(ISERROR(VLOOKUP($A67,競技者csv変換!$A:$AK,MATCH(B$1,競技者csv変換!$1:$1,0),0)),"",IF(VLOOKUP($A67,競技者csv変換!$A:$AK,MATCH(B$1,競技者csv変換!$1:$1,0),0)="","",VLOOKUP($A67,競技者csv変換!$A:$AK,MATCH(B$1,競技者csv変換!$1:$1,0),0)))</f>
        <v/>
      </c>
      <c r="C67" s="189" t="str">
        <f>IF(ISERROR(VLOOKUP($A67,競技者csv変換!$A:$AK,MATCH(C$1,競技者csv変換!$1:$1,0),0)),"",IF(VLOOKUP($A67,競技者csv変換!$A:$AK,MATCH(C$1,競技者csv変換!$1:$1,0),0)="","",VLOOKUP($A67,競技者csv変換!$A:$AK,MATCH(C$1,競技者csv変換!$1:$1,0),0)))</f>
        <v/>
      </c>
      <c r="D67" s="189" t="str">
        <f>IF(ISERROR(VLOOKUP($A67,競技者csv変換!$A:$AK,MATCH(D$1,競技者csv変換!$1:$1,0),0)),"",IF(VLOOKUP($A67,競技者csv変換!$A:$AK,MATCH(D$1,競技者csv変換!$1:$1,0),0)="","",VLOOKUP($A67,競技者csv変換!$A:$AK,MATCH(D$1,競技者csv変換!$1:$1,0),0)))</f>
        <v/>
      </c>
      <c r="E67" s="189" t="str">
        <f>IF(ISERROR(VLOOKUP($A67,競技者csv変換!$A:$AK,MATCH(E$1,競技者csv変換!$1:$1,0),0)),"",IF(VLOOKUP($A67,競技者csv変換!$A:$AK,MATCH(E$1,競技者csv変換!$1:$1,0),0)="","",VLOOKUP($A67,競技者csv変換!$A:$AK,MATCH(E$1,競技者csv変換!$1:$1,0),0)))</f>
        <v/>
      </c>
      <c r="F67" s="189" t="str">
        <f>IF(ISERROR(VLOOKUP($A67,競技者csv変換!$A:$AK,MATCH(F$1,競技者csv変換!$1:$1,0),0)),"",IF(VLOOKUP($A67,競技者csv変換!$A:$AK,MATCH(F$1,競技者csv変換!$1:$1,0),0)="","",VLOOKUP($A67,競技者csv変換!$A:$AK,MATCH(F$1,競技者csv変換!$1:$1,0),0)))</f>
        <v/>
      </c>
      <c r="G67" s="189" t="str">
        <f>IF(ISERROR(VLOOKUP($A67,競技者csv変換!$A:$AK,MATCH(G$1,競技者csv変換!$1:$1,0),0)),"",IF(VLOOKUP($A67,競技者csv変換!$A:$AK,MATCH(G$1,競技者csv変換!$1:$1,0),0)="","",VLOOKUP($A67,競技者csv変換!$A:$AK,MATCH(G$1,競技者csv変換!$1:$1,0),0)))</f>
        <v/>
      </c>
      <c r="H67" s="189" t="str">
        <f>IF(ISERROR(VLOOKUP($A67,競技者csv変換!$A:$AK,MATCH(H$1,競技者csv変換!$1:$1,0),0)),"",IF(VLOOKUP($A67,競技者csv変換!$A:$AK,MATCH(H$1,競技者csv変換!$1:$1,0),0)="","",VLOOKUP($A67,競技者csv変換!$A:$AK,MATCH(H$1,競技者csv変換!$1:$1,0),0)))</f>
        <v/>
      </c>
      <c r="I67" s="189" t="str">
        <f>IF(ISERROR(VLOOKUP($A67,競技者csv変換!$A:$AK,MATCH(I$1,競技者csv変換!$1:$1,0),0)),"",IF(VLOOKUP($A67,競技者csv変換!$A:$AK,MATCH(I$1,競技者csv変換!$1:$1,0),0)="","",VLOOKUP($A67,競技者csv変換!$A:$AK,MATCH(I$1,競技者csv変換!$1:$1,0),0)))</f>
        <v/>
      </c>
      <c r="J67" s="189" t="str">
        <f>IF(ISERROR(VLOOKUP($A67,競技者csv変換!$A:$AK,MATCH(J$1,競技者csv変換!$1:$1,0),0)),"",IF(VLOOKUP($A67,競技者csv変換!$A:$AK,MATCH(J$1,競技者csv変換!$1:$1,0),0)="","",VLOOKUP($A67,競技者csv変換!$A:$AK,MATCH(J$1,競技者csv変換!$1:$1,0),0)))</f>
        <v/>
      </c>
      <c r="K67" s="189" t="str">
        <f>IF(ISERROR(VLOOKUP($A67,競技者csv変換!$A:$AK,MATCH(K$1,競技者csv変換!$1:$1,0),0)),"",IF(VLOOKUP($A67,競技者csv変換!$A:$AK,MATCH(K$1,競技者csv変換!$1:$1,0),0)="","",VLOOKUP($A67,競技者csv変換!$A:$AK,MATCH(K$1,競技者csv変換!$1:$1,0),0)))</f>
        <v/>
      </c>
      <c r="L67" s="189" t="str">
        <f>IF(ISERROR(VLOOKUP($A67,競技者csv変換!$A:$AK,MATCH(L$1,競技者csv変換!$1:$1,0),0)),"",IF(VLOOKUP($A67,競技者csv変換!$A:$AK,MATCH(L$1,競技者csv変換!$1:$1,0),0)="","",VLOOKUP($A67,競技者csv変換!$A:$AK,MATCH(L$1,競技者csv変換!$1:$1,0),0)))</f>
        <v/>
      </c>
      <c r="M67" s="189" t="str">
        <f>IF(ISERROR(VLOOKUP($A67,競技者csv変換!$A:$AK,MATCH(M$1,競技者csv変換!$1:$1,0),0)),"",IF(VLOOKUP($A67,競技者csv変換!$A:$AK,MATCH(M$1,競技者csv変換!$1:$1,0),0)="","",VLOOKUP($A67,競技者csv変換!$A:$AK,MATCH(M$1,競技者csv変換!$1:$1,0),0)))</f>
        <v/>
      </c>
      <c r="N67" s="189" t="str">
        <f>IF(ISERROR(VLOOKUP($A67,競技者csv変換!$A:$AK,MATCH(N$1,競技者csv変換!$1:$1,0),0)),"",IF(VLOOKUP($A67,競技者csv変換!$A:$AK,MATCH(N$1,競技者csv変換!$1:$1,0),0)="","",VLOOKUP($A67,競技者csv変換!$A:$AK,MATCH(N$1,競技者csv変換!$1:$1,0),0)))</f>
        <v/>
      </c>
      <c r="O67" s="189" t="str">
        <f>IF(ISERROR(VLOOKUP($A67,競技者csv変換!$A:$AK,MATCH(O$1,競技者csv変換!$1:$1,0),0)),"",IF(VLOOKUP($A67,競技者csv変換!$A:$AK,MATCH(O$1,競技者csv変換!$1:$1,0),0)="","",VLOOKUP($A67,競技者csv変換!$A:$AK,MATCH(O$1,競技者csv変換!$1:$1,0),0)))</f>
        <v/>
      </c>
      <c r="P67" s="189" t="str">
        <f>IF(ISERROR(VLOOKUP($A67,競技者csv変換!$A:$AK,MATCH(P$1,競技者csv変換!$1:$1,0),0)),"",IF(VLOOKUP($A67,競技者csv変換!$A:$AK,MATCH(P$1,競技者csv変換!$1:$1,0),0)="","",VLOOKUP($A67,競技者csv変換!$A:$AK,MATCH(P$1,競技者csv変換!$1:$1,0),0)))</f>
        <v/>
      </c>
      <c r="Q67" s="189" t="str">
        <f>IF(ISERROR(VLOOKUP($A67,競技者csv変換!$A:$AK,MATCH(Q$1,競技者csv変換!$1:$1,0),0)),"",IF(VLOOKUP($A67,競技者csv変換!$A:$AK,MATCH(Q$1,競技者csv変換!$1:$1,0),0)="","",VLOOKUP($A67,競技者csv変換!$A:$AK,MATCH(Q$1,競技者csv変換!$1:$1,0),0)))</f>
        <v/>
      </c>
      <c r="R67" s="189" t="str">
        <f>IF(ISERROR(VLOOKUP($A67,競技者csv変換!$A:$AK,MATCH(R$1,競技者csv変換!$1:$1,0),0)),"",IF(VLOOKUP($A67,競技者csv変換!$A:$AK,MATCH(R$1,競技者csv変換!$1:$1,0),0)="","",VLOOKUP($A67,競技者csv変換!$A:$AK,MATCH(R$1,競技者csv変換!$1:$1,0),0)))</f>
        <v/>
      </c>
      <c r="S67" s="189" t="str">
        <f>IF(ISERROR(VLOOKUP($A67,競技者csv変換!$A:$AK,MATCH(S$1,競技者csv変換!$1:$1,0),0)),"",IF(VLOOKUP($A67,競技者csv変換!$A:$AK,MATCH(S$1,競技者csv変換!$1:$1,0),0)="","",VLOOKUP($A67,競技者csv変換!$A:$AK,MATCH(S$1,競技者csv変換!$1:$1,0),0)))</f>
        <v/>
      </c>
      <c r="T67" s="189" t="str">
        <f>IF(ISERROR(VLOOKUP($A67,競技者csv変換!$A:$AK,MATCH(T$1,競技者csv変換!$1:$1,0),0)),"",IF(VLOOKUP($A67,競技者csv変換!$A:$AK,MATCH(T$1,競技者csv変換!$1:$1,0),0)="","",VLOOKUP($A67,競技者csv変換!$A:$AK,MATCH(T$1,競技者csv変換!$1:$1,0),0)))</f>
        <v/>
      </c>
      <c r="U67" s="189" t="str">
        <f>IF(ISERROR(VLOOKUP($A67,競技者csv変換!$A:$AK,MATCH(U$1,競技者csv変換!$1:$1,0),0)),"",IF(VLOOKUP($A67,競技者csv変換!$A:$AK,MATCH(U$1,競技者csv変換!$1:$1,0),0)="","",VLOOKUP($A67,競技者csv変換!$A:$AK,MATCH(U$1,競技者csv変換!$1:$1,0),0)))</f>
        <v/>
      </c>
      <c r="V67" s="189" t="str">
        <f>IF(ISERROR(VLOOKUP($A67,競技者csv変換!$A:$AK,MATCH(V$1,競技者csv変換!$1:$1,0),0)),"",IF(VLOOKUP($A67,競技者csv変換!$A:$AK,MATCH(V$1,競技者csv変換!$1:$1,0),0)="","",VLOOKUP($A67,競技者csv変換!$A:$AK,MATCH(V$1,競技者csv変換!$1:$1,0),0)))</f>
        <v/>
      </c>
      <c r="W67" s="189" t="str">
        <f>IF(ISERROR(VLOOKUP($A67,競技者csv変換!$A:$AK,MATCH(W$1,競技者csv変換!$1:$1,0),0)),"",IF(VLOOKUP($A67,競技者csv変換!$A:$AK,MATCH(W$1,競技者csv変換!$1:$1,0),0)="","",VLOOKUP($A67,競技者csv変換!$A:$AK,MATCH(W$1,競技者csv変換!$1:$1,0),0)))</f>
        <v/>
      </c>
      <c r="X67" s="189" t="str">
        <f>IF(ISERROR(VLOOKUP($A67,競技者csv変換!$A:$AK,MATCH(X$1,競技者csv変換!$1:$1,0),0)),"",IF(VLOOKUP($A67,競技者csv変換!$A:$AK,MATCH(X$1,競技者csv変換!$1:$1,0),0)="","",VLOOKUP($A67,競技者csv変換!$A:$AK,MATCH(X$1,競技者csv変換!$1:$1,0),0)))</f>
        <v/>
      </c>
      <c r="Y67" s="189" t="str">
        <f>IF(ISERROR(VLOOKUP($A67,競技者csv変換!$A:$AK,MATCH(Y$1,競技者csv変換!$1:$1,0),0)),"",IF(VLOOKUP($A67,競技者csv変換!$A:$AK,MATCH(Y$1,競技者csv変換!$1:$1,0),0)="","",VLOOKUP($A67,競技者csv変換!$A:$AK,MATCH(Y$1,競技者csv変換!$1:$1,0),0)))</f>
        <v/>
      </c>
      <c r="Z67" s="189" t="str">
        <f>IF(ISERROR(VLOOKUP($A67,競技者csv変換!$A:$AK,MATCH(Z$1,競技者csv変換!$1:$1,0),0)),"",IF(VLOOKUP($A67,競技者csv変換!$A:$AK,MATCH(Z$1,競技者csv変換!$1:$1,0),0)="","",VLOOKUP($A67,競技者csv変換!$A:$AK,MATCH(Z$1,競技者csv変換!$1:$1,0),0)))</f>
        <v/>
      </c>
      <c r="AA67" s="189" t="str">
        <f>IF(ISERROR(VLOOKUP($A67,競技者csv変換!$A:$AK,MATCH(AA$1,競技者csv変換!$1:$1,0),0)),"",IF(VLOOKUP($A67,競技者csv変換!$A:$AK,MATCH(AA$1,競技者csv変換!$1:$1,0),0)="","",VLOOKUP($A67,競技者csv変換!$A:$AK,MATCH(AA$1,競技者csv変換!$1:$1,0),0)))</f>
        <v/>
      </c>
      <c r="AB67" s="189" t="str">
        <f>IF(ISERROR(VLOOKUP($A67,競技者csv変換!$A:$AK,MATCH(AB$1,競技者csv変換!$1:$1,0),0)),"",IF(VLOOKUP($A67,競技者csv変換!$A:$AK,MATCH(AB$1,競技者csv変換!$1:$1,0),0)="","",VLOOKUP($A67,競技者csv変換!$A:$AK,MATCH(AB$1,競技者csv変換!$1:$1,0),0)))</f>
        <v/>
      </c>
      <c r="AC67" s="189" t="str">
        <f>IF(ISERROR(VLOOKUP($A67,競技者csv変換!$A:$AK,MATCH(AC$1,競技者csv変換!$1:$1,0),0)),"",IF(VLOOKUP($A67,競技者csv変換!$A:$AK,MATCH(AC$1,競技者csv変換!$1:$1,0),0)="","",VLOOKUP($A67,競技者csv変換!$A:$AK,MATCH(AC$1,競技者csv変換!$1:$1,0),0)))</f>
        <v/>
      </c>
      <c r="AD67" s="76" t="str">
        <f>IF(ISERROR(VLOOKUP($A67,競技者csv変換!$A:$AK,MATCH(AD$1,競技者csv変換!$1:$1,0),0)),"",IF(VLOOKUP($A67,競技者csv変換!$A:$AK,MATCH(AD$1,競技者csv変換!$1:$1,0),0)="","",VLOOKUP($A67,競技者csv変換!$A:$AK,MATCH(AD$1,競技者csv変換!$1:$1,0),0)))</f>
        <v/>
      </c>
      <c r="AE67" s="76" t="str">
        <f>IF(ISERROR(VLOOKUP($A67,競技者csv変換!$A:$AK,MATCH(AE$1,競技者csv変換!$1:$1,0),0)),"",IF(VLOOKUP($A67,競技者csv変換!$A:$AK,MATCH(AE$1,競技者csv変換!$1:$1,0),0)="","",VLOOKUP($A67,競技者csv変換!$A:$AK,MATCH(AE$1,競技者csv変換!$1:$1,0),0)))</f>
        <v/>
      </c>
      <c r="AF67" s="76" t="str">
        <f>IF(ISERROR(VLOOKUP($A67,競技者csv変換!$A:$AK,MATCH(AF$1,競技者csv変換!$1:$1,0),0)),"",IF(VLOOKUP($A67,競技者csv変換!$A:$AK,MATCH(AF$1,競技者csv変換!$1:$1,0),0)="","",VLOOKUP($A67,競技者csv変換!$A:$AK,MATCH(AF$1,競技者csv変換!$1:$1,0),0)))</f>
        <v/>
      </c>
      <c r="AG67" s="76" t="str">
        <f>IF(ISERROR(VLOOKUP($A67,競技者csv変換!$A:$AK,MATCH(AG$1,競技者csv変換!$1:$1,0),0)),"",IF(VLOOKUP($A67,競技者csv変換!$A:$AK,MATCH(AG$1,競技者csv変換!$1:$1,0),0)="","",VLOOKUP($A67,競技者csv変換!$A:$AK,MATCH(AG$1,競技者csv変換!$1:$1,0),0)))</f>
        <v/>
      </c>
      <c r="AH67" s="76" t="str">
        <f>IF(ISERROR(VLOOKUP($A67,競技者csv変換!$A:$AK,MATCH(AH$1,競技者csv変換!$1:$1,0),0)),"",IF(VLOOKUP($A67,競技者csv変換!$A:$AK,MATCH(AH$1,競技者csv変換!$1:$1,0),0)="","",VLOOKUP($A67,競技者csv変換!$A:$AK,MATCH(AH$1,競技者csv変換!$1:$1,0),0)))</f>
        <v/>
      </c>
      <c r="AI67" s="76" t="str">
        <f>IF(ISERROR(VLOOKUP($A67,競技者csv変換!$A:$AK,MATCH(AI$1,競技者csv変換!$1:$1,0),0)),"",IF(VLOOKUP($A67,競技者csv変換!$A:$AK,MATCH(AI$1,競技者csv変換!$1:$1,0),0)="","",VLOOKUP($A67,競技者csv変換!$A:$AK,MATCH(AI$1,競技者csv変換!$1:$1,0),0)))</f>
        <v/>
      </c>
      <c r="AJ67" s="76" t="str">
        <f>IF(ISERROR(VLOOKUP($A67,競技者csv変換!$A:$AK,MATCH(AJ$1,競技者csv変換!$1:$1,0),0)),"",IF(VLOOKUP($A67,競技者csv変換!$A:$AK,MATCH(AJ$1,競技者csv変換!$1:$1,0),0)="","",VLOOKUP($A67,競技者csv変換!$A:$AK,MATCH(AJ$1,競技者csv変換!$1:$1,0),0)))</f>
        <v/>
      </c>
      <c r="AK67" s="76" t="str">
        <f>IF(ISERROR(VLOOKUP($A67,競技者csv変換!$A:$AK,MATCH(AK$1,競技者csv変換!$1:$1,0),0)),"",IF(VLOOKUP($A67,競技者csv変換!$A:$AK,MATCH(AK$1,競技者csv変換!$1:$1,0),0)="","",VLOOKUP($A67,競技者csv変換!$A:$AK,MATCH(AK$1,競技者csv変換!$1:$1,0),0)))</f>
        <v/>
      </c>
    </row>
    <row r="68" spans="1:37" ht="18" customHeight="1">
      <c r="A68" s="76" t="str">
        <f t="shared" si="0"/>
        <v/>
      </c>
      <c r="B68" s="189" t="str">
        <f>IF(ISERROR(VLOOKUP($A68,競技者csv変換!$A:$AK,MATCH(B$1,競技者csv変換!$1:$1,0),0)),"",IF(VLOOKUP($A68,競技者csv変換!$A:$AK,MATCH(B$1,競技者csv変換!$1:$1,0),0)="","",VLOOKUP($A68,競技者csv変換!$A:$AK,MATCH(B$1,競技者csv変換!$1:$1,0),0)))</f>
        <v/>
      </c>
      <c r="C68" s="189" t="str">
        <f>IF(ISERROR(VLOOKUP($A68,競技者csv変換!$A:$AK,MATCH(C$1,競技者csv変換!$1:$1,0),0)),"",IF(VLOOKUP($A68,競技者csv変換!$A:$AK,MATCH(C$1,競技者csv変換!$1:$1,0),0)="","",VLOOKUP($A68,競技者csv変換!$A:$AK,MATCH(C$1,競技者csv変換!$1:$1,0),0)))</f>
        <v/>
      </c>
      <c r="D68" s="189" t="str">
        <f>IF(ISERROR(VLOOKUP($A68,競技者csv変換!$A:$AK,MATCH(D$1,競技者csv変換!$1:$1,0),0)),"",IF(VLOOKUP($A68,競技者csv変換!$A:$AK,MATCH(D$1,競技者csv変換!$1:$1,0),0)="","",VLOOKUP($A68,競技者csv変換!$A:$AK,MATCH(D$1,競技者csv変換!$1:$1,0),0)))</f>
        <v/>
      </c>
      <c r="E68" s="189" t="str">
        <f>IF(ISERROR(VLOOKUP($A68,競技者csv変換!$A:$AK,MATCH(E$1,競技者csv変換!$1:$1,0),0)),"",IF(VLOOKUP($A68,競技者csv変換!$A:$AK,MATCH(E$1,競技者csv変換!$1:$1,0),0)="","",VLOOKUP($A68,競技者csv変換!$A:$AK,MATCH(E$1,競技者csv変換!$1:$1,0),0)))</f>
        <v/>
      </c>
      <c r="F68" s="189" t="str">
        <f>IF(ISERROR(VLOOKUP($A68,競技者csv変換!$A:$AK,MATCH(F$1,競技者csv変換!$1:$1,0),0)),"",IF(VLOOKUP($A68,競技者csv変換!$A:$AK,MATCH(F$1,競技者csv変換!$1:$1,0),0)="","",VLOOKUP($A68,競技者csv変換!$A:$AK,MATCH(F$1,競技者csv変換!$1:$1,0),0)))</f>
        <v/>
      </c>
      <c r="G68" s="189" t="str">
        <f>IF(ISERROR(VLOOKUP($A68,競技者csv変換!$A:$AK,MATCH(G$1,競技者csv変換!$1:$1,0),0)),"",IF(VLOOKUP($A68,競技者csv変換!$A:$AK,MATCH(G$1,競技者csv変換!$1:$1,0),0)="","",VLOOKUP($A68,競技者csv変換!$A:$AK,MATCH(G$1,競技者csv変換!$1:$1,0),0)))</f>
        <v/>
      </c>
      <c r="H68" s="189" t="str">
        <f>IF(ISERROR(VLOOKUP($A68,競技者csv変換!$A:$AK,MATCH(H$1,競技者csv変換!$1:$1,0),0)),"",IF(VLOOKUP($A68,競技者csv変換!$A:$AK,MATCH(H$1,競技者csv変換!$1:$1,0),0)="","",VLOOKUP($A68,競技者csv変換!$A:$AK,MATCH(H$1,競技者csv変換!$1:$1,0),0)))</f>
        <v/>
      </c>
      <c r="I68" s="189" t="str">
        <f>IF(ISERROR(VLOOKUP($A68,競技者csv変換!$A:$AK,MATCH(I$1,競技者csv変換!$1:$1,0),0)),"",IF(VLOOKUP($A68,競技者csv変換!$A:$AK,MATCH(I$1,競技者csv変換!$1:$1,0),0)="","",VLOOKUP($A68,競技者csv変換!$A:$AK,MATCH(I$1,競技者csv変換!$1:$1,0),0)))</f>
        <v/>
      </c>
      <c r="J68" s="189" t="str">
        <f>IF(ISERROR(VLOOKUP($A68,競技者csv変換!$A:$AK,MATCH(J$1,競技者csv変換!$1:$1,0),0)),"",IF(VLOOKUP($A68,競技者csv変換!$A:$AK,MATCH(J$1,競技者csv変換!$1:$1,0),0)="","",VLOOKUP($A68,競技者csv変換!$A:$AK,MATCH(J$1,競技者csv変換!$1:$1,0),0)))</f>
        <v/>
      </c>
      <c r="K68" s="189" t="str">
        <f>IF(ISERROR(VLOOKUP($A68,競技者csv変換!$A:$AK,MATCH(K$1,競技者csv変換!$1:$1,0),0)),"",IF(VLOOKUP($A68,競技者csv変換!$A:$AK,MATCH(K$1,競技者csv変換!$1:$1,0),0)="","",VLOOKUP($A68,競技者csv変換!$A:$AK,MATCH(K$1,競技者csv変換!$1:$1,0),0)))</f>
        <v/>
      </c>
      <c r="L68" s="189" t="str">
        <f>IF(ISERROR(VLOOKUP($A68,競技者csv変換!$A:$AK,MATCH(L$1,競技者csv変換!$1:$1,0),0)),"",IF(VLOOKUP($A68,競技者csv変換!$A:$AK,MATCH(L$1,競技者csv変換!$1:$1,0),0)="","",VLOOKUP($A68,競技者csv変換!$A:$AK,MATCH(L$1,競技者csv変換!$1:$1,0),0)))</f>
        <v/>
      </c>
      <c r="M68" s="189" t="str">
        <f>IF(ISERROR(VLOOKUP($A68,競技者csv変換!$A:$AK,MATCH(M$1,競技者csv変換!$1:$1,0),0)),"",IF(VLOOKUP($A68,競技者csv変換!$A:$AK,MATCH(M$1,競技者csv変換!$1:$1,0),0)="","",VLOOKUP($A68,競技者csv変換!$A:$AK,MATCH(M$1,競技者csv変換!$1:$1,0),0)))</f>
        <v/>
      </c>
      <c r="N68" s="189" t="str">
        <f>IF(ISERROR(VLOOKUP($A68,競技者csv変換!$A:$AK,MATCH(N$1,競技者csv変換!$1:$1,0),0)),"",IF(VLOOKUP($A68,競技者csv変換!$A:$AK,MATCH(N$1,競技者csv変換!$1:$1,0),0)="","",VLOOKUP($A68,競技者csv変換!$A:$AK,MATCH(N$1,競技者csv変換!$1:$1,0),0)))</f>
        <v/>
      </c>
      <c r="O68" s="189" t="str">
        <f>IF(ISERROR(VLOOKUP($A68,競技者csv変換!$A:$AK,MATCH(O$1,競技者csv変換!$1:$1,0),0)),"",IF(VLOOKUP($A68,競技者csv変換!$A:$AK,MATCH(O$1,競技者csv変換!$1:$1,0),0)="","",VLOOKUP($A68,競技者csv変換!$A:$AK,MATCH(O$1,競技者csv変換!$1:$1,0),0)))</f>
        <v/>
      </c>
      <c r="P68" s="189" t="str">
        <f>IF(ISERROR(VLOOKUP($A68,競技者csv変換!$A:$AK,MATCH(P$1,競技者csv変換!$1:$1,0),0)),"",IF(VLOOKUP($A68,競技者csv変換!$A:$AK,MATCH(P$1,競技者csv変換!$1:$1,0),0)="","",VLOOKUP($A68,競技者csv変換!$A:$AK,MATCH(P$1,競技者csv変換!$1:$1,0),0)))</f>
        <v/>
      </c>
      <c r="Q68" s="189" t="str">
        <f>IF(ISERROR(VLOOKUP($A68,競技者csv変換!$A:$AK,MATCH(Q$1,競技者csv変換!$1:$1,0),0)),"",IF(VLOOKUP($A68,競技者csv変換!$A:$AK,MATCH(Q$1,競技者csv変換!$1:$1,0),0)="","",VLOOKUP($A68,競技者csv変換!$A:$AK,MATCH(Q$1,競技者csv変換!$1:$1,0),0)))</f>
        <v/>
      </c>
      <c r="R68" s="189" t="str">
        <f>IF(ISERROR(VLOOKUP($A68,競技者csv変換!$A:$AK,MATCH(R$1,競技者csv変換!$1:$1,0),0)),"",IF(VLOOKUP($A68,競技者csv変換!$A:$AK,MATCH(R$1,競技者csv変換!$1:$1,0),0)="","",VLOOKUP($A68,競技者csv変換!$A:$AK,MATCH(R$1,競技者csv変換!$1:$1,0),0)))</f>
        <v/>
      </c>
      <c r="S68" s="189" t="str">
        <f>IF(ISERROR(VLOOKUP($A68,競技者csv変換!$A:$AK,MATCH(S$1,競技者csv変換!$1:$1,0),0)),"",IF(VLOOKUP($A68,競技者csv変換!$A:$AK,MATCH(S$1,競技者csv変換!$1:$1,0),0)="","",VLOOKUP($A68,競技者csv変換!$A:$AK,MATCH(S$1,競技者csv変換!$1:$1,0),0)))</f>
        <v/>
      </c>
      <c r="T68" s="189" t="str">
        <f>IF(ISERROR(VLOOKUP($A68,競技者csv変換!$A:$AK,MATCH(T$1,競技者csv変換!$1:$1,0),0)),"",IF(VLOOKUP($A68,競技者csv変換!$A:$AK,MATCH(T$1,競技者csv変換!$1:$1,0),0)="","",VLOOKUP($A68,競技者csv変換!$A:$AK,MATCH(T$1,競技者csv変換!$1:$1,0),0)))</f>
        <v/>
      </c>
      <c r="U68" s="189" t="str">
        <f>IF(ISERROR(VLOOKUP($A68,競技者csv変換!$A:$AK,MATCH(U$1,競技者csv変換!$1:$1,0),0)),"",IF(VLOOKUP($A68,競技者csv変換!$A:$AK,MATCH(U$1,競技者csv変換!$1:$1,0),0)="","",VLOOKUP($A68,競技者csv変換!$A:$AK,MATCH(U$1,競技者csv変換!$1:$1,0),0)))</f>
        <v/>
      </c>
      <c r="V68" s="189" t="str">
        <f>IF(ISERROR(VLOOKUP($A68,競技者csv変換!$A:$AK,MATCH(V$1,競技者csv変換!$1:$1,0),0)),"",IF(VLOOKUP($A68,競技者csv変換!$A:$AK,MATCH(V$1,競技者csv変換!$1:$1,0),0)="","",VLOOKUP($A68,競技者csv変換!$A:$AK,MATCH(V$1,競技者csv変換!$1:$1,0),0)))</f>
        <v/>
      </c>
      <c r="W68" s="189" t="str">
        <f>IF(ISERROR(VLOOKUP($A68,競技者csv変換!$A:$AK,MATCH(W$1,競技者csv変換!$1:$1,0),0)),"",IF(VLOOKUP($A68,競技者csv変換!$A:$AK,MATCH(W$1,競技者csv変換!$1:$1,0),0)="","",VLOOKUP($A68,競技者csv変換!$A:$AK,MATCH(W$1,競技者csv変換!$1:$1,0),0)))</f>
        <v/>
      </c>
      <c r="X68" s="189" t="str">
        <f>IF(ISERROR(VLOOKUP($A68,競技者csv変換!$A:$AK,MATCH(X$1,競技者csv変換!$1:$1,0),0)),"",IF(VLOOKUP($A68,競技者csv変換!$A:$AK,MATCH(X$1,競技者csv変換!$1:$1,0),0)="","",VLOOKUP($A68,競技者csv変換!$A:$AK,MATCH(X$1,競技者csv変換!$1:$1,0),0)))</f>
        <v/>
      </c>
      <c r="Y68" s="189" t="str">
        <f>IF(ISERROR(VLOOKUP($A68,競技者csv変換!$A:$AK,MATCH(Y$1,競技者csv変換!$1:$1,0),0)),"",IF(VLOOKUP($A68,競技者csv変換!$A:$AK,MATCH(Y$1,競技者csv変換!$1:$1,0),0)="","",VLOOKUP($A68,競技者csv変換!$A:$AK,MATCH(Y$1,競技者csv変換!$1:$1,0),0)))</f>
        <v/>
      </c>
      <c r="Z68" s="189" t="str">
        <f>IF(ISERROR(VLOOKUP($A68,競技者csv変換!$A:$AK,MATCH(Z$1,競技者csv変換!$1:$1,0),0)),"",IF(VLOOKUP($A68,競技者csv変換!$A:$AK,MATCH(Z$1,競技者csv変換!$1:$1,0),0)="","",VLOOKUP($A68,競技者csv変換!$A:$AK,MATCH(Z$1,競技者csv変換!$1:$1,0),0)))</f>
        <v/>
      </c>
      <c r="AA68" s="189" t="str">
        <f>IF(ISERROR(VLOOKUP($A68,競技者csv変換!$A:$AK,MATCH(AA$1,競技者csv変換!$1:$1,0),0)),"",IF(VLOOKUP($A68,競技者csv変換!$A:$AK,MATCH(AA$1,競技者csv変換!$1:$1,0),0)="","",VLOOKUP($A68,競技者csv変換!$A:$AK,MATCH(AA$1,競技者csv変換!$1:$1,0),0)))</f>
        <v/>
      </c>
      <c r="AB68" s="189" t="str">
        <f>IF(ISERROR(VLOOKUP($A68,競技者csv変換!$A:$AK,MATCH(AB$1,競技者csv変換!$1:$1,0),0)),"",IF(VLOOKUP($A68,競技者csv変換!$A:$AK,MATCH(AB$1,競技者csv変換!$1:$1,0),0)="","",VLOOKUP($A68,競技者csv変換!$A:$AK,MATCH(AB$1,競技者csv変換!$1:$1,0),0)))</f>
        <v/>
      </c>
      <c r="AC68" s="189" t="str">
        <f>IF(ISERROR(VLOOKUP($A68,競技者csv変換!$A:$AK,MATCH(AC$1,競技者csv変換!$1:$1,0),0)),"",IF(VLOOKUP($A68,競技者csv変換!$A:$AK,MATCH(AC$1,競技者csv変換!$1:$1,0),0)="","",VLOOKUP($A68,競技者csv変換!$A:$AK,MATCH(AC$1,競技者csv変換!$1:$1,0),0)))</f>
        <v/>
      </c>
      <c r="AD68" s="76" t="str">
        <f>IF(ISERROR(VLOOKUP($A68,競技者csv変換!$A:$AK,MATCH(AD$1,競技者csv変換!$1:$1,0),0)),"",IF(VLOOKUP($A68,競技者csv変換!$A:$AK,MATCH(AD$1,競技者csv変換!$1:$1,0),0)="","",VLOOKUP($A68,競技者csv変換!$A:$AK,MATCH(AD$1,競技者csv変換!$1:$1,0),0)))</f>
        <v/>
      </c>
      <c r="AE68" s="76" t="str">
        <f>IF(ISERROR(VLOOKUP($A68,競技者csv変換!$A:$AK,MATCH(AE$1,競技者csv変換!$1:$1,0),0)),"",IF(VLOOKUP($A68,競技者csv変換!$A:$AK,MATCH(AE$1,競技者csv変換!$1:$1,0),0)="","",VLOOKUP($A68,競技者csv変換!$A:$AK,MATCH(AE$1,競技者csv変換!$1:$1,0),0)))</f>
        <v/>
      </c>
      <c r="AF68" s="76" t="str">
        <f>IF(ISERROR(VLOOKUP($A68,競技者csv変換!$A:$AK,MATCH(AF$1,競技者csv変換!$1:$1,0),0)),"",IF(VLOOKUP($A68,競技者csv変換!$A:$AK,MATCH(AF$1,競技者csv変換!$1:$1,0),0)="","",VLOOKUP($A68,競技者csv変換!$A:$AK,MATCH(AF$1,競技者csv変換!$1:$1,0),0)))</f>
        <v/>
      </c>
      <c r="AG68" s="76" t="str">
        <f>IF(ISERROR(VLOOKUP($A68,競技者csv変換!$A:$AK,MATCH(AG$1,競技者csv変換!$1:$1,0),0)),"",IF(VLOOKUP($A68,競技者csv変換!$A:$AK,MATCH(AG$1,競技者csv変換!$1:$1,0),0)="","",VLOOKUP($A68,競技者csv変換!$A:$AK,MATCH(AG$1,競技者csv変換!$1:$1,0),0)))</f>
        <v/>
      </c>
      <c r="AH68" s="76" t="str">
        <f>IF(ISERROR(VLOOKUP($A68,競技者csv変換!$A:$AK,MATCH(AH$1,競技者csv変換!$1:$1,0),0)),"",IF(VLOOKUP($A68,競技者csv変換!$A:$AK,MATCH(AH$1,競技者csv変換!$1:$1,0),0)="","",VLOOKUP($A68,競技者csv変換!$A:$AK,MATCH(AH$1,競技者csv変換!$1:$1,0),0)))</f>
        <v/>
      </c>
      <c r="AI68" s="76" t="str">
        <f>IF(ISERROR(VLOOKUP($A68,競技者csv変換!$A:$AK,MATCH(AI$1,競技者csv変換!$1:$1,0),0)),"",IF(VLOOKUP($A68,競技者csv変換!$A:$AK,MATCH(AI$1,競技者csv変換!$1:$1,0),0)="","",VLOOKUP($A68,競技者csv変換!$A:$AK,MATCH(AI$1,競技者csv変換!$1:$1,0),0)))</f>
        <v/>
      </c>
      <c r="AJ68" s="76" t="str">
        <f>IF(ISERROR(VLOOKUP($A68,競技者csv変換!$A:$AK,MATCH(AJ$1,競技者csv変換!$1:$1,0),0)),"",IF(VLOOKUP($A68,競技者csv変換!$A:$AK,MATCH(AJ$1,競技者csv変換!$1:$1,0),0)="","",VLOOKUP($A68,競技者csv変換!$A:$AK,MATCH(AJ$1,競技者csv変換!$1:$1,0),0)))</f>
        <v/>
      </c>
      <c r="AK68" s="76" t="str">
        <f>IF(ISERROR(VLOOKUP($A68,競技者csv変換!$A:$AK,MATCH(AK$1,競技者csv変換!$1:$1,0),0)),"",IF(VLOOKUP($A68,競技者csv変換!$A:$AK,MATCH(AK$1,競技者csv変換!$1:$1,0),0)="","",VLOOKUP($A68,競技者csv変換!$A:$AK,MATCH(AK$1,競技者csv変換!$1:$1,0),0)))</f>
        <v/>
      </c>
    </row>
    <row r="69" spans="1:37" ht="18" customHeight="1">
      <c r="A69" s="76" t="str">
        <f t="shared" si="0"/>
        <v/>
      </c>
      <c r="B69" s="189" t="str">
        <f>IF(ISERROR(VLOOKUP($A69,競技者csv変換!$A:$AK,MATCH(B$1,競技者csv変換!$1:$1,0),0)),"",IF(VLOOKUP($A69,競技者csv変換!$A:$AK,MATCH(B$1,競技者csv変換!$1:$1,0),0)="","",VLOOKUP($A69,競技者csv変換!$A:$AK,MATCH(B$1,競技者csv変換!$1:$1,0),0)))</f>
        <v/>
      </c>
      <c r="C69" s="189" t="str">
        <f>IF(ISERROR(VLOOKUP($A69,競技者csv変換!$A:$AK,MATCH(C$1,競技者csv変換!$1:$1,0),0)),"",IF(VLOOKUP($A69,競技者csv変換!$A:$AK,MATCH(C$1,競技者csv変換!$1:$1,0),0)="","",VLOOKUP($A69,競技者csv変換!$A:$AK,MATCH(C$1,競技者csv変換!$1:$1,0),0)))</f>
        <v/>
      </c>
      <c r="D69" s="189" t="str">
        <f>IF(ISERROR(VLOOKUP($A69,競技者csv変換!$A:$AK,MATCH(D$1,競技者csv変換!$1:$1,0),0)),"",IF(VLOOKUP($A69,競技者csv変換!$A:$AK,MATCH(D$1,競技者csv変換!$1:$1,0),0)="","",VLOOKUP($A69,競技者csv変換!$A:$AK,MATCH(D$1,競技者csv変換!$1:$1,0),0)))</f>
        <v/>
      </c>
      <c r="E69" s="189" t="str">
        <f>IF(ISERROR(VLOOKUP($A69,競技者csv変換!$A:$AK,MATCH(E$1,競技者csv変換!$1:$1,0),0)),"",IF(VLOOKUP($A69,競技者csv変換!$A:$AK,MATCH(E$1,競技者csv変換!$1:$1,0),0)="","",VLOOKUP($A69,競技者csv変換!$A:$AK,MATCH(E$1,競技者csv変換!$1:$1,0),0)))</f>
        <v/>
      </c>
      <c r="F69" s="189" t="str">
        <f>IF(ISERROR(VLOOKUP($A69,競技者csv変換!$A:$AK,MATCH(F$1,競技者csv変換!$1:$1,0),0)),"",IF(VLOOKUP($A69,競技者csv変換!$A:$AK,MATCH(F$1,競技者csv変換!$1:$1,0),0)="","",VLOOKUP($A69,競技者csv変換!$A:$AK,MATCH(F$1,競技者csv変換!$1:$1,0),0)))</f>
        <v/>
      </c>
      <c r="G69" s="189" t="str">
        <f>IF(ISERROR(VLOOKUP($A69,競技者csv変換!$A:$AK,MATCH(G$1,競技者csv変換!$1:$1,0),0)),"",IF(VLOOKUP($A69,競技者csv変換!$A:$AK,MATCH(G$1,競技者csv変換!$1:$1,0),0)="","",VLOOKUP($A69,競技者csv変換!$A:$AK,MATCH(G$1,競技者csv変換!$1:$1,0),0)))</f>
        <v/>
      </c>
      <c r="H69" s="189" t="str">
        <f>IF(ISERROR(VLOOKUP($A69,競技者csv変換!$A:$AK,MATCH(H$1,競技者csv変換!$1:$1,0),0)),"",IF(VLOOKUP($A69,競技者csv変換!$A:$AK,MATCH(H$1,競技者csv変換!$1:$1,0),0)="","",VLOOKUP($A69,競技者csv変換!$A:$AK,MATCH(H$1,競技者csv変換!$1:$1,0),0)))</f>
        <v/>
      </c>
      <c r="I69" s="189" t="str">
        <f>IF(ISERROR(VLOOKUP($A69,競技者csv変換!$A:$AK,MATCH(I$1,競技者csv変換!$1:$1,0),0)),"",IF(VLOOKUP($A69,競技者csv変換!$A:$AK,MATCH(I$1,競技者csv変換!$1:$1,0),0)="","",VLOOKUP($A69,競技者csv変換!$A:$AK,MATCH(I$1,競技者csv変換!$1:$1,0),0)))</f>
        <v/>
      </c>
      <c r="J69" s="189" t="str">
        <f>IF(ISERROR(VLOOKUP($A69,競技者csv変換!$A:$AK,MATCH(J$1,競技者csv変換!$1:$1,0),0)),"",IF(VLOOKUP($A69,競技者csv変換!$A:$AK,MATCH(J$1,競技者csv変換!$1:$1,0),0)="","",VLOOKUP($A69,競技者csv変換!$A:$AK,MATCH(J$1,競技者csv変換!$1:$1,0),0)))</f>
        <v/>
      </c>
      <c r="K69" s="189" t="str">
        <f>IF(ISERROR(VLOOKUP($A69,競技者csv変換!$A:$AK,MATCH(K$1,競技者csv変換!$1:$1,0),0)),"",IF(VLOOKUP($A69,競技者csv変換!$A:$AK,MATCH(K$1,競技者csv変換!$1:$1,0),0)="","",VLOOKUP($A69,競技者csv変換!$A:$AK,MATCH(K$1,競技者csv変換!$1:$1,0),0)))</f>
        <v/>
      </c>
      <c r="L69" s="189" t="str">
        <f>IF(ISERROR(VLOOKUP($A69,競技者csv変換!$A:$AK,MATCH(L$1,競技者csv変換!$1:$1,0),0)),"",IF(VLOOKUP($A69,競技者csv変換!$A:$AK,MATCH(L$1,競技者csv変換!$1:$1,0),0)="","",VLOOKUP($A69,競技者csv変換!$A:$AK,MATCH(L$1,競技者csv変換!$1:$1,0),0)))</f>
        <v/>
      </c>
      <c r="M69" s="189" t="str">
        <f>IF(ISERROR(VLOOKUP($A69,競技者csv変換!$A:$AK,MATCH(M$1,競技者csv変換!$1:$1,0),0)),"",IF(VLOOKUP($A69,競技者csv変換!$A:$AK,MATCH(M$1,競技者csv変換!$1:$1,0),0)="","",VLOOKUP($A69,競技者csv変換!$A:$AK,MATCH(M$1,競技者csv変換!$1:$1,0),0)))</f>
        <v/>
      </c>
      <c r="N69" s="189" t="str">
        <f>IF(ISERROR(VLOOKUP($A69,競技者csv変換!$A:$AK,MATCH(N$1,競技者csv変換!$1:$1,0),0)),"",IF(VLOOKUP($A69,競技者csv変換!$A:$AK,MATCH(N$1,競技者csv変換!$1:$1,0),0)="","",VLOOKUP($A69,競技者csv変換!$A:$AK,MATCH(N$1,競技者csv変換!$1:$1,0),0)))</f>
        <v/>
      </c>
      <c r="O69" s="189" t="str">
        <f>IF(ISERROR(VLOOKUP($A69,競技者csv変換!$A:$AK,MATCH(O$1,競技者csv変換!$1:$1,0),0)),"",IF(VLOOKUP($A69,競技者csv変換!$A:$AK,MATCH(O$1,競技者csv変換!$1:$1,0),0)="","",VLOOKUP($A69,競技者csv変換!$A:$AK,MATCH(O$1,競技者csv変換!$1:$1,0),0)))</f>
        <v/>
      </c>
      <c r="P69" s="189" t="str">
        <f>IF(ISERROR(VLOOKUP($A69,競技者csv変換!$A:$AK,MATCH(P$1,競技者csv変換!$1:$1,0),0)),"",IF(VLOOKUP($A69,競技者csv変換!$A:$AK,MATCH(P$1,競技者csv変換!$1:$1,0),0)="","",VLOOKUP($A69,競技者csv変換!$A:$AK,MATCH(P$1,競技者csv変換!$1:$1,0),0)))</f>
        <v/>
      </c>
      <c r="Q69" s="189" t="str">
        <f>IF(ISERROR(VLOOKUP($A69,競技者csv変換!$A:$AK,MATCH(Q$1,競技者csv変換!$1:$1,0),0)),"",IF(VLOOKUP($A69,競技者csv変換!$A:$AK,MATCH(Q$1,競技者csv変換!$1:$1,0),0)="","",VLOOKUP($A69,競技者csv変換!$A:$AK,MATCH(Q$1,競技者csv変換!$1:$1,0),0)))</f>
        <v/>
      </c>
      <c r="R69" s="189" t="str">
        <f>IF(ISERROR(VLOOKUP($A69,競技者csv変換!$A:$AK,MATCH(R$1,競技者csv変換!$1:$1,0),0)),"",IF(VLOOKUP($A69,競技者csv変換!$A:$AK,MATCH(R$1,競技者csv変換!$1:$1,0),0)="","",VLOOKUP($A69,競技者csv変換!$A:$AK,MATCH(R$1,競技者csv変換!$1:$1,0),0)))</f>
        <v/>
      </c>
      <c r="S69" s="189" t="str">
        <f>IF(ISERROR(VLOOKUP($A69,競技者csv変換!$A:$AK,MATCH(S$1,競技者csv変換!$1:$1,0),0)),"",IF(VLOOKUP($A69,競技者csv変換!$A:$AK,MATCH(S$1,競技者csv変換!$1:$1,0),0)="","",VLOOKUP($A69,競技者csv変換!$A:$AK,MATCH(S$1,競技者csv変換!$1:$1,0),0)))</f>
        <v/>
      </c>
      <c r="T69" s="189" t="str">
        <f>IF(ISERROR(VLOOKUP($A69,競技者csv変換!$A:$AK,MATCH(T$1,競技者csv変換!$1:$1,0),0)),"",IF(VLOOKUP($A69,競技者csv変換!$A:$AK,MATCH(T$1,競技者csv変換!$1:$1,0),0)="","",VLOOKUP($A69,競技者csv変換!$A:$AK,MATCH(T$1,競技者csv変換!$1:$1,0),0)))</f>
        <v/>
      </c>
      <c r="U69" s="189" t="str">
        <f>IF(ISERROR(VLOOKUP($A69,競技者csv変換!$A:$AK,MATCH(U$1,競技者csv変換!$1:$1,0),0)),"",IF(VLOOKUP($A69,競技者csv変換!$A:$AK,MATCH(U$1,競技者csv変換!$1:$1,0),0)="","",VLOOKUP($A69,競技者csv変換!$A:$AK,MATCH(U$1,競技者csv変換!$1:$1,0),0)))</f>
        <v/>
      </c>
      <c r="V69" s="189" t="str">
        <f>IF(ISERROR(VLOOKUP($A69,競技者csv変換!$A:$AK,MATCH(V$1,競技者csv変換!$1:$1,0),0)),"",IF(VLOOKUP($A69,競技者csv変換!$A:$AK,MATCH(V$1,競技者csv変換!$1:$1,0),0)="","",VLOOKUP($A69,競技者csv変換!$A:$AK,MATCH(V$1,競技者csv変換!$1:$1,0),0)))</f>
        <v/>
      </c>
      <c r="W69" s="189" t="str">
        <f>IF(ISERROR(VLOOKUP($A69,競技者csv変換!$A:$AK,MATCH(W$1,競技者csv変換!$1:$1,0),0)),"",IF(VLOOKUP($A69,競技者csv変換!$A:$AK,MATCH(W$1,競技者csv変換!$1:$1,0),0)="","",VLOOKUP($A69,競技者csv変換!$A:$AK,MATCH(W$1,競技者csv変換!$1:$1,0),0)))</f>
        <v/>
      </c>
      <c r="X69" s="189" t="str">
        <f>IF(ISERROR(VLOOKUP($A69,競技者csv変換!$A:$AK,MATCH(X$1,競技者csv変換!$1:$1,0),0)),"",IF(VLOOKUP($A69,競技者csv変換!$A:$AK,MATCH(X$1,競技者csv変換!$1:$1,0),0)="","",VLOOKUP($A69,競技者csv変換!$A:$AK,MATCH(X$1,競技者csv変換!$1:$1,0),0)))</f>
        <v/>
      </c>
      <c r="Y69" s="189" t="str">
        <f>IF(ISERROR(VLOOKUP($A69,競技者csv変換!$A:$AK,MATCH(Y$1,競技者csv変換!$1:$1,0),0)),"",IF(VLOOKUP($A69,競技者csv変換!$A:$AK,MATCH(Y$1,競技者csv変換!$1:$1,0),0)="","",VLOOKUP($A69,競技者csv変換!$A:$AK,MATCH(Y$1,競技者csv変換!$1:$1,0),0)))</f>
        <v/>
      </c>
      <c r="Z69" s="189" t="str">
        <f>IF(ISERROR(VLOOKUP($A69,競技者csv変換!$A:$AK,MATCH(Z$1,競技者csv変換!$1:$1,0),0)),"",IF(VLOOKUP($A69,競技者csv変換!$A:$AK,MATCH(Z$1,競技者csv変換!$1:$1,0),0)="","",VLOOKUP($A69,競技者csv変換!$A:$AK,MATCH(Z$1,競技者csv変換!$1:$1,0),0)))</f>
        <v/>
      </c>
      <c r="AA69" s="189" t="str">
        <f>IF(ISERROR(VLOOKUP($A69,競技者csv変換!$A:$AK,MATCH(AA$1,競技者csv変換!$1:$1,0),0)),"",IF(VLOOKUP($A69,競技者csv変換!$A:$AK,MATCH(AA$1,競技者csv変換!$1:$1,0),0)="","",VLOOKUP($A69,競技者csv変換!$A:$AK,MATCH(AA$1,競技者csv変換!$1:$1,0),0)))</f>
        <v/>
      </c>
      <c r="AB69" s="189" t="str">
        <f>IF(ISERROR(VLOOKUP($A69,競技者csv変換!$A:$AK,MATCH(AB$1,競技者csv変換!$1:$1,0),0)),"",IF(VLOOKUP($A69,競技者csv変換!$A:$AK,MATCH(AB$1,競技者csv変換!$1:$1,0),0)="","",VLOOKUP($A69,競技者csv変換!$A:$AK,MATCH(AB$1,競技者csv変換!$1:$1,0),0)))</f>
        <v/>
      </c>
      <c r="AC69" s="189" t="str">
        <f>IF(ISERROR(VLOOKUP($A69,競技者csv変換!$A:$AK,MATCH(AC$1,競技者csv変換!$1:$1,0),0)),"",IF(VLOOKUP($A69,競技者csv変換!$A:$AK,MATCH(AC$1,競技者csv変換!$1:$1,0),0)="","",VLOOKUP($A69,競技者csv変換!$A:$AK,MATCH(AC$1,競技者csv変換!$1:$1,0),0)))</f>
        <v/>
      </c>
      <c r="AD69" s="76" t="str">
        <f>IF(ISERROR(VLOOKUP($A69,競技者csv変換!$A:$AK,MATCH(AD$1,競技者csv変換!$1:$1,0),0)),"",IF(VLOOKUP($A69,競技者csv変換!$A:$AK,MATCH(AD$1,競技者csv変換!$1:$1,0),0)="","",VLOOKUP($A69,競技者csv変換!$A:$AK,MATCH(AD$1,競技者csv変換!$1:$1,0),0)))</f>
        <v/>
      </c>
      <c r="AE69" s="76" t="str">
        <f>IF(ISERROR(VLOOKUP($A69,競技者csv変換!$A:$AK,MATCH(AE$1,競技者csv変換!$1:$1,0),0)),"",IF(VLOOKUP($A69,競技者csv変換!$A:$AK,MATCH(AE$1,競技者csv変換!$1:$1,0),0)="","",VLOOKUP($A69,競技者csv変換!$A:$AK,MATCH(AE$1,競技者csv変換!$1:$1,0),0)))</f>
        <v/>
      </c>
      <c r="AF69" s="76" t="str">
        <f>IF(ISERROR(VLOOKUP($A69,競技者csv変換!$A:$AK,MATCH(AF$1,競技者csv変換!$1:$1,0),0)),"",IF(VLOOKUP($A69,競技者csv変換!$A:$AK,MATCH(AF$1,競技者csv変換!$1:$1,0),0)="","",VLOOKUP($A69,競技者csv変換!$A:$AK,MATCH(AF$1,競技者csv変換!$1:$1,0),0)))</f>
        <v/>
      </c>
      <c r="AG69" s="76" t="str">
        <f>IF(ISERROR(VLOOKUP($A69,競技者csv変換!$A:$AK,MATCH(AG$1,競技者csv変換!$1:$1,0),0)),"",IF(VLOOKUP($A69,競技者csv変換!$A:$AK,MATCH(AG$1,競技者csv変換!$1:$1,0),0)="","",VLOOKUP($A69,競技者csv変換!$A:$AK,MATCH(AG$1,競技者csv変換!$1:$1,0),0)))</f>
        <v/>
      </c>
      <c r="AH69" s="76" t="str">
        <f>IF(ISERROR(VLOOKUP($A69,競技者csv変換!$A:$AK,MATCH(AH$1,競技者csv変換!$1:$1,0),0)),"",IF(VLOOKUP($A69,競技者csv変換!$A:$AK,MATCH(AH$1,競技者csv変換!$1:$1,0),0)="","",VLOOKUP($A69,競技者csv変換!$A:$AK,MATCH(AH$1,競技者csv変換!$1:$1,0),0)))</f>
        <v/>
      </c>
      <c r="AI69" s="76" t="str">
        <f>IF(ISERROR(VLOOKUP($A69,競技者csv変換!$A:$AK,MATCH(AI$1,競技者csv変換!$1:$1,0),0)),"",IF(VLOOKUP($A69,競技者csv変換!$A:$AK,MATCH(AI$1,競技者csv変換!$1:$1,0),0)="","",VLOOKUP($A69,競技者csv変換!$A:$AK,MATCH(AI$1,競技者csv変換!$1:$1,0),0)))</f>
        <v/>
      </c>
      <c r="AJ69" s="76" t="str">
        <f>IF(ISERROR(VLOOKUP($A69,競技者csv変換!$A:$AK,MATCH(AJ$1,競技者csv変換!$1:$1,0),0)),"",IF(VLOOKUP($A69,競技者csv変換!$A:$AK,MATCH(AJ$1,競技者csv変換!$1:$1,0),0)="","",VLOOKUP($A69,競技者csv変換!$A:$AK,MATCH(AJ$1,競技者csv変換!$1:$1,0),0)))</f>
        <v/>
      </c>
      <c r="AK69" s="76" t="str">
        <f>IF(ISERROR(VLOOKUP($A69,競技者csv変換!$A:$AK,MATCH(AK$1,競技者csv変換!$1:$1,0),0)),"",IF(VLOOKUP($A69,競技者csv変換!$A:$AK,MATCH(AK$1,競技者csv変換!$1:$1,0),0)="","",VLOOKUP($A69,競技者csv変換!$A:$AK,MATCH(AK$1,競技者csv変換!$1:$1,0),0)))</f>
        <v/>
      </c>
    </row>
    <row r="70" spans="1:37" ht="18" customHeight="1">
      <c r="A70" s="76" t="str">
        <f t="shared" si="0"/>
        <v/>
      </c>
      <c r="B70" s="189" t="str">
        <f>IF(ISERROR(VLOOKUP($A70,競技者csv変換!$A:$AK,MATCH(B$1,競技者csv変換!$1:$1,0),0)),"",IF(VLOOKUP($A70,競技者csv変換!$A:$AK,MATCH(B$1,競技者csv変換!$1:$1,0),0)="","",VLOOKUP($A70,競技者csv変換!$A:$AK,MATCH(B$1,競技者csv変換!$1:$1,0),0)))</f>
        <v/>
      </c>
      <c r="C70" s="189" t="str">
        <f>IF(ISERROR(VLOOKUP($A70,競技者csv変換!$A:$AK,MATCH(C$1,競技者csv変換!$1:$1,0),0)),"",IF(VLOOKUP($A70,競技者csv変換!$A:$AK,MATCH(C$1,競技者csv変換!$1:$1,0),0)="","",VLOOKUP($A70,競技者csv変換!$A:$AK,MATCH(C$1,競技者csv変換!$1:$1,0),0)))</f>
        <v/>
      </c>
      <c r="D70" s="189" t="str">
        <f>IF(ISERROR(VLOOKUP($A70,競技者csv変換!$A:$AK,MATCH(D$1,競技者csv変換!$1:$1,0),0)),"",IF(VLOOKUP($A70,競技者csv変換!$A:$AK,MATCH(D$1,競技者csv変換!$1:$1,0),0)="","",VLOOKUP($A70,競技者csv変換!$A:$AK,MATCH(D$1,競技者csv変換!$1:$1,0),0)))</f>
        <v/>
      </c>
      <c r="E70" s="189" t="str">
        <f>IF(ISERROR(VLOOKUP($A70,競技者csv変換!$A:$AK,MATCH(E$1,競技者csv変換!$1:$1,0),0)),"",IF(VLOOKUP($A70,競技者csv変換!$A:$AK,MATCH(E$1,競技者csv変換!$1:$1,0),0)="","",VLOOKUP($A70,競技者csv変換!$A:$AK,MATCH(E$1,競技者csv変換!$1:$1,0),0)))</f>
        <v/>
      </c>
      <c r="F70" s="189" t="str">
        <f>IF(ISERROR(VLOOKUP($A70,競技者csv変換!$A:$AK,MATCH(F$1,競技者csv変換!$1:$1,0),0)),"",IF(VLOOKUP($A70,競技者csv変換!$A:$AK,MATCH(F$1,競技者csv変換!$1:$1,0),0)="","",VLOOKUP($A70,競技者csv変換!$A:$AK,MATCH(F$1,競技者csv変換!$1:$1,0),0)))</f>
        <v/>
      </c>
      <c r="G70" s="189" t="str">
        <f>IF(ISERROR(VLOOKUP($A70,競技者csv変換!$A:$AK,MATCH(G$1,競技者csv変換!$1:$1,0),0)),"",IF(VLOOKUP($A70,競技者csv変換!$A:$AK,MATCH(G$1,競技者csv変換!$1:$1,0),0)="","",VLOOKUP($A70,競技者csv変換!$A:$AK,MATCH(G$1,競技者csv変換!$1:$1,0),0)))</f>
        <v/>
      </c>
      <c r="H70" s="189" t="str">
        <f>IF(ISERROR(VLOOKUP($A70,競技者csv変換!$A:$AK,MATCH(H$1,競技者csv変換!$1:$1,0),0)),"",IF(VLOOKUP($A70,競技者csv変換!$A:$AK,MATCH(H$1,競技者csv変換!$1:$1,0),0)="","",VLOOKUP($A70,競技者csv変換!$A:$AK,MATCH(H$1,競技者csv変換!$1:$1,0),0)))</f>
        <v/>
      </c>
      <c r="I70" s="189" t="str">
        <f>IF(ISERROR(VLOOKUP($A70,競技者csv変換!$A:$AK,MATCH(I$1,競技者csv変換!$1:$1,0),0)),"",IF(VLOOKUP($A70,競技者csv変換!$A:$AK,MATCH(I$1,競技者csv変換!$1:$1,0),0)="","",VLOOKUP($A70,競技者csv変換!$A:$AK,MATCH(I$1,競技者csv変換!$1:$1,0),0)))</f>
        <v/>
      </c>
      <c r="J70" s="189" t="str">
        <f>IF(ISERROR(VLOOKUP($A70,競技者csv変換!$A:$AK,MATCH(J$1,競技者csv変換!$1:$1,0),0)),"",IF(VLOOKUP($A70,競技者csv変換!$A:$AK,MATCH(J$1,競技者csv変換!$1:$1,0),0)="","",VLOOKUP($A70,競技者csv変換!$A:$AK,MATCH(J$1,競技者csv変換!$1:$1,0),0)))</f>
        <v/>
      </c>
      <c r="K70" s="189" t="str">
        <f>IF(ISERROR(VLOOKUP($A70,競技者csv変換!$A:$AK,MATCH(K$1,競技者csv変換!$1:$1,0),0)),"",IF(VLOOKUP($A70,競技者csv変換!$A:$AK,MATCH(K$1,競技者csv変換!$1:$1,0),0)="","",VLOOKUP($A70,競技者csv変換!$A:$AK,MATCH(K$1,競技者csv変換!$1:$1,0),0)))</f>
        <v/>
      </c>
      <c r="L70" s="189" t="str">
        <f>IF(ISERROR(VLOOKUP($A70,競技者csv変換!$A:$AK,MATCH(L$1,競技者csv変換!$1:$1,0),0)),"",IF(VLOOKUP($A70,競技者csv変換!$A:$AK,MATCH(L$1,競技者csv変換!$1:$1,0),0)="","",VLOOKUP($A70,競技者csv変換!$A:$AK,MATCH(L$1,競技者csv変換!$1:$1,0),0)))</f>
        <v/>
      </c>
      <c r="M70" s="189" t="str">
        <f>IF(ISERROR(VLOOKUP($A70,競技者csv変換!$A:$AK,MATCH(M$1,競技者csv変換!$1:$1,0),0)),"",IF(VLOOKUP($A70,競技者csv変換!$A:$AK,MATCH(M$1,競技者csv変換!$1:$1,0),0)="","",VLOOKUP($A70,競技者csv変換!$A:$AK,MATCH(M$1,競技者csv変換!$1:$1,0),0)))</f>
        <v/>
      </c>
      <c r="N70" s="189" t="str">
        <f>IF(ISERROR(VLOOKUP($A70,競技者csv変換!$A:$AK,MATCH(N$1,競技者csv変換!$1:$1,0),0)),"",IF(VLOOKUP($A70,競技者csv変換!$A:$AK,MATCH(N$1,競技者csv変換!$1:$1,0),0)="","",VLOOKUP($A70,競技者csv変換!$A:$AK,MATCH(N$1,競技者csv変換!$1:$1,0),0)))</f>
        <v/>
      </c>
      <c r="O70" s="189" t="str">
        <f>IF(ISERROR(VLOOKUP($A70,競技者csv変換!$A:$AK,MATCH(O$1,競技者csv変換!$1:$1,0),0)),"",IF(VLOOKUP($A70,競技者csv変換!$A:$AK,MATCH(O$1,競技者csv変換!$1:$1,0),0)="","",VLOOKUP($A70,競技者csv変換!$A:$AK,MATCH(O$1,競技者csv変換!$1:$1,0),0)))</f>
        <v/>
      </c>
      <c r="P70" s="189" t="str">
        <f>IF(ISERROR(VLOOKUP($A70,競技者csv変換!$A:$AK,MATCH(P$1,競技者csv変換!$1:$1,0),0)),"",IF(VLOOKUP($A70,競技者csv変換!$A:$AK,MATCH(P$1,競技者csv変換!$1:$1,0),0)="","",VLOOKUP($A70,競技者csv変換!$A:$AK,MATCH(P$1,競技者csv変換!$1:$1,0),0)))</f>
        <v/>
      </c>
      <c r="Q70" s="189" t="str">
        <f>IF(ISERROR(VLOOKUP($A70,競技者csv変換!$A:$AK,MATCH(Q$1,競技者csv変換!$1:$1,0),0)),"",IF(VLOOKUP($A70,競技者csv変換!$A:$AK,MATCH(Q$1,競技者csv変換!$1:$1,0),0)="","",VLOOKUP($A70,競技者csv変換!$A:$AK,MATCH(Q$1,競技者csv変換!$1:$1,0),0)))</f>
        <v/>
      </c>
      <c r="R70" s="189" t="str">
        <f>IF(ISERROR(VLOOKUP($A70,競技者csv変換!$A:$AK,MATCH(R$1,競技者csv変換!$1:$1,0),0)),"",IF(VLOOKUP($A70,競技者csv変換!$A:$AK,MATCH(R$1,競技者csv変換!$1:$1,0),0)="","",VLOOKUP($A70,競技者csv変換!$A:$AK,MATCH(R$1,競技者csv変換!$1:$1,0),0)))</f>
        <v/>
      </c>
      <c r="S70" s="189" t="str">
        <f>IF(ISERROR(VLOOKUP($A70,競技者csv変換!$A:$AK,MATCH(S$1,競技者csv変換!$1:$1,0),0)),"",IF(VLOOKUP($A70,競技者csv変換!$A:$AK,MATCH(S$1,競技者csv変換!$1:$1,0),0)="","",VLOOKUP($A70,競技者csv変換!$A:$AK,MATCH(S$1,競技者csv変換!$1:$1,0),0)))</f>
        <v/>
      </c>
      <c r="T70" s="189" t="str">
        <f>IF(ISERROR(VLOOKUP($A70,競技者csv変換!$A:$AK,MATCH(T$1,競技者csv変換!$1:$1,0),0)),"",IF(VLOOKUP($A70,競技者csv変換!$A:$AK,MATCH(T$1,競技者csv変換!$1:$1,0),0)="","",VLOOKUP($A70,競技者csv変換!$A:$AK,MATCH(T$1,競技者csv変換!$1:$1,0),0)))</f>
        <v/>
      </c>
      <c r="U70" s="189" t="str">
        <f>IF(ISERROR(VLOOKUP($A70,競技者csv変換!$A:$AK,MATCH(U$1,競技者csv変換!$1:$1,0),0)),"",IF(VLOOKUP($A70,競技者csv変換!$A:$AK,MATCH(U$1,競技者csv変換!$1:$1,0),0)="","",VLOOKUP($A70,競技者csv変換!$A:$AK,MATCH(U$1,競技者csv変換!$1:$1,0),0)))</f>
        <v/>
      </c>
      <c r="V70" s="189" t="str">
        <f>IF(ISERROR(VLOOKUP($A70,競技者csv変換!$A:$AK,MATCH(V$1,競技者csv変換!$1:$1,0),0)),"",IF(VLOOKUP($A70,競技者csv変換!$A:$AK,MATCH(V$1,競技者csv変換!$1:$1,0),0)="","",VLOOKUP($A70,競技者csv変換!$A:$AK,MATCH(V$1,競技者csv変換!$1:$1,0),0)))</f>
        <v/>
      </c>
      <c r="W70" s="189" t="str">
        <f>IF(ISERROR(VLOOKUP($A70,競技者csv変換!$A:$AK,MATCH(W$1,競技者csv変換!$1:$1,0),0)),"",IF(VLOOKUP($A70,競技者csv変換!$A:$AK,MATCH(W$1,競技者csv変換!$1:$1,0),0)="","",VLOOKUP($A70,競技者csv変換!$A:$AK,MATCH(W$1,競技者csv変換!$1:$1,0),0)))</f>
        <v/>
      </c>
      <c r="X70" s="189" t="str">
        <f>IF(ISERROR(VLOOKUP($A70,競技者csv変換!$A:$AK,MATCH(X$1,競技者csv変換!$1:$1,0),0)),"",IF(VLOOKUP($A70,競技者csv変換!$A:$AK,MATCH(X$1,競技者csv変換!$1:$1,0),0)="","",VLOOKUP($A70,競技者csv変換!$A:$AK,MATCH(X$1,競技者csv変換!$1:$1,0),0)))</f>
        <v/>
      </c>
      <c r="Y70" s="189" t="str">
        <f>IF(ISERROR(VLOOKUP($A70,競技者csv変換!$A:$AK,MATCH(Y$1,競技者csv変換!$1:$1,0),0)),"",IF(VLOOKUP($A70,競技者csv変換!$A:$AK,MATCH(Y$1,競技者csv変換!$1:$1,0),0)="","",VLOOKUP($A70,競技者csv変換!$A:$AK,MATCH(Y$1,競技者csv変換!$1:$1,0),0)))</f>
        <v/>
      </c>
      <c r="Z70" s="189" t="str">
        <f>IF(ISERROR(VLOOKUP($A70,競技者csv変換!$A:$AK,MATCH(Z$1,競技者csv変換!$1:$1,0),0)),"",IF(VLOOKUP($A70,競技者csv変換!$A:$AK,MATCH(Z$1,競技者csv変換!$1:$1,0),0)="","",VLOOKUP($A70,競技者csv変換!$A:$AK,MATCH(Z$1,競技者csv変換!$1:$1,0),0)))</f>
        <v/>
      </c>
      <c r="AA70" s="189" t="str">
        <f>IF(ISERROR(VLOOKUP($A70,競技者csv変換!$A:$AK,MATCH(AA$1,競技者csv変換!$1:$1,0),0)),"",IF(VLOOKUP($A70,競技者csv変換!$A:$AK,MATCH(AA$1,競技者csv変換!$1:$1,0),0)="","",VLOOKUP($A70,競技者csv変換!$A:$AK,MATCH(AA$1,競技者csv変換!$1:$1,0),0)))</f>
        <v/>
      </c>
      <c r="AB70" s="189" t="str">
        <f>IF(ISERROR(VLOOKUP($A70,競技者csv変換!$A:$AK,MATCH(AB$1,競技者csv変換!$1:$1,0),0)),"",IF(VLOOKUP($A70,競技者csv変換!$A:$AK,MATCH(AB$1,競技者csv変換!$1:$1,0),0)="","",VLOOKUP($A70,競技者csv変換!$A:$AK,MATCH(AB$1,競技者csv変換!$1:$1,0),0)))</f>
        <v/>
      </c>
      <c r="AC70" s="189" t="str">
        <f>IF(ISERROR(VLOOKUP($A70,競技者csv変換!$A:$AK,MATCH(AC$1,競技者csv変換!$1:$1,0),0)),"",IF(VLOOKUP($A70,競技者csv変換!$A:$AK,MATCH(AC$1,競技者csv変換!$1:$1,0),0)="","",VLOOKUP($A70,競技者csv変換!$A:$AK,MATCH(AC$1,競技者csv変換!$1:$1,0),0)))</f>
        <v/>
      </c>
      <c r="AD70" s="76" t="str">
        <f>IF(ISERROR(VLOOKUP($A70,競技者csv変換!$A:$AK,MATCH(AD$1,競技者csv変換!$1:$1,0),0)),"",IF(VLOOKUP($A70,競技者csv変換!$A:$AK,MATCH(AD$1,競技者csv変換!$1:$1,0),0)="","",VLOOKUP($A70,競技者csv変換!$A:$AK,MATCH(AD$1,競技者csv変換!$1:$1,0),0)))</f>
        <v/>
      </c>
      <c r="AE70" s="76" t="str">
        <f>IF(ISERROR(VLOOKUP($A70,競技者csv変換!$A:$AK,MATCH(AE$1,競技者csv変換!$1:$1,0),0)),"",IF(VLOOKUP($A70,競技者csv変換!$A:$AK,MATCH(AE$1,競技者csv変換!$1:$1,0),0)="","",VLOOKUP($A70,競技者csv変換!$A:$AK,MATCH(AE$1,競技者csv変換!$1:$1,0),0)))</f>
        <v/>
      </c>
      <c r="AF70" s="76" t="str">
        <f>IF(ISERROR(VLOOKUP($A70,競技者csv変換!$A:$AK,MATCH(AF$1,競技者csv変換!$1:$1,0),0)),"",IF(VLOOKUP($A70,競技者csv変換!$A:$AK,MATCH(AF$1,競技者csv変換!$1:$1,0),0)="","",VLOOKUP($A70,競技者csv変換!$A:$AK,MATCH(AF$1,競技者csv変換!$1:$1,0),0)))</f>
        <v/>
      </c>
      <c r="AG70" s="76" t="str">
        <f>IF(ISERROR(VLOOKUP($A70,競技者csv変換!$A:$AK,MATCH(AG$1,競技者csv変換!$1:$1,0),0)),"",IF(VLOOKUP($A70,競技者csv変換!$A:$AK,MATCH(AG$1,競技者csv変換!$1:$1,0),0)="","",VLOOKUP($A70,競技者csv変換!$A:$AK,MATCH(AG$1,競技者csv変換!$1:$1,0),0)))</f>
        <v/>
      </c>
      <c r="AH70" s="76" t="str">
        <f>IF(ISERROR(VLOOKUP($A70,競技者csv変換!$A:$AK,MATCH(AH$1,競技者csv変換!$1:$1,0),0)),"",IF(VLOOKUP($A70,競技者csv変換!$A:$AK,MATCH(AH$1,競技者csv変換!$1:$1,0),0)="","",VLOOKUP($A70,競技者csv変換!$A:$AK,MATCH(AH$1,競技者csv変換!$1:$1,0),0)))</f>
        <v/>
      </c>
      <c r="AI70" s="76" t="str">
        <f>IF(ISERROR(VLOOKUP($A70,競技者csv変換!$A:$AK,MATCH(AI$1,競技者csv変換!$1:$1,0),0)),"",IF(VLOOKUP($A70,競技者csv変換!$A:$AK,MATCH(AI$1,競技者csv変換!$1:$1,0),0)="","",VLOOKUP($A70,競技者csv変換!$A:$AK,MATCH(AI$1,競技者csv変換!$1:$1,0),0)))</f>
        <v/>
      </c>
      <c r="AJ70" s="76" t="str">
        <f>IF(ISERROR(VLOOKUP($A70,競技者csv変換!$A:$AK,MATCH(AJ$1,競技者csv変換!$1:$1,0),0)),"",IF(VLOOKUP($A70,競技者csv変換!$A:$AK,MATCH(AJ$1,競技者csv変換!$1:$1,0),0)="","",VLOOKUP($A70,競技者csv変換!$A:$AK,MATCH(AJ$1,競技者csv変換!$1:$1,0),0)))</f>
        <v/>
      </c>
      <c r="AK70" s="76" t="str">
        <f>IF(ISERROR(VLOOKUP($A70,競技者csv変換!$A:$AK,MATCH(AK$1,競技者csv変換!$1:$1,0),0)),"",IF(VLOOKUP($A70,競技者csv変換!$A:$AK,MATCH(AK$1,競技者csv変換!$1:$1,0),0)="","",VLOOKUP($A70,競技者csv変換!$A:$AK,MATCH(AK$1,競技者csv変換!$1:$1,0),0)))</f>
        <v/>
      </c>
    </row>
    <row r="71" spans="1:37" ht="18" customHeight="1">
      <c r="A71" s="76" t="str">
        <f t="shared" si="0"/>
        <v/>
      </c>
      <c r="B71" s="189" t="str">
        <f>IF(ISERROR(VLOOKUP($A71,競技者csv変換!$A:$AK,MATCH(B$1,競技者csv変換!$1:$1,0),0)),"",IF(VLOOKUP($A71,競技者csv変換!$A:$AK,MATCH(B$1,競技者csv変換!$1:$1,0),0)="","",VLOOKUP($A71,競技者csv変換!$A:$AK,MATCH(B$1,競技者csv変換!$1:$1,0),0)))</f>
        <v/>
      </c>
      <c r="C71" s="189" t="str">
        <f>IF(ISERROR(VLOOKUP($A71,競技者csv変換!$A:$AK,MATCH(C$1,競技者csv変換!$1:$1,0),0)),"",IF(VLOOKUP($A71,競技者csv変換!$A:$AK,MATCH(C$1,競技者csv変換!$1:$1,0),0)="","",VLOOKUP($A71,競技者csv変換!$A:$AK,MATCH(C$1,競技者csv変換!$1:$1,0),0)))</f>
        <v/>
      </c>
      <c r="D71" s="189" t="str">
        <f>IF(ISERROR(VLOOKUP($A71,競技者csv変換!$A:$AK,MATCH(D$1,競技者csv変換!$1:$1,0),0)),"",IF(VLOOKUP($A71,競技者csv変換!$A:$AK,MATCH(D$1,競技者csv変換!$1:$1,0),0)="","",VLOOKUP($A71,競技者csv変換!$A:$AK,MATCH(D$1,競技者csv変換!$1:$1,0),0)))</f>
        <v/>
      </c>
      <c r="E71" s="189" t="str">
        <f>IF(ISERROR(VLOOKUP($A71,競技者csv変換!$A:$AK,MATCH(E$1,競技者csv変換!$1:$1,0),0)),"",IF(VLOOKUP($A71,競技者csv変換!$A:$AK,MATCH(E$1,競技者csv変換!$1:$1,0),0)="","",VLOOKUP($A71,競技者csv変換!$A:$AK,MATCH(E$1,競技者csv変換!$1:$1,0),0)))</f>
        <v/>
      </c>
      <c r="F71" s="189" t="str">
        <f>IF(ISERROR(VLOOKUP($A71,競技者csv変換!$A:$AK,MATCH(F$1,競技者csv変換!$1:$1,0),0)),"",IF(VLOOKUP($A71,競技者csv変換!$A:$AK,MATCH(F$1,競技者csv変換!$1:$1,0),0)="","",VLOOKUP($A71,競技者csv変換!$A:$AK,MATCH(F$1,競技者csv変換!$1:$1,0),0)))</f>
        <v/>
      </c>
      <c r="G71" s="189" t="str">
        <f>IF(ISERROR(VLOOKUP($A71,競技者csv変換!$A:$AK,MATCH(G$1,競技者csv変換!$1:$1,0),0)),"",IF(VLOOKUP($A71,競技者csv変換!$A:$AK,MATCH(G$1,競技者csv変換!$1:$1,0),0)="","",VLOOKUP($A71,競技者csv変換!$A:$AK,MATCH(G$1,競技者csv変換!$1:$1,0),0)))</f>
        <v/>
      </c>
      <c r="H71" s="189" t="str">
        <f>IF(ISERROR(VLOOKUP($A71,競技者csv変換!$A:$AK,MATCH(H$1,競技者csv変換!$1:$1,0),0)),"",IF(VLOOKUP($A71,競技者csv変換!$A:$AK,MATCH(H$1,競技者csv変換!$1:$1,0),0)="","",VLOOKUP($A71,競技者csv変換!$A:$AK,MATCH(H$1,競技者csv変換!$1:$1,0),0)))</f>
        <v/>
      </c>
      <c r="I71" s="189" t="str">
        <f>IF(ISERROR(VLOOKUP($A71,競技者csv変換!$A:$AK,MATCH(I$1,競技者csv変換!$1:$1,0),0)),"",IF(VLOOKUP($A71,競技者csv変換!$A:$AK,MATCH(I$1,競技者csv変換!$1:$1,0),0)="","",VLOOKUP($A71,競技者csv変換!$A:$AK,MATCH(I$1,競技者csv変換!$1:$1,0),0)))</f>
        <v/>
      </c>
      <c r="J71" s="189" t="str">
        <f>IF(ISERROR(VLOOKUP($A71,競技者csv変換!$A:$AK,MATCH(J$1,競技者csv変換!$1:$1,0),0)),"",IF(VLOOKUP($A71,競技者csv変換!$A:$AK,MATCH(J$1,競技者csv変換!$1:$1,0),0)="","",VLOOKUP($A71,競技者csv変換!$A:$AK,MATCH(J$1,競技者csv変換!$1:$1,0),0)))</f>
        <v/>
      </c>
      <c r="K71" s="189" t="str">
        <f>IF(ISERROR(VLOOKUP($A71,競技者csv変換!$A:$AK,MATCH(K$1,競技者csv変換!$1:$1,0),0)),"",IF(VLOOKUP($A71,競技者csv変換!$A:$AK,MATCH(K$1,競技者csv変換!$1:$1,0),0)="","",VLOOKUP($A71,競技者csv変換!$A:$AK,MATCH(K$1,競技者csv変換!$1:$1,0),0)))</f>
        <v/>
      </c>
      <c r="L71" s="189" t="str">
        <f>IF(ISERROR(VLOOKUP($A71,競技者csv変換!$A:$AK,MATCH(L$1,競技者csv変換!$1:$1,0),0)),"",IF(VLOOKUP($A71,競技者csv変換!$A:$AK,MATCH(L$1,競技者csv変換!$1:$1,0),0)="","",VLOOKUP($A71,競技者csv変換!$A:$AK,MATCH(L$1,競技者csv変換!$1:$1,0),0)))</f>
        <v/>
      </c>
      <c r="M71" s="189" t="str">
        <f>IF(ISERROR(VLOOKUP($A71,競技者csv変換!$A:$AK,MATCH(M$1,競技者csv変換!$1:$1,0),0)),"",IF(VLOOKUP($A71,競技者csv変換!$A:$AK,MATCH(M$1,競技者csv変換!$1:$1,0),0)="","",VLOOKUP($A71,競技者csv変換!$A:$AK,MATCH(M$1,競技者csv変換!$1:$1,0),0)))</f>
        <v/>
      </c>
      <c r="N71" s="189" t="str">
        <f>IF(ISERROR(VLOOKUP($A71,競技者csv変換!$A:$AK,MATCH(N$1,競技者csv変換!$1:$1,0),0)),"",IF(VLOOKUP($A71,競技者csv変換!$A:$AK,MATCH(N$1,競技者csv変換!$1:$1,0),0)="","",VLOOKUP($A71,競技者csv変換!$A:$AK,MATCH(N$1,競技者csv変換!$1:$1,0),0)))</f>
        <v/>
      </c>
      <c r="O71" s="189" t="str">
        <f>IF(ISERROR(VLOOKUP($A71,競技者csv変換!$A:$AK,MATCH(O$1,競技者csv変換!$1:$1,0),0)),"",IF(VLOOKUP($A71,競技者csv変換!$A:$AK,MATCH(O$1,競技者csv変換!$1:$1,0),0)="","",VLOOKUP($A71,競技者csv変換!$A:$AK,MATCH(O$1,競技者csv変換!$1:$1,0),0)))</f>
        <v/>
      </c>
      <c r="P71" s="189" t="str">
        <f>IF(ISERROR(VLOOKUP($A71,競技者csv変換!$A:$AK,MATCH(P$1,競技者csv変換!$1:$1,0),0)),"",IF(VLOOKUP($A71,競技者csv変換!$A:$AK,MATCH(P$1,競技者csv変換!$1:$1,0),0)="","",VLOOKUP($A71,競技者csv変換!$A:$AK,MATCH(P$1,競技者csv変換!$1:$1,0),0)))</f>
        <v/>
      </c>
      <c r="Q71" s="189" t="str">
        <f>IF(ISERROR(VLOOKUP($A71,競技者csv変換!$A:$AK,MATCH(Q$1,競技者csv変換!$1:$1,0),0)),"",IF(VLOOKUP($A71,競技者csv変換!$A:$AK,MATCH(Q$1,競技者csv変換!$1:$1,0),0)="","",VLOOKUP($A71,競技者csv変換!$A:$AK,MATCH(Q$1,競技者csv変換!$1:$1,0),0)))</f>
        <v/>
      </c>
      <c r="R71" s="189" t="str">
        <f>IF(ISERROR(VLOOKUP($A71,競技者csv変換!$A:$AK,MATCH(R$1,競技者csv変換!$1:$1,0),0)),"",IF(VLOOKUP($A71,競技者csv変換!$A:$AK,MATCH(R$1,競技者csv変換!$1:$1,0),0)="","",VLOOKUP($A71,競技者csv変換!$A:$AK,MATCH(R$1,競技者csv変換!$1:$1,0),0)))</f>
        <v/>
      </c>
      <c r="S71" s="189" t="str">
        <f>IF(ISERROR(VLOOKUP($A71,競技者csv変換!$A:$AK,MATCH(S$1,競技者csv変換!$1:$1,0),0)),"",IF(VLOOKUP($A71,競技者csv変換!$A:$AK,MATCH(S$1,競技者csv変換!$1:$1,0),0)="","",VLOOKUP($A71,競技者csv変換!$A:$AK,MATCH(S$1,競技者csv変換!$1:$1,0),0)))</f>
        <v/>
      </c>
      <c r="T71" s="189" t="str">
        <f>IF(ISERROR(VLOOKUP($A71,競技者csv変換!$A:$AK,MATCH(T$1,競技者csv変換!$1:$1,0),0)),"",IF(VLOOKUP($A71,競技者csv変換!$A:$AK,MATCH(T$1,競技者csv変換!$1:$1,0),0)="","",VLOOKUP($A71,競技者csv変換!$A:$AK,MATCH(T$1,競技者csv変換!$1:$1,0),0)))</f>
        <v/>
      </c>
      <c r="U71" s="189" t="str">
        <f>IF(ISERROR(VLOOKUP($A71,競技者csv変換!$A:$AK,MATCH(U$1,競技者csv変換!$1:$1,0),0)),"",IF(VLOOKUP($A71,競技者csv変換!$A:$AK,MATCH(U$1,競技者csv変換!$1:$1,0),0)="","",VLOOKUP($A71,競技者csv変換!$A:$AK,MATCH(U$1,競技者csv変換!$1:$1,0),0)))</f>
        <v/>
      </c>
      <c r="V71" s="189" t="str">
        <f>IF(ISERROR(VLOOKUP($A71,競技者csv変換!$A:$AK,MATCH(V$1,競技者csv変換!$1:$1,0),0)),"",IF(VLOOKUP($A71,競技者csv変換!$A:$AK,MATCH(V$1,競技者csv変換!$1:$1,0),0)="","",VLOOKUP($A71,競技者csv変換!$A:$AK,MATCH(V$1,競技者csv変換!$1:$1,0),0)))</f>
        <v/>
      </c>
      <c r="W71" s="189" t="str">
        <f>IF(ISERROR(VLOOKUP($A71,競技者csv変換!$A:$AK,MATCH(W$1,競技者csv変換!$1:$1,0),0)),"",IF(VLOOKUP($A71,競技者csv変換!$A:$AK,MATCH(W$1,競技者csv変換!$1:$1,0),0)="","",VLOOKUP($A71,競技者csv変換!$A:$AK,MATCH(W$1,競技者csv変換!$1:$1,0),0)))</f>
        <v/>
      </c>
      <c r="X71" s="189" t="str">
        <f>IF(ISERROR(VLOOKUP($A71,競技者csv変換!$A:$AK,MATCH(X$1,競技者csv変換!$1:$1,0),0)),"",IF(VLOOKUP($A71,競技者csv変換!$A:$AK,MATCH(X$1,競技者csv変換!$1:$1,0),0)="","",VLOOKUP($A71,競技者csv変換!$A:$AK,MATCH(X$1,競技者csv変換!$1:$1,0),0)))</f>
        <v/>
      </c>
      <c r="Y71" s="189" t="str">
        <f>IF(ISERROR(VLOOKUP($A71,競技者csv変換!$A:$AK,MATCH(Y$1,競技者csv変換!$1:$1,0),0)),"",IF(VLOOKUP($A71,競技者csv変換!$A:$AK,MATCH(Y$1,競技者csv変換!$1:$1,0),0)="","",VLOOKUP($A71,競技者csv変換!$A:$AK,MATCH(Y$1,競技者csv変換!$1:$1,0),0)))</f>
        <v/>
      </c>
      <c r="Z71" s="189" t="str">
        <f>IF(ISERROR(VLOOKUP($A71,競技者csv変換!$A:$AK,MATCH(Z$1,競技者csv変換!$1:$1,0),0)),"",IF(VLOOKUP($A71,競技者csv変換!$A:$AK,MATCH(Z$1,競技者csv変換!$1:$1,0),0)="","",VLOOKUP($A71,競技者csv変換!$A:$AK,MATCH(Z$1,競技者csv変換!$1:$1,0),0)))</f>
        <v/>
      </c>
      <c r="AA71" s="189" t="str">
        <f>IF(ISERROR(VLOOKUP($A71,競技者csv変換!$A:$AK,MATCH(AA$1,競技者csv変換!$1:$1,0),0)),"",IF(VLOOKUP($A71,競技者csv変換!$A:$AK,MATCH(AA$1,競技者csv変換!$1:$1,0),0)="","",VLOOKUP($A71,競技者csv変換!$A:$AK,MATCH(AA$1,競技者csv変換!$1:$1,0),0)))</f>
        <v/>
      </c>
      <c r="AB71" s="189" t="str">
        <f>IF(ISERROR(VLOOKUP($A71,競技者csv変換!$A:$AK,MATCH(AB$1,競技者csv変換!$1:$1,0),0)),"",IF(VLOOKUP($A71,競技者csv変換!$A:$AK,MATCH(AB$1,競技者csv変換!$1:$1,0),0)="","",VLOOKUP($A71,競技者csv変換!$A:$AK,MATCH(AB$1,競技者csv変換!$1:$1,0),0)))</f>
        <v/>
      </c>
      <c r="AC71" s="189" t="str">
        <f>IF(ISERROR(VLOOKUP($A71,競技者csv変換!$A:$AK,MATCH(AC$1,競技者csv変換!$1:$1,0),0)),"",IF(VLOOKUP($A71,競技者csv変換!$A:$AK,MATCH(AC$1,競技者csv変換!$1:$1,0),0)="","",VLOOKUP($A71,競技者csv変換!$A:$AK,MATCH(AC$1,競技者csv変換!$1:$1,0),0)))</f>
        <v/>
      </c>
      <c r="AD71" s="76" t="str">
        <f>IF(ISERROR(VLOOKUP($A71,競技者csv変換!$A:$AK,MATCH(AD$1,競技者csv変換!$1:$1,0),0)),"",IF(VLOOKUP($A71,競技者csv変換!$A:$AK,MATCH(AD$1,競技者csv変換!$1:$1,0),0)="","",VLOOKUP($A71,競技者csv変換!$A:$AK,MATCH(AD$1,競技者csv変換!$1:$1,0),0)))</f>
        <v/>
      </c>
      <c r="AE71" s="76" t="str">
        <f>IF(ISERROR(VLOOKUP($A71,競技者csv変換!$A:$AK,MATCH(AE$1,競技者csv変換!$1:$1,0),0)),"",IF(VLOOKUP($A71,競技者csv変換!$A:$AK,MATCH(AE$1,競技者csv変換!$1:$1,0),0)="","",VLOOKUP($A71,競技者csv変換!$A:$AK,MATCH(AE$1,競技者csv変換!$1:$1,0),0)))</f>
        <v/>
      </c>
      <c r="AF71" s="76" t="str">
        <f>IF(ISERROR(VLOOKUP($A71,競技者csv変換!$A:$AK,MATCH(AF$1,競技者csv変換!$1:$1,0),0)),"",IF(VLOOKUP($A71,競技者csv変換!$A:$AK,MATCH(AF$1,競技者csv変換!$1:$1,0),0)="","",VLOOKUP($A71,競技者csv変換!$A:$AK,MATCH(AF$1,競技者csv変換!$1:$1,0),0)))</f>
        <v/>
      </c>
      <c r="AG71" s="76" t="str">
        <f>IF(ISERROR(VLOOKUP($A71,競技者csv変換!$A:$AK,MATCH(AG$1,競技者csv変換!$1:$1,0),0)),"",IF(VLOOKUP($A71,競技者csv変換!$A:$AK,MATCH(AG$1,競技者csv変換!$1:$1,0),0)="","",VLOOKUP($A71,競技者csv変換!$A:$AK,MATCH(AG$1,競技者csv変換!$1:$1,0),0)))</f>
        <v/>
      </c>
      <c r="AH71" s="76" t="str">
        <f>IF(ISERROR(VLOOKUP($A71,競技者csv変換!$A:$AK,MATCH(AH$1,競技者csv変換!$1:$1,0),0)),"",IF(VLOOKUP($A71,競技者csv変換!$A:$AK,MATCH(AH$1,競技者csv変換!$1:$1,0),0)="","",VLOOKUP($A71,競技者csv変換!$A:$AK,MATCH(AH$1,競技者csv変換!$1:$1,0),0)))</f>
        <v/>
      </c>
      <c r="AI71" s="76" t="str">
        <f>IF(ISERROR(VLOOKUP($A71,競技者csv変換!$A:$AK,MATCH(AI$1,競技者csv変換!$1:$1,0),0)),"",IF(VLOOKUP($A71,競技者csv変換!$A:$AK,MATCH(AI$1,競技者csv変換!$1:$1,0),0)="","",VLOOKUP($A71,競技者csv変換!$A:$AK,MATCH(AI$1,競技者csv変換!$1:$1,0),0)))</f>
        <v/>
      </c>
      <c r="AJ71" s="76" t="str">
        <f>IF(ISERROR(VLOOKUP($A71,競技者csv変換!$A:$AK,MATCH(AJ$1,競技者csv変換!$1:$1,0),0)),"",IF(VLOOKUP($A71,競技者csv変換!$A:$AK,MATCH(AJ$1,競技者csv変換!$1:$1,0),0)="","",VLOOKUP($A71,競技者csv変換!$A:$AK,MATCH(AJ$1,競技者csv変換!$1:$1,0),0)))</f>
        <v/>
      </c>
      <c r="AK71" s="76" t="str">
        <f>IF(ISERROR(VLOOKUP($A71,競技者csv変換!$A:$AK,MATCH(AK$1,競技者csv変換!$1:$1,0),0)),"",IF(VLOOKUP($A71,競技者csv変換!$A:$AK,MATCH(AK$1,競技者csv変換!$1:$1,0),0)="","",VLOOKUP($A71,競技者csv変換!$A:$AK,MATCH(AK$1,競技者csv変換!$1:$1,0),0)))</f>
        <v/>
      </c>
    </row>
    <row r="72" spans="1:37" ht="18" customHeight="1">
      <c r="A72" s="76" t="str">
        <f t="shared" si="0"/>
        <v/>
      </c>
      <c r="B72" s="189" t="str">
        <f>IF(ISERROR(VLOOKUP($A72,競技者csv変換!$A:$AK,MATCH(B$1,競技者csv変換!$1:$1,0),0)),"",IF(VLOOKUP($A72,競技者csv変換!$A:$AK,MATCH(B$1,競技者csv変換!$1:$1,0),0)="","",VLOOKUP($A72,競技者csv変換!$A:$AK,MATCH(B$1,競技者csv変換!$1:$1,0),0)))</f>
        <v/>
      </c>
      <c r="C72" s="189" t="str">
        <f>IF(ISERROR(VLOOKUP($A72,競技者csv変換!$A:$AK,MATCH(C$1,競技者csv変換!$1:$1,0),0)),"",IF(VLOOKUP($A72,競技者csv変換!$A:$AK,MATCH(C$1,競技者csv変換!$1:$1,0),0)="","",VLOOKUP($A72,競技者csv変換!$A:$AK,MATCH(C$1,競技者csv変換!$1:$1,0),0)))</f>
        <v/>
      </c>
      <c r="D72" s="189" t="str">
        <f>IF(ISERROR(VLOOKUP($A72,競技者csv変換!$A:$AK,MATCH(D$1,競技者csv変換!$1:$1,0),0)),"",IF(VLOOKUP($A72,競技者csv変換!$A:$AK,MATCH(D$1,競技者csv変換!$1:$1,0),0)="","",VLOOKUP($A72,競技者csv変換!$A:$AK,MATCH(D$1,競技者csv変換!$1:$1,0),0)))</f>
        <v/>
      </c>
      <c r="E72" s="189" t="str">
        <f>IF(ISERROR(VLOOKUP($A72,競技者csv変換!$A:$AK,MATCH(E$1,競技者csv変換!$1:$1,0),0)),"",IF(VLOOKUP($A72,競技者csv変換!$A:$AK,MATCH(E$1,競技者csv変換!$1:$1,0),0)="","",VLOOKUP($A72,競技者csv変換!$A:$AK,MATCH(E$1,競技者csv変換!$1:$1,0),0)))</f>
        <v/>
      </c>
      <c r="F72" s="189" t="str">
        <f>IF(ISERROR(VLOOKUP($A72,競技者csv変換!$A:$AK,MATCH(F$1,競技者csv変換!$1:$1,0),0)),"",IF(VLOOKUP($A72,競技者csv変換!$A:$AK,MATCH(F$1,競技者csv変換!$1:$1,0),0)="","",VLOOKUP($A72,競技者csv変換!$A:$AK,MATCH(F$1,競技者csv変換!$1:$1,0),0)))</f>
        <v/>
      </c>
      <c r="G72" s="189" t="str">
        <f>IF(ISERROR(VLOOKUP($A72,競技者csv変換!$A:$AK,MATCH(G$1,競技者csv変換!$1:$1,0),0)),"",IF(VLOOKUP($A72,競技者csv変換!$A:$AK,MATCH(G$1,競技者csv変換!$1:$1,0),0)="","",VLOOKUP($A72,競技者csv変換!$A:$AK,MATCH(G$1,競技者csv変換!$1:$1,0),0)))</f>
        <v/>
      </c>
      <c r="H72" s="189" t="str">
        <f>IF(ISERROR(VLOOKUP($A72,競技者csv変換!$A:$AK,MATCH(H$1,競技者csv変換!$1:$1,0),0)),"",IF(VLOOKUP($A72,競技者csv変換!$A:$AK,MATCH(H$1,競技者csv変換!$1:$1,0),0)="","",VLOOKUP($A72,競技者csv変換!$A:$AK,MATCH(H$1,競技者csv変換!$1:$1,0),0)))</f>
        <v/>
      </c>
      <c r="I72" s="189" t="str">
        <f>IF(ISERROR(VLOOKUP($A72,競技者csv変換!$A:$AK,MATCH(I$1,競技者csv変換!$1:$1,0),0)),"",IF(VLOOKUP($A72,競技者csv変換!$A:$AK,MATCH(I$1,競技者csv変換!$1:$1,0),0)="","",VLOOKUP($A72,競技者csv変換!$A:$AK,MATCH(I$1,競技者csv変換!$1:$1,0),0)))</f>
        <v/>
      </c>
      <c r="J72" s="189" t="str">
        <f>IF(ISERROR(VLOOKUP($A72,競技者csv変換!$A:$AK,MATCH(J$1,競技者csv変換!$1:$1,0),0)),"",IF(VLOOKUP($A72,競技者csv変換!$A:$AK,MATCH(J$1,競技者csv変換!$1:$1,0),0)="","",VLOOKUP($A72,競技者csv変換!$A:$AK,MATCH(J$1,競技者csv変換!$1:$1,0),0)))</f>
        <v/>
      </c>
      <c r="K72" s="189" t="str">
        <f>IF(ISERROR(VLOOKUP($A72,競技者csv変換!$A:$AK,MATCH(K$1,競技者csv変換!$1:$1,0),0)),"",IF(VLOOKUP($A72,競技者csv変換!$A:$AK,MATCH(K$1,競技者csv変換!$1:$1,0),0)="","",VLOOKUP($A72,競技者csv変換!$A:$AK,MATCH(K$1,競技者csv変換!$1:$1,0),0)))</f>
        <v/>
      </c>
      <c r="L72" s="189" t="str">
        <f>IF(ISERROR(VLOOKUP($A72,競技者csv変換!$A:$AK,MATCH(L$1,競技者csv変換!$1:$1,0),0)),"",IF(VLOOKUP($A72,競技者csv変換!$A:$AK,MATCH(L$1,競技者csv変換!$1:$1,0),0)="","",VLOOKUP($A72,競技者csv変換!$A:$AK,MATCH(L$1,競技者csv変換!$1:$1,0),0)))</f>
        <v/>
      </c>
      <c r="M72" s="189" t="str">
        <f>IF(ISERROR(VLOOKUP($A72,競技者csv変換!$A:$AK,MATCH(M$1,競技者csv変換!$1:$1,0),0)),"",IF(VLOOKUP($A72,競技者csv変換!$A:$AK,MATCH(M$1,競技者csv変換!$1:$1,0),0)="","",VLOOKUP($A72,競技者csv変換!$A:$AK,MATCH(M$1,競技者csv変換!$1:$1,0),0)))</f>
        <v/>
      </c>
      <c r="N72" s="189" t="str">
        <f>IF(ISERROR(VLOOKUP($A72,競技者csv変換!$A:$AK,MATCH(N$1,競技者csv変換!$1:$1,0),0)),"",IF(VLOOKUP($A72,競技者csv変換!$A:$AK,MATCH(N$1,競技者csv変換!$1:$1,0),0)="","",VLOOKUP($A72,競技者csv変換!$A:$AK,MATCH(N$1,競技者csv変換!$1:$1,0),0)))</f>
        <v/>
      </c>
      <c r="O72" s="189" t="str">
        <f>IF(ISERROR(VLOOKUP($A72,競技者csv変換!$A:$AK,MATCH(O$1,競技者csv変換!$1:$1,0),0)),"",IF(VLOOKUP($A72,競技者csv変換!$A:$AK,MATCH(O$1,競技者csv変換!$1:$1,0),0)="","",VLOOKUP($A72,競技者csv変換!$A:$AK,MATCH(O$1,競技者csv変換!$1:$1,0),0)))</f>
        <v/>
      </c>
      <c r="P72" s="189" t="str">
        <f>IF(ISERROR(VLOOKUP($A72,競技者csv変換!$A:$AK,MATCH(P$1,競技者csv変換!$1:$1,0),0)),"",IF(VLOOKUP($A72,競技者csv変換!$A:$AK,MATCH(P$1,競技者csv変換!$1:$1,0),0)="","",VLOOKUP($A72,競技者csv変換!$A:$AK,MATCH(P$1,競技者csv変換!$1:$1,0),0)))</f>
        <v/>
      </c>
      <c r="Q72" s="189" t="str">
        <f>IF(ISERROR(VLOOKUP($A72,競技者csv変換!$A:$AK,MATCH(Q$1,競技者csv変換!$1:$1,0),0)),"",IF(VLOOKUP($A72,競技者csv変換!$A:$AK,MATCH(Q$1,競技者csv変換!$1:$1,0),0)="","",VLOOKUP($A72,競技者csv変換!$A:$AK,MATCH(Q$1,競技者csv変換!$1:$1,0),0)))</f>
        <v/>
      </c>
      <c r="R72" s="189" t="str">
        <f>IF(ISERROR(VLOOKUP($A72,競技者csv変換!$A:$AK,MATCH(R$1,競技者csv変換!$1:$1,0),0)),"",IF(VLOOKUP($A72,競技者csv変換!$A:$AK,MATCH(R$1,競技者csv変換!$1:$1,0),0)="","",VLOOKUP($A72,競技者csv変換!$A:$AK,MATCH(R$1,競技者csv変換!$1:$1,0),0)))</f>
        <v/>
      </c>
      <c r="S72" s="189" t="str">
        <f>IF(ISERROR(VLOOKUP($A72,競技者csv変換!$A:$AK,MATCH(S$1,競技者csv変換!$1:$1,0),0)),"",IF(VLOOKUP($A72,競技者csv変換!$A:$AK,MATCH(S$1,競技者csv変換!$1:$1,0),0)="","",VLOOKUP($A72,競技者csv変換!$A:$AK,MATCH(S$1,競技者csv変換!$1:$1,0),0)))</f>
        <v/>
      </c>
      <c r="T72" s="189" t="str">
        <f>IF(ISERROR(VLOOKUP($A72,競技者csv変換!$A:$AK,MATCH(T$1,競技者csv変換!$1:$1,0),0)),"",IF(VLOOKUP($A72,競技者csv変換!$A:$AK,MATCH(T$1,競技者csv変換!$1:$1,0),0)="","",VLOOKUP($A72,競技者csv変換!$A:$AK,MATCH(T$1,競技者csv変換!$1:$1,0),0)))</f>
        <v/>
      </c>
      <c r="U72" s="189" t="str">
        <f>IF(ISERROR(VLOOKUP($A72,競技者csv変換!$A:$AK,MATCH(U$1,競技者csv変換!$1:$1,0),0)),"",IF(VLOOKUP($A72,競技者csv変換!$A:$AK,MATCH(U$1,競技者csv変換!$1:$1,0),0)="","",VLOOKUP($A72,競技者csv変換!$A:$AK,MATCH(U$1,競技者csv変換!$1:$1,0),0)))</f>
        <v/>
      </c>
      <c r="V72" s="189" t="str">
        <f>IF(ISERROR(VLOOKUP($A72,競技者csv変換!$A:$AK,MATCH(V$1,競技者csv変換!$1:$1,0),0)),"",IF(VLOOKUP($A72,競技者csv変換!$A:$AK,MATCH(V$1,競技者csv変換!$1:$1,0),0)="","",VLOOKUP($A72,競技者csv変換!$A:$AK,MATCH(V$1,競技者csv変換!$1:$1,0),0)))</f>
        <v/>
      </c>
      <c r="W72" s="189" t="str">
        <f>IF(ISERROR(VLOOKUP($A72,競技者csv変換!$A:$AK,MATCH(W$1,競技者csv変換!$1:$1,0),0)),"",IF(VLOOKUP($A72,競技者csv変換!$A:$AK,MATCH(W$1,競技者csv変換!$1:$1,0),0)="","",VLOOKUP($A72,競技者csv変換!$A:$AK,MATCH(W$1,競技者csv変換!$1:$1,0),0)))</f>
        <v/>
      </c>
      <c r="X72" s="189" t="str">
        <f>IF(ISERROR(VLOOKUP($A72,競技者csv変換!$A:$AK,MATCH(X$1,競技者csv変換!$1:$1,0),0)),"",IF(VLOOKUP($A72,競技者csv変換!$A:$AK,MATCH(X$1,競技者csv変換!$1:$1,0),0)="","",VLOOKUP($A72,競技者csv変換!$A:$AK,MATCH(X$1,競技者csv変換!$1:$1,0),0)))</f>
        <v/>
      </c>
      <c r="Y72" s="189" t="str">
        <f>IF(ISERROR(VLOOKUP($A72,競技者csv変換!$A:$AK,MATCH(Y$1,競技者csv変換!$1:$1,0),0)),"",IF(VLOOKUP($A72,競技者csv変換!$A:$AK,MATCH(Y$1,競技者csv変換!$1:$1,0),0)="","",VLOOKUP($A72,競技者csv変換!$A:$AK,MATCH(Y$1,競技者csv変換!$1:$1,0),0)))</f>
        <v/>
      </c>
      <c r="Z72" s="189" t="str">
        <f>IF(ISERROR(VLOOKUP($A72,競技者csv変換!$A:$AK,MATCH(Z$1,競技者csv変換!$1:$1,0),0)),"",IF(VLOOKUP($A72,競技者csv変換!$A:$AK,MATCH(Z$1,競技者csv変換!$1:$1,0),0)="","",VLOOKUP($A72,競技者csv変換!$A:$AK,MATCH(Z$1,競技者csv変換!$1:$1,0),0)))</f>
        <v/>
      </c>
      <c r="AA72" s="189" t="str">
        <f>IF(ISERROR(VLOOKUP($A72,競技者csv変換!$A:$AK,MATCH(AA$1,競技者csv変換!$1:$1,0),0)),"",IF(VLOOKUP($A72,競技者csv変換!$A:$AK,MATCH(AA$1,競技者csv変換!$1:$1,0),0)="","",VLOOKUP($A72,競技者csv変換!$A:$AK,MATCH(AA$1,競技者csv変換!$1:$1,0),0)))</f>
        <v/>
      </c>
      <c r="AB72" s="189" t="str">
        <f>IF(ISERROR(VLOOKUP($A72,競技者csv変換!$A:$AK,MATCH(AB$1,競技者csv変換!$1:$1,0),0)),"",IF(VLOOKUP($A72,競技者csv変換!$A:$AK,MATCH(AB$1,競技者csv変換!$1:$1,0),0)="","",VLOOKUP($A72,競技者csv変換!$A:$AK,MATCH(AB$1,競技者csv変換!$1:$1,0),0)))</f>
        <v/>
      </c>
      <c r="AC72" s="189" t="str">
        <f>IF(ISERROR(VLOOKUP($A72,競技者csv変換!$A:$AK,MATCH(AC$1,競技者csv変換!$1:$1,0),0)),"",IF(VLOOKUP($A72,競技者csv変換!$A:$AK,MATCH(AC$1,競技者csv変換!$1:$1,0),0)="","",VLOOKUP($A72,競技者csv変換!$A:$AK,MATCH(AC$1,競技者csv変換!$1:$1,0),0)))</f>
        <v/>
      </c>
      <c r="AD72" s="76" t="str">
        <f>IF(ISERROR(VLOOKUP($A72,競技者csv変換!$A:$AK,MATCH(AD$1,競技者csv変換!$1:$1,0),0)),"",IF(VLOOKUP($A72,競技者csv変換!$A:$AK,MATCH(AD$1,競技者csv変換!$1:$1,0),0)="","",VLOOKUP($A72,競技者csv変換!$A:$AK,MATCH(AD$1,競技者csv変換!$1:$1,0),0)))</f>
        <v/>
      </c>
      <c r="AE72" s="76" t="str">
        <f>IF(ISERROR(VLOOKUP($A72,競技者csv変換!$A:$AK,MATCH(AE$1,競技者csv変換!$1:$1,0),0)),"",IF(VLOOKUP($A72,競技者csv変換!$A:$AK,MATCH(AE$1,競技者csv変換!$1:$1,0),0)="","",VLOOKUP($A72,競技者csv変換!$A:$AK,MATCH(AE$1,競技者csv変換!$1:$1,0),0)))</f>
        <v/>
      </c>
      <c r="AF72" s="76" t="str">
        <f>IF(ISERROR(VLOOKUP($A72,競技者csv変換!$A:$AK,MATCH(AF$1,競技者csv変換!$1:$1,0),0)),"",IF(VLOOKUP($A72,競技者csv変換!$A:$AK,MATCH(AF$1,競技者csv変換!$1:$1,0),0)="","",VLOOKUP($A72,競技者csv変換!$A:$AK,MATCH(AF$1,競技者csv変換!$1:$1,0),0)))</f>
        <v/>
      </c>
      <c r="AG72" s="76" t="str">
        <f>IF(ISERROR(VLOOKUP($A72,競技者csv変換!$A:$AK,MATCH(AG$1,競技者csv変換!$1:$1,0),0)),"",IF(VLOOKUP($A72,競技者csv変換!$A:$AK,MATCH(AG$1,競技者csv変換!$1:$1,0),0)="","",VLOOKUP($A72,競技者csv変換!$A:$AK,MATCH(AG$1,競技者csv変換!$1:$1,0),0)))</f>
        <v/>
      </c>
      <c r="AH72" s="76" t="str">
        <f>IF(ISERROR(VLOOKUP($A72,競技者csv変換!$A:$AK,MATCH(AH$1,競技者csv変換!$1:$1,0),0)),"",IF(VLOOKUP($A72,競技者csv変換!$A:$AK,MATCH(AH$1,競技者csv変換!$1:$1,0),0)="","",VLOOKUP($A72,競技者csv変換!$A:$AK,MATCH(AH$1,競技者csv変換!$1:$1,0),0)))</f>
        <v/>
      </c>
      <c r="AI72" s="76" t="str">
        <f>IF(ISERROR(VLOOKUP($A72,競技者csv変換!$A:$AK,MATCH(AI$1,競技者csv変換!$1:$1,0),0)),"",IF(VLOOKUP($A72,競技者csv変換!$A:$AK,MATCH(AI$1,競技者csv変換!$1:$1,0),0)="","",VLOOKUP($A72,競技者csv変換!$A:$AK,MATCH(AI$1,競技者csv変換!$1:$1,0),0)))</f>
        <v/>
      </c>
      <c r="AJ72" s="76" t="str">
        <f>IF(ISERROR(VLOOKUP($A72,競技者csv変換!$A:$AK,MATCH(AJ$1,競技者csv変換!$1:$1,0),0)),"",IF(VLOOKUP($A72,競技者csv変換!$A:$AK,MATCH(AJ$1,競技者csv変換!$1:$1,0),0)="","",VLOOKUP($A72,競技者csv変換!$A:$AK,MATCH(AJ$1,競技者csv変換!$1:$1,0),0)))</f>
        <v/>
      </c>
      <c r="AK72" s="76" t="str">
        <f>IF(ISERROR(VLOOKUP($A72,競技者csv変換!$A:$AK,MATCH(AK$1,競技者csv変換!$1:$1,0),0)),"",IF(VLOOKUP($A72,競技者csv変換!$A:$AK,MATCH(AK$1,競技者csv変換!$1:$1,0),0)="","",VLOOKUP($A72,競技者csv変換!$A:$AK,MATCH(AK$1,競技者csv変換!$1:$1,0),0)))</f>
        <v/>
      </c>
    </row>
    <row r="73" spans="1:37" ht="18" customHeight="1">
      <c r="A73" s="76" t="str">
        <f t="shared" si="0"/>
        <v/>
      </c>
      <c r="B73" s="189" t="str">
        <f>IF(ISERROR(VLOOKUP($A73,競技者csv変換!$A:$AK,MATCH(B$1,競技者csv変換!$1:$1,0),0)),"",IF(VLOOKUP($A73,競技者csv変換!$A:$AK,MATCH(B$1,競技者csv変換!$1:$1,0),0)="","",VLOOKUP($A73,競技者csv変換!$A:$AK,MATCH(B$1,競技者csv変換!$1:$1,0),0)))</f>
        <v/>
      </c>
      <c r="C73" s="189" t="str">
        <f>IF(ISERROR(VLOOKUP($A73,競技者csv変換!$A:$AK,MATCH(C$1,競技者csv変換!$1:$1,0),0)),"",IF(VLOOKUP($A73,競技者csv変換!$A:$AK,MATCH(C$1,競技者csv変換!$1:$1,0),0)="","",VLOOKUP($A73,競技者csv変換!$A:$AK,MATCH(C$1,競技者csv変換!$1:$1,0),0)))</f>
        <v/>
      </c>
      <c r="D73" s="189" t="str">
        <f>IF(ISERROR(VLOOKUP($A73,競技者csv変換!$A:$AK,MATCH(D$1,競技者csv変換!$1:$1,0),0)),"",IF(VLOOKUP($A73,競技者csv変換!$A:$AK,MATCH(D$1,競技者csv変換!$1:$1,0),0)="","",VLOOKUP($A73,競技者csv変換!$A:$AK,MATCH(D$1,競技者csv変換!$1:$1,0),0)))</f>
        <v/>
      </c>
      <c r="E73" s="189" t="str">
        <f>IF(ISERROR(VLOOKUP($A73,競技者csv変換!$A:$AK,MATCH(E$1,競技者csv変換!$1:$1,0),0)),"",IF(VLOOKUP($A73,競技者csv変換!$A:$AK,MATCH(E$1,競技者csv変換!$1:$1,0),0)="","",VLOOKUP($A73,競技者csv変換!$A:$AK,MATCH(E$1,競技者csv変換!$1:$1,0),0)))</f>
        <v/>
      </c>
      <c r="F73" s="189" t="str">
        <f>IF(ISERROR(VLOOKUP($A73,競技者csv変換!$A:$AK,MATCH(F$1,競技者csv変換!$1:$1,0),0)),"",IF(VLOOKUP($A73,競技者csv変換!$A:$AK,MATCH(F$1,競技者csv変換!$1:$1,0),0)="","",VLOOKUP($A73,競技者csv変換!$A:$AK,MATCH(F$1,競技者csv変換!$1:$1,0),0)))</f>
        <v/>
      </c>
      <c r="G73" s="189" t="str">
        <f>IF(ISERROR(VLOOKUP($A73,競技者csv変換!$A:$AK,MATCH(G$1,競技者csv変換!$1:$1,0),0)),"",IF(VLOOKUP($A73,競技者csv変換!$A:$AK,MATCH(G$1,競技者csv変換!$1:$1,0),0)="","",VLOOKUP($A73,競技者csv変換!$A:$AK,MATCH(G$1,競技者csv変換!$1:$1,0),0)))</f>
        <v/>
      </c>
      <c r="H73" s="189" t="str">
        <f>IF(ISERROR(VLOOKUP($A73,競技者csv変換!$A:$AK,MATCH(H$1,競技者csv変換!$1:$1,0),0)),"",IF(VLOOKUP($A73,競技者csv変換!$A:$AK,MATCH(H$1,競技者csv変換!$1:$1,0),0)="","",VLOOKUP($A73,競技者csv変換!$A:$AK,MATCH(H$1,競技者csv変換!$1:$1,0),0)))</f>
        <v/>
      </c>
      <c r="I73" s="189" t="str">
        <f>IF(ISERROR(VLOOKUP($A73,競技者csv変換!$A:$AK,MATCH(I$1,競技者csv変換!$1:$1,0),0)),"",IF(VLOOKUP($A73,競技者csv変換!$A:$AK,MATCH(I$1,競技者csv変換!$1:$1,0),0)="","",VLOOKUP($A73,競技者csv変換!$A:$AK,MATCH(I$1,競技者csv変換!$1:$1,0),0)))</f>
        <v/>
      </c>
      <c r="J73" s="189" t="str">
        <f>IF(ISERROR(VLOOKUP($A73,競技者csv変換!$A:$AK,MATCH(J$1,競技者csv変換!$1:$1,0),0)),"",IF(VLOOKUP($A73,競技者csv変換!$A:$AK,MATCH(J$1,競技者csv変換!$1:$1,0),0)="","",VLOOKUP($A73,競技者csv変換!$A:$AK,MATCH(J$1,競技者csv変換!$1:$1,0),0)))</f>
        <v/>
      </c>
      <c r="K73" s="189" t="str">
        <f>IF(ISERROR(VLOOKUP($A73,競技者csv変換!$A:$AK,MATCH(K$1,競技者csv変換!$1:$1,0),0)),"",IF(VLOOKUP($A73,競技者csv変換!$A:$AK,MATCH(K$1,競技者csv変換!$1:$1,0),0)="","",VLOOKUP($A73,競技者csv変換!$A:$AK,MATCH(K$1,競技者csv変換!$1:$1,0),0)))</f>
        <v/>
      </c>
      <c r="L73" s="189" t="str">
        <f>IF(ISERROR(VLOOKUP($A73,競技者csv変換!$A:$AK,MATCH(L$1,競技者csv変換!$1:$1,0),0)),"",IF(VLOOKUP($A73,競技者csv変換!$A:$AK,MATCH(L$1,競技者csv変換!$1:$1,0),0)="","",VLOOKUP($A73,競技者csv変換!$A:$AK,MATCH(L$1,競技者csv変換!$1:$1,0),0)))</f>
        <v/>
      </c>
      <c r="M73" s="189" t="str">
        <f>IF(ISERROR(VLOOKUP($A73,競技者csv変換!$A:$AK,MATCH(M$1,競技者csv変換!$1:$1,0),0)),"",IF(VLOOKUP($A73,競技者csv変換!$A:$AK,MATCH(M$1,競技者csv変換!$1:$1,0),0)="","",VLOOKUP($A73,競技者csv変換!$A:$AK,MATCH(M$1,競技者csv変換!$1:$1,0),0)))</f>
        <v/>
      </c>
      <c r="N73" s="189" t="str">
        <f>IF(ISERROR(VLOOKUP($A73,競技者csv変換!$A:$AK,MATCH(N$1,競技者csv変換!$1:$1,0),0)),"",IF(VLOOKUP($A73,競技者csv変換!$A:$AK,MATCH(N$1,競技者csv変換!$1:$1,0),0)="","",VLOOKUP($A73,競技者csv変換!$A:$AK,MATCH(N$1,競技者csv変換!$1:$1,0),0)))</f>
        <v/>
      </c>
      <c r="O73" s="189" t="str">
        <f>IF(ISERROR(VLOOKUP($A73,競技者csv変換!$A:$AK,MATCH(O$1,競技者csv変換!$1:$1,0),0)),"",IF(VLOOKUP($A73,競技者csv変換!$A:$AK,MATCH(O$1,競技者csv変換!$1:$1,0),0)="","",VLOOKUP($A73,競技者csv変換!$A:$AK,MATCH(O$1,競技者csv変換!$1:$1,0),0)))</f>
        <v/>
      </c>
      <c r="P73" s="189" t="str">
        <f>IF(ISERROR(VLOOKUP($A73,競技者csv変換!$A:$AK,MATCH(P$1,競技者csv変換!$1:$1,0),0)),"",IF(VLOOKUP($A73,競技者csv変換!$A:$AK,MATCH(P$1,競技者csv変換!$1:$1,0),0)="","",VLOOKUP($A73,競技者csv変換!$A:$AK,MATCH(P$1,競技者csv変換!$1:$1,0),0)))</f>
        <v/>
      </c>
      <c r="Q73" s="189" t="str">
        <f>IF(ISERROR(VLOOKUP($A73,競技者csv変換!$A:$AK,MATCH(Q$1,競技者csv変換!$1:$1,0),0)),"",IF(VLOOKUP($A73,競技者csv変換!$A:$AK,MATCH(Q$1,競技者csv変換!$1:$1,0),0)="","",VLOOKUP($A73,競技者csv変換!$A:$AK,MATCH(Q$1,競技者csv変換!$1:$1,0),0)))</f>
        <v/>
      </c>
      <c r="R73" s="189" t="str">
        <f>IF(ISERROR(VLOOKUP($A73,競技者csv変換!$A:$AK,MATCH(R$1,競技者csv変換!$1:$1,0),0)),"",IF(VLOOKUP($A73,競技者csv変換!$A:$AK,MATCH(R$1,競技者csv変換!$1:$1,0),0)="","",VLOOKUP($A73,競技者csv変換!$A:$AK,MATCH(R$1,競技者csv変換!$1:$1,0),0)))</f>
        <v/>
      </c>
      <c r="S73" s="189" t="str">
        <f>IF(ISERROR(VLOOKUP($A73,競技者csv変換!$A:$AK,MATCH(S$1,競技者csv変換!$1:$1,0),0)),"",IF(VLOOKUP($A73,競技者csv変換!$A:$AK,MATCH(S$1,競技者csv変換!$1:$1,0),0)="","",VLOOKUP($A73,競技者csv変換!$A:$AK,MATCH(S$1,競技者csv変換!$1:$1,0),0)))</f>
        <v/>
      </c>
      <c r="T73" s="189" t="str">
        <f>IF(ISERROR(VLOOKUP($A73,競技者csv変換!$A:$AK,MATCH(T$1,競技者csv変換!$1:$1,0),0)),"",IF(VLOOKUP($A73,競技者csv変換!$A:$AK,MATCH(T$1,競技者csv変換!$1:$1,0),0)="","",VLOOKUP($A73,競技者csv変換!$A:$AK,MATCH(T$1,競技者csv変換!$1:$1,0),0)))</f>
        <v/>
      </c>
      <c r="U73" s="189" t="str">
        <f>IF(ISERROR(VLOOKUP($A73,競技者csv変換!$A:$AK,MATCH(U$1,競技者csv変換!$1:$1,0),0)),"",IF(VLOOKUP($A73,競技者csv変換!$A:$AK,MATCH(U$1,競技者csv変換!$1:$1,0),0)="","",VLOOKUP($A73,競技者csv変換!$A:$AK,MATCH(U$1,競技者csv変換!$1:$1,0),0)))</f>
        <v/>
      </c>
      <c r="V73" s="189" t="str">
        <f>IF(ISERROR(VLOOKUP($A73,競技者csv変換!$A:$AK,MATCH(V$1,競技者csv変換!$1:$1,0),0)),"",IF(VLOOKUP($A73,競技者csv変換!$A:$AK,MATCH(V$1,競技者csv変換!$1:$1,0),0)="","",VLOOKUP($A73,競技者csv変換!$A:$AK,MATCH(V$1,競技者csv変換!$1:$1,0),0)))</f>
        <v/>
      </c>
      <c r="W73" s="189" t="str">
        <f>IF(ISERROR(VLOOKUP($A73,競技者csv変換!$A:$AK,MATCH(W$1,競技者csv変換!$1:$1,0),0)),"",IF(VLOOKUP($A73,競技者csv変換!$A:$AK,MATCH(W$1,競技者csv変換!$1:$1,0),0)="","",VLOOKUP($A73,競技者csv変換!$A:$AK,MATCH(W$1,競技者csv変換!$1:$1,0),0)))</f>
        <v/>
      </c>
      <c r="X73" s="189" t="str">
        <f>IF(ISERROR(VLOOKUP($A73,競技者csv変換!$A:$AK,MATCH(X$1,競技者csv変換!$1:$1,0),0)),"",IF(VLOOKUP($A73,競技者csv変換!$A:$AK,MATCH(X$1,競技者csv変換!$1:$1,0),0)="","",VLOOKUP($A73,競技者csv変換!$A:$AK,MATCH(X$1,競技者csv変換!$1:$1,0),0)))</f>
        <v/>
      </c>
      <c r="Y73" s="189" t="str">
        <f>IF(ISERROR(VLOOKUP($A73,競技者csv変換!$A:$AK,MATCH(Y$1,競技者csv変換!$1:$1,0),0)),"",IF(VLOOKUP($A73,競技者csv変換!$A:$AK,MATCH(Y$1,競技者csv変換!$1:$1,0),0)="","",VLOOKUP($A73,競技者csv変換!$A:$AK,MATCH(Y$1,競技者csv変換!$1:$1,0),0)))</f>
        <v/>
      </c>
      <c r="Z73" s="189" t="str">
        <f>IF(ISERROR(VLOOKUP($A73,競技者csv変換!$A:$AK,MATCH(Z$1,競技者csv変換!$1:$1,0),0)),"",IF(VLOOKUP($A73,競技者csv変換!$A:$AK,MATCH(Z$1,競技者csv変換!$1:$1,0),0)="","",VLOOKUP($A73,競技者csv変換!$A:$AK,MATCH(Z$1,競技者csv変換!$1:$1,0),0)))</f>
        <v/>
      </c>
      <c r="AA73" s="189" t="str">
        <f>IF(ISERROR(VLOOKUP($A73,競技者csv変換!$A:$AK,MATCH(AA$1,競技者csv変換!$1:$1,0),0)),"",IF(VLOOKUP($A73,競技者csv変換!$A:$AK,MATCH(AA$1,競技者csv変換!$1:$1,0),0)="","",VLOOKUP($A73,競技者csv変換!$A:$AK,MATCH(AA$1,競技者csv変換!$1:$1,0),0)))</f>
        <v/>
      </c>
      <c r="AB73" s="189" t="str">
        <f>IF(ISERROR(VLOOKUP($A73,競技者csv変換!$A:$AK,MATCH(AB$1,競技者csv変換!$1:$1,0),0)),"",IF(VLOOKUP($A73,競技者csv変換!$A:$AK,MATCH(AB$1,競技者csv変換!$1:$1,0),0)="","",VLOOKUP($A73,競技者csv変換!$A:$AK,MATCH(AB$1,競技者csv変換!$1:$1,0),0)))</f>
        <v/>
      </c>
      <c r="AC73" s="189" t="str">
        <f>IF(ISERROR(VLOOKUP($A73,競技者csv変換!$A:$AK,MATCH(AC$1,競技者csv変換!$1:$1,0),0)),"",IF(VLOOKUP($A73,競技者csv変換!$A:$AK,MATCH(AC$1,競技者csv変換!$1:$1,0),0)="","",VLOOKUP($A73,競技者csv変換!$A:$AK,MATCH(AC$1,競技者csv変換!$1:$1,0),0)))</f>
        <v/>
      </c>
      <c r="AD73" s="76" t="str">
        <f>IF(ISERROR(VLOOKUP($A73,競技者csv変換!$A:$AK,MATCH(AD$1,競技者csv変換!$1:$1,0),0)),"",IF(VLOOKUP($A73,競技者csv変換!$A:$AK,MATCH(AD$1,競技者csv変換!$1:$1,0),0)="","",VLOOKUP($A73,競技者csv変換!$A:$AK,MATCH(AD$1,競技者csv変換!$1:$1,0),0)))</f>
        <v/>
      </c>
      <c r="AE73" s="76" t="str">
        <f>IF(ISERROR(VLOOKUP($A73,競技者csv変換!$A:$AK,MATCH(AE$1,競技者csv変換!$1:$1,0),0)),"",IF(VLOOKUP($A73,競技者csv変換!$A:$AK,MATCH(AE$1,競技者csv変換!$1:$1,0),0)="","",VLOOKUP($A73,競技者csv変換!$A:$AK,MATCH(AE$1,競技者csv変換!$1:$1,0),0)))</f>
        <v/>
      </c>
      <c r="AF73" s="76" t="str">
        <f>IF(ISERROR(VLOOKUP($A73,競技者csv変換!$A:$AK,MATCH(AF$1,競技者csv変換!$1:$1,0),0)),"",IF(VLOOKUP($A73,競技者csv変換!$A:$AK,MATCH(AF$1,競技者csv変換!$1:$1,0),0)="","",VLOOKUP($A73,競技者csv変換!$A:$AK,MATCH(AF$1,競技者csv変換!$1:$1,0),0)))</f>
        <v/>
      </c>
      <c r="AG73" s="76" t="str">
        <f>IF(ISERROR(VLOOKUP($A73,競技者csv変換!$A:$AK,MATCH(AG$1,競技者csv変換!$1:$1,0),0)),"",IF(VLOOKUP($A73,競技者csv変換!$A:$AK,MATCH(AG$1,競技者csv変換!$1:$1,0),0)="","",VLOOKUP($A73,競技者csv変換!$A:$AK,MATCH(AG$1,競技者csv変換!$1:$1,0),0)))</f>
        <v/>
      </c>
      <c r="AH73" s="76" t="str">
        <f>IF(ISERROR(VLOOKUP($A73,競技者csv変換!$A:$AK,MATCH(AH$1,競技者csv変換!$1:$1,0),0)),"",IF(VLOOKUP($A73,競技者csv変換!$A:$AK,MATCH(AH$1,競技者csv変換!$1:$1,0),0)="","",VLOOKUP($A73,競技者csv変換!$A:$AK,MATCH(AH$1,競技者csv変換!$1:$1,0),0)))</f>
        <v/>
      </c>
      <c r="AI73" s="76" t="str">
        <f>IF(ISERROR(VLOOKUP($A73,競技者csv変換!$A:$AK,MATCH(AI$1,競技者csv変換!$1:$1,0),0)),"",IF(VLOOKUP($A73,競技者csv変換!$A:$AK,MATCH(AI$1,競技者csv変換!$1:$1,0),0)="","",VLOOKUP($A73,競技者csv変換!$A:$AK,MATCH(AI$1,競技者csv変換!$1:$1,0),0)))</f>
        <v/>
      </c>
      <c r="AJ73" s="76" t="str">
        <f>IF(ISERROR(VLOOKUP($A73,競技者csv変換!$A:$AK,MATCH(AJ$1,競技者csv変換!$1:$1,0),0)),"",IF(VLOOKUP($A73,競技者csv変換!$A:$AK,MATCH(AJ$1,競技者csv変換!$1:$1,0),0)="","",VLOOKUP($A73,競技者csv変換!$A:$AK,MATCH(AJ$1,競技者csv変換!$1:$1,0),0)))</f>
        <v/>
      </c>
      <c r="AK73" s="76" t="str">
        <f>IF(ISERROR(VLOOKUP($A73,競技者csv変換!$A:$AK,MATCH(AK$1,競技者csv変換!$1:$1,0),0)),"",IF(VLOOKUP($A73,競技者csv変換!$A:$AK,MATCH(AK$1,競技者csv変換!$1:$1,0),0)="","",VLOOKUP($A73,競技者csv変換!$A:$AK,MATCH(AK$1,競技者csv変換!$1:$1,0),0)))</f>
        <v/>
      </c>
    </row>
    <row r="74" spans="1:37" ht="18" customHeight="1">
      <c r="A74" s="76" t="str">
        <f t="shared" si="0"/>
        <v/>
      </c>
      <c r="B74" s="189" t="str">
        <f>IF(ISERROR(VLOOKUP($A74,競技者csv変換!$A:$AK,MATCH(B$1,競技者csv変換!$1:$1,0),0)),"",IF(VLOOKUP($A74,競技者csv変換!$A:$AK,MATCH(B$1,競技者csv変換!$1:$1,0),0)="","",VLOOKUP($A74,競技者csv変換!$A:$AK,MATCH(B$1,競技者csv変換!$1:$1,0),0)))</f>
        <v/>
      </c>
      <c r="C74" s="189" t="str">
        <f>IF(ISERROR(VLOOKUP($A74,競技者csv変換!$A:$AK,MATCH(C$1,競技者csv変換!$1:$1,0),0)),"",IF(VLOOKUP($A74,競技者csv変換!$A:$AK,MATCH(C$1,競技者csv変換!$1:$1,0),0)="","",VLOOKUP($A74,競技者csv変換!$A:$AK,MATCH(C$1,競技者csv変換!$1:$1,0),0)))</f>
        <v/>
      </c>
      <c r="D74" s="189" t="str">
        <f>IF(ISERROR(VLOOKUP($A74,競技者csv変換!$A:$AK,MATCH(D$1,競技者csv変換!$1:$1,0),0)),"",IF(VLOOKUP($A74,競技者csv変換!$A:$AK,MATCH(D$1,競技者csv変換!$1:$1,0),0)="","",VLOOKUP($A74,競技者csv変換!$A:$AK,MATCH(D$1,競技者csv変換!$1:$1,0),0)))</f>
        <v/>
      </c>
      <c r="E74" s="189" t="str">
        <f>IF(ISERROR(VLOOKUP($A74,競技者csv変換!$A:$AK,MATCH(E$1,競技者csv変換!$1:$1,0),0)),"",IF(VLOOKUP($A74,競技者csv変換!$A:$AK,MATCH(E$1,競技者csv変換!$1:$1,0),0)="","",VLOOKUP($A74,競技者csv変換!$A:$AK,MATCH(E$1,競技者csv変換!$1:$1,0),0)))</f>
        <v/>
      </c>
      <c r="F74" s="189" t="str">
        <f>IF(ISERROR(VLOOKUP($A74,競技者csv変換!$A:$AK,MATCH(F$1,競技者csv変換!$1:$1,0),0)),"",IF(VLOOKUP($A74,競技者csv変換!$A:$AK,MATCH(F$1,競技者csv変換!$1:$1,0),0)="","",VLOOKUP($A74,競技者csv変換!$A:$AK,MATCH(F$1,競技者csv変換!$1:$1,0),0)))</f>
        <v/>
      </c>
      <c r="G74" s="189" t="str">
        <f>IF(ISERROR(VLOOKUP($A74,競技者csv変換!$A:$AK,MATCH(G$1,競技者csv変換!$1:$1,0),0)),"",IF(VLOOKUP($A74,競技者csv変換!$A:$AK,MATCH(G$1,競技者csv変換!$1:$1,0),0)="","",VLOOKUP($A74,競技者csv変換!$A:$AK,MATCH(G$1,競技者csv変換!$1:$1,0),0)))</f>
        <v/>
      </c>
      <c r="H74" s="189" t="str">
        <f>IF(ISERROR(VLOOKUP($A74,競技者csv変換!$A:$AK,MATCH(H$1,競技者csv変換!$1:$1,0),0)),"",IF(VLOOKUP($A74,競技者csv変換!$A:$AK,MATCH(H$1,競技者csv変換!$1:$1,0),0)="","",VLOOKUP($A74,競技者csv変換!$A:$AK,MATCH(H$1,競技者csv変換!$1:$1,0),0)))</f>
        <v/>
      </c>
      <c r="I74" s="189" t="str">
        <f>IF(ISERROR(VLOOKUP($A74,競技者csv変換!$A:$AK,MATCH(I$1,競技者csv変換!$1:$1,0),0)),"",IF(VLOOKUP($A74,競技者csv変換!$A:$AK,MATCH(I$1,競技者csv変換!$1:$1,0),0)="","",VLOOKUP($A74,競技者csv変換!$A:$AK,MATCH(I$1,競技者csv変換!$1:$1,0),0)))</f>
        <v/>
      </c>
      <c r="J74" s="189" t="str">
        <f>IF(ISERROR(VLOOKUP($A74,競技者csv変換!$A:$AK,MATCH(J$1,競技者csv変換!$1:$1,0),0)),"",IF(VLOOKUP($A74,競技者csv変換!$A:$AK,MATCH(J$1,競技者csv変換!$1:$1,0),0)="","",VLOOKUP($A74,競技者csv変換!$A:$AK,MATCH(J$1,競技者csv変換!$1:$1,0),0)))</f>
        <v/>
      </c>
      <c r="K74" s="189" t="str">
        <f>IF(ISERROR(VLOOKUP($A74,競技者csv変換!$A:$AK,MATCH(K$1,競技者csv変換!$1:$1,0),0)),"",IF(VLOOKUP($A74,競技者csv変換!$A:$AK,MATCH(K$1,競技者csv変換!$1:$1,0),0)="","",VLOOKUP($A74,競技者csv変換!$A:$AK,MATCH(K$1,競技者csv変換!$1:$1,0),0)))</f>
        <v/>
      </c>
      <c r="L74" s="189" t="str">
        <f>IF(ISERROR(VLOOKUP($A74,競技者csv変換!$A:$AK,MATCH(L$1,競技者csv変換!$1:$1,0),0)),"",IF(VLOOKUP($A74,競技者csv変換!$A:$AK,MATCH(L$1,競技者csv変換!$1:$1,0),0)="","",VLOOKUP($A74,競技者csv変換!$A:$AK,MATCH(L$1,競技者csv変換!$1:$1,0),0)))</f>
        <v/>
      </c>
      <c r="M74" s="189" t="str">
        <f>IF(ISERROR(VLOOKUP($A74,競技者csv変換!$A:$AK,MATCH(M$1,競技者csv変換!$1:$1,0),0)),"",IF(VLOOKUP($A74,競技者csv変換!$A:$AK,MATCH(M$1,競技者csv変換!$1:$1,0),0)="","",VLOOKUP($A74,競技者csv変換!$A:$AK,MATCH(M$1,競技者csv変換!$1:$1,0),0)))</f>
        <v/>
      </c>
      <c r="N74" s="189" t="str">
        <f>IF(ISERROR(VLOOKUP($A74,競技者csv変換!$A:$AK,MATCH(N$1,競技者csv変換!$1:$1,0),0)),"",IF(VLOOKUP($A74,競技者csv変換!$A:$AK,MATCH(N$1,競技者csv変換!$1:$1,0),0)="","",VLOOKUP($A74,競技者csv変換!$A:$AK,MATCH(N$1,競技者csv変換!$1:$1,0),0)))</f>
        <v/>
      </c>
      <c r="O74" s="189" t="str">
        <f>IF(ISERROR(VLOOKUP($A74,競技者csv変換!$A:$AK,MATCH(O$1,競技者csv変換!$1:$1,0),0)),"",IF(VLOOKUP($A74,競技者csv変換!$A:$AK,MATCH(O$1,競技者csv変換!$1:$1,0),0)="","",VLOOKUP($A74,競技者csv変換!$A:$AK,MATCH(O$1,競技者csv変換!$1:$1,0),0)))</f>
        <v/>
      </c>
      <c r="P74" s="189" t="str">
        <f>IF(ISERROR(VLOOKUP($A74,競技者csv変換!$A:$AK,MATCH(P$1,競技者csv変換!$1:$1,0),0)),"",IF(VLOOKUP($A74,競技者csv変換!$A:$AK,MATCH(P$1,競技者csv変換!$1:$1,0),0)="","",VLOOKUP($A74,競技者csv変換!$A:$AK,MATCH(P$1,競技者csv変換!$1:$1,0),0)))</f>
        <v/>
      </c>
      <c r="Q74" s="189" t="str">
        <f>IF(ISERROR(VLOOKUP($A74,競技者csv変換!$A:$AK,MATCH(Q$1,競技者csv変換!$1:$1,0),0)),"",IF(VLOOKUP($A74,競技者csv変換!$A:$AK,MATCH(Q$1,競技者csv変換!$1:$1,0),0)="","",VLOOKUP($A74,競技者csv変換!$A:$AK,MATCH(Q$1,競技者csv変換!$1:$1,0),0)))</f>
        <v/>
      </c>
      <c r="R74" s="189" t="str">
        <f>IF(ISERROR(VLOOKUP($A74,競技者csv変換!$A:$AK,MATCH(R$1,競技者csv変換!$1:$1,0),0)),"",IF(VLOOKUP($A74,競技者csv変換!$A:$AK,MATCH(R$1,競技者csv変換!$1:$1,0),0)="","",VLOOKUP($A74,競技者csv変換!$A:$AK,MATCH(R$1,競技者csv変換!$1:$1,0),0)))</f>
        <v/>
      </c>
      <c r="S74" s="189" t="str">
        <f>IF(ISERROR(VLOOKUP($A74,競技者csv変換!$A:$AK,MATCH(S$1,競技者csv変換!$1:$1,0),0)),"",IF(VLOOKUP($A74,競技者csv変換!$A:$AK,MATCH(S$1,競技者csv変換!$1:$1,0),0)="","",VLOOKUP($A74,競技者csv変換!$A:$AK,MATCH(S$1,競技者csv変換!$1:$1,0),0)))</f>
        <v/>
      </c>
      <c r="T74" s="189" t="str">
        <f>IF(ISERROR(VLOOKUP($A74,競技者csv変換!$A:$AK,MATCH(T$1,競技者csv変換!$1:$1,0),0)),"",IF(VLOOKUP($A74,競技者csv変換!$A:$AK,MATCH(T$1,競技者csv変換!$1:$1,0),0)="","",VLOOKUP($A74,競技者csv変換!$A:$AK,MATCH(T$1,競技者csv変換!$1:$1,0),0)))</f>
        <v/>
      </c>
      <c r="U74" s="189" t="str">
        <f>IF(ISERROR(VLOOKUP($A74,競技者csv変換!$A:$AK,MATCH(U$1,競技者csv変換!$1:$1,0),0)),"",IF(VLOOKUP($A74,競技者csv変換!$A:$AK,MATCH(U$1,競技者csv変換!$1:$1,0),0)="","",VLOOKUP($A74,競技者csv変換!$A:$AK,MATCH(U$1,競技者csv変換!$1:$1,0),0)))</f>
        <v/>
      </c>
      <c r="V74" s="189" t="str">
        <f>IF(ISERROR(VLOOKUP($A74,競技者csv変換!$A:$AK,MATCH(V$1,競技者csv変換!$1:$1,0),0)),"",IF(VLOOKUP($A74,競技者csv変換!$A:$AK,MATCH(V$1,競技者csv変換!$1:$1,0),0)="","",VLOOKUP($A74,競技者csv変換!$A:$AK,MATCH(V$1,競技者csv変換!$1:$1,0),0)))</f>
        <v/>
      </c>
      <c r="W74" s="189" t="str">
        <f>IF(ISERROR(VLOOKUP($A74,競技者csv変換!$A:$AK,MATCH(W$1,競技者csv変換!$1:$1,0),0)),"",IF(VLOOKUP($A74,競技者csv変換!$A:$AK,MATCH(W$1,競技者csv変換!$1:$1,0),0)="","",VLOOKUP($A74,競技者csv変換!$A:$AK,MATCH(W$1,競技者csv変換!$1:$1,0),0)))</f>
        <v/>
      </c>
      <c r="X74" s="189" t="str">
        <f>IF(ISERROR(VLOOKUP($A74,競技者csv変換!$A:$AK,MATCH(X$1,競技者csv変換!$1:$1,0),0)),"",IF(VLOOKUP($A74,競技者csv変換!$A:$AK,MATCH(X$1,競技者csv変換!$1:$1,0),0)="","",VLOOKUP($A74,競技者csv変換!$A:$AK,MATCH(X$1,競技者csv変換!$1:$1,0),0)))</f>
        <v/>
      </c>
      <c r="Y74" s="189" t="str">
        <f>IF(ISERROR(VLOOKUP($A74,競技者csv変換!$A:$AK,MATCH(Y$1,競技者csv変換!$1:$1,0),0)),"",IF(VLOOKUP($A74,競技者csv変換!$A:$AK,MATCH(Y$1,競技者csv変換!$1:$1,0),0)="","",VLOOKUP($A74,競技者csv変換!$A:$AK,MATCH(Y$1,競技者csv変換!$1:$1,0),0)))</f>
        <v/>
      </c>
      <c r="Z74" s="189" t="str">
        <f>IF(ISERROR(VLOOKUP($A74,競技者csv変換!$A:$AK,MATCH(Z$1,競技者csv変換!$1:$1,0),0)),"",IF(VLOOKUP($A74,競技者csv変換!$A:$AK,MATCH(Z$1,競技者csv変換!$1:$1,0),0)="","",VLOOKUP($A74,競技者csv変換!$A:$AK,MATCH(Z$1,競技者csv変換!$1:$1,0),0)))</f>
        <v/>
      </c>
      <c r="AA74" s="189" t="str">
        <f>IF(ISERROR(VLOOKUP($A74,競技者csv変換!$A:$AK,MATCH(AA$1,競技者csv変換!$1:$1,0),0)),"",IF(VLOOKUP($A74,競技者csv変換!$A:$AK,MATCH(AA$1,競技者csv変換!$1:$1,0),0)="","",VLOOKUP($A74,競技者csv変換!$A:$AK,MATCH(AA$1,競技者csv変換!$1:$1,0),0)))</f>
        <v/>
      </c>
      <c r="AB74" s="189" t="str">
        <f>IF(ISERROR(VLOOKUP($A74,競技者csv変換!$A:$AK,MATCH(AB$1,競技者csv変換!$1:$1,0),0)),"",IF(VLOOKUP($A74,競技者csv変換!$A:$AK,MATCH(AB$1,競技者csv変換!$1:$1,0),0)="","",VLOOKUP($A74,競技者csv変換!$A:$AK,MATCH(AB$1,競技者csv変換!$1:$1,0),0)))</f>
        <v/>
      </c>
      <c r="AC74" s="189" t="str">
        <f>IF(ISERROR(VLOOKUP($A74,競技者csv変換!$A:$AK,MATCH(AC$1,競技者csv変換!$1:$1,0),0)),"",IF(VLOOKUP($A74,競技者csv変換!$A:$AK,MATCH(AC$1,競技者csv変換!$1:$1,0),0)="","",VLOOKUP($A74,競技者csv変換!$A:$AK,MATCH(AC$1,競技者csv変換!$1:$1,0),0)))</f>
        <v/>
      </c>
      <c r="AD74" s="76" t="str">
        <f>IF(ISERROR(VLOOKUP($A74,競技者csv変換!$A:$AK,MATCH(AD$1,競技者csv変換!$1:$1,0),0)),"",IF(VLOOKUP($A74,競技者csv変換!$A:$AK,MATCH(AD$1,競技者csv変換!$1:$1,0),0)="","",VLOOKUP($A74,競技者csv変換!$A:$AK,MATCH(AD$1,競技者csv変換!$1:$1,0),0)))</f>
        <v/>
      </c>
      <c r="AE74" s="76" t="str">
        <f>IF(ISERROR(VLOOKUP($A74,競技者csv変換!$A:$AK,MATCH(AE$1,競技者csv変換!$1:$1,0),0)),"",IF(VLOOKUP($A74,競技者csv変換!$A:$AK,MATCH(AE$1,競技者csv変換!$1:$1,0),0)="","",VLOOKUP($A74,競技者csv変換!$A:$AK,MATCH(AE$1,競技者csv変換!$1:$1,0),0)))</f>
        <v/>
      </c>
      <c r="AF74" s="76" t="str">
        <f>IF(ISERROR(VLOOKUP($A74,競技者csv変換!$A:$AK,MATCH(AF$1,競技者csv変換!$1:$1,0),0)),"",IF(VLOOKUP($A74,競技者csv変換!$A:$AK,MATCH(AF$1,競技者csv変換!$1:$1,0),0)="","",VLOOKUP($A74,競技者csv変換!$A:$AK,MATCH(AF$1,競技者csv変換!$1:$1,0),0)))</f>
        <v/>
      </c>
      <c r="AG74" s="76" t="str">
        <f>IF(ISERROR(VLOOKUP($A74,競技者csv変換!$A:$AK,MATCH(AG$1,競技者csv変換!$1:$1,0),0)),"",IF(VLOOKUP($A74,競技者csv変換!$A:$AK,MATCH(AG$1,競技者csv変換!$1:$1,0),0)="","",VLOOKUP($A74,競技者csv変換!$A:$AK,MATCH(AG$1,競技者csv変換!$1:$1,0),0)))</f>
        <v/>
      </c>
      <c r="AH74" s="76" t="str">
        <f>IF(ISERROR(VLOOKUP($A74,競技者csv変換!$A:$AK,MATCH(AH$1,競技者csv変換!$1:$1,0),0)),"",IF(VLOOKUP($A74,競技者csv変換!$A:$AK,MATCH(AH$1,競技者csv変換!$1:$1,0),0)="","",VLOOKUP($A74,競技者csv変換!$A:$AK,MATCH(AH$1,競技者csv変換!$1:$1,0),0)))</f>
        <v/>
      </c>
      <c r="AI74" s="76" t="str">
        <f>IF(ISERROR(VLOOKUP($A74,競技者csv変換!$A:$AK,MATCH(AI$1,競技者csv変換!$1:$1,0),0)),"",IF(VLOOKUP($A74,競技者csv変換!$A:$AK,MATCH(AI$1,競技者csv変換!$1:$1,0),0)="","",VLOOKUP($A74,競技者csv変換!$A:$AK,MATCH(AI$1,競技者csv変換!$1:$1,0),0)))</f>
        <v/>
      </c>
      <c r="AJ74" s="76" t="str">
        <f>IF(ISERROR(VLOOKUP($A74,競技者csv変換!$A:$AK,MATCH(AJ$1,競技者csv変換!$1:$1,0),0)),"",IF(VLOOKUP($A74,競技者csv変換!$A:$AK,MATCH(AJ$1,競技者csv変換!$1:$1,0),0)="","",VLOOKUP($A74,競技者csv変換!$A:$AK,MATCH(AJ$1,競技者csv変換!$1:$1,0),0)))</f>
        <v/>
      </c>
      <c r="AK74" s="76" t="str">
        <f>IF(ISERROR(VLOOKUP($A74,競技者csv変換!$A:$AK,MATCH(AK$1,競技者csv変換!$1:$1,0),0)),"",IF(VLOOKUP($A74,競技者csv変換!$A:$AK,MATCH(AK$1,競技者csv変換!$1:$1,0),0)="","",VLOOKUP($A74,競技者csv変換!$A:$AK,MATCH(AK$1,競技者csv変換!$1:$1,0),0)))</f>
        <v/>
      </c>
    </row>
    <row r="75" spans="1:37" ht="18" customHeight="1">
      <c r="A75" s="76" t="str">
        <f t="shared" si="0"/>
        <v/>
      </c>
      <c r="B75" s="189" t="str">
        <f>IF(ISERROR(VLOOKUP($A75,競技者csv変換!$A:$AK,MATCH(B$1,競技者csv変換!$1:$1,0),0)),"",IF(VLOOKUP($A75,競技者csv変換!$A:$AK,MATCH(B$1,競技者csv変換!$1:$1,0),0)="","",VLOOKUP($A75,競技者csv変換!$A:$AK,MATCH(B$1,競技者csv変換!$1:$1,0),0)))</f>
        <v/>
      </c>
      <c r="C75" s="189" t="str">
        <f>IF(ISERROR(VLOOKUP($A75,競技者csv変換!$A:$AK,MATCH(C$1,競技者csv変換!$1:$1,0),0)),"",IF(VLOOKUP($A75,競技者csv変換!$A:$AK,MATCH(C$1,競技者csv変換!$1:$1,0),0)="","",VLOOKUP($A75,競技者csv変換!$A:$AK,MATCH(C$1,競技者csv変換!$1:$1,0),0)))</f>
        <v/>
      </c>
      <c r="D75" s="189" t="str">
        <f>IF(ISERROR(VLOOKUP($A75,競技者csv変換!$A:$AK,MATCH(D$1,競技者csv変換!$1:$1,0),0)),"",IF(VLOOKUP($A75,競技者csv変換!$A:$AK,MATCH(D$1,競技者csv変換!$1:$1,0),0)="","",VLOOKUP($A75,競技者csv変換!$A:$AK,MATCH(D$1,競技者csv変換!$1:$1,0),0)))</f>
        <v/>
      </c>
      <c r="E75" s="189" t="str">
        <f>IF(ISERROR(VLOOKUP($A75,競技者csv変換!$A:$AK,MATCH(E$1,競技者csv変換!$1:$1,0),0)),"",IF(VLOOKUP($A75,競技者csv変換!$A:$AK,MATCH(E$1,競技者csv変換!$1:$1,0),0)="","",VLOOKUP($A75,競技者csv変換!$A:$AK,MATCH(E$1,競技者csv変換!$1:$1,0),0)))</f>
        <v/>
      </c>
      <c r="F75" s="189" t="str">
        <f>IF(ISERROR(VLOOKUP($A75,競技者csv変換!$A:$AK,MATCH(F$1,競技者csv変換!$1:$1,0),0)),"",IF(VLOOKUP($A75,競技者csv変換!$A:$AK,MATCH(F$1,競技者csv変換!$1:$1,0),0)="","",VLOOKUP($A75,競技者csv変換!$A:$AK,MATCH(F$1,競技者csv変換!$1:$1,0),0)))</f>
        <v/>
      </c>
      <c r="G75" s="189" t="str">
        <f>IF(ISERROR(VLOOKUP($A75,競技者csv変換!$A:$AK,MATCH(G$1,競技者csv変換!$1:$1,0),0)),"",IF(VLOOKUP($A75,競技者csv変換!$A:$AK,MATCH(G$1,競技者csv変換!$1:$1,0),0)="","",VLOOKUP($A75,競技者csv変換!$A:$AK,MATCH(G$1,競技者csv変換!$1:$1,0),0)))</f>
        <v/>
      </c>
      <c r="H75" s="189" t="str">
        <f>IF(ISERROR(VLOOKUP($A75,競技者csv変換!$A:$AK,MATCH(H$1,競技者csv変換!$1:$1,0),0)),"",IF(VLOOKUP($A75,競技者csv変換!$A:$AK,MATCH(H$1,競技者csv変換!$1:$1,0),0)="","",VLOOKUP($A75,競技者csv変換!$A:$AK,MATCH(H$1,競技者csv変換!$1:$1,0),0)))</f>
        <v/>
      </c>
      <c r="I75" s="189" t="str">
        <f>IF(ISERROR(VLOOKUP($A75,競技者csv変換!$A:$AK,MATCH(I$1,競技者csv変換!$1:$1,0),0)),"",IF(VLOOKUP($A75,競技者csv変換!$A:$AK,MATCH(I$1,競技者csv変換!$1:$1,0),0)="","",VLOOKUP($A75,競技者csv変換!$A:$AK,MATCH(I$1,競技者csv変換!$1:$1,0),0)))</f>
        <v/>
      </c>
      <c r="J75" s="189" t="str">
        <f>IF(ISERROR(VLOOKUP($A75,競技者csv変換!$A:$AK,MATCH(J$1,競技者csv変換!$1:$1,0),0)),"",IF(VLOOKUP($A75,競技者csv変換!$A:$AK,MATCH(J$1,競技者csv変換!$1:$1,0),0)="","",VLOOKUP($A75,競技者csv変換!$A:$AK,MATCH(J$1,競技者csv変換!$1:$1,0),0)))</f>
        <v/>
      </c>
      <c r="K75" s="189" t="str">
        <f>IF(ISERROR(VLOOKUP($A75,競技者csv変換!$A:$AK,MATCH(K$1,競技者csv変換!$1:$1,0),0)),"",IF(VLOOKUP($A75,競技者csv変換!$A:$AK,MATCH(K$1,競技者csv変換!$1:$1,0),0)="","",VLOOKUP($A75,競技者csv変換!$A:$AK,MATCH(K$1,競技者csv変換!$1:$1,0),0)))</f>
        <v/>
      </c>
      <c r="L75" s="189" t="str">
        <f>IF(ISERROR(VLOOKUP($A75,競技者csv変換!$A:$AK,MATCH(L$1,競技者csv変換!$1:$1,0),0)),"",IF(VLOOKUP($A75,競技者csv変換!$A:$AK,MATCH(L$1,競技者csv変換!$1:$1,0),0)="","",VLOOKUP($A75,競技者csv変換!$A:$AK,MATCH(L$1,競技者csv変換!$1:$1,0),0)))</f>
        <v/>
      </c>
      <c r="M75" s="189" t="str">
        <f>IF(ISERROR(VLOOKUP($A75,競技者csv変換!$A:$AK,MATCH(M$1,競技者csv変換!$1:$1,0),0)),"",IF(VLOOKUP($A75,競技者csv変換!$A:$AK,MATCH(M$1,競技者csv変換!$1:$1,0),0)="","",VLOOKUP($A75,競技者csv変換!$A:$AK,MATCH(M$1,競技者csv変換!$1:$1,0),0)))</f>
        <v/>
      </c>
      <c r="N75" s="189" t="str">
        <f>IF(ISERROR(VLOOKUP($A75,競技者csv変換!$A:$AK,MATCH(N$1,競技者csv変換!$1:$1,0),0)),"",IF(VLOOKUP($A75,競技者csv変換!$A:$AK,MATCH(N$1,競技者csv変換!$1:$1,0),0)="","",VLOOKUP($A75,競技者csv変換!$A:$AK,MATCH(N$1,競技者csv変換!$1:$1,0),0)))</f>
        <v/>
      </c>
      <c r="O75" s="189" t="str">
        <f>IF(ISERROR(VLOOKUP($A75,競技者csv変換!$A:$AK,MATCH(O$1,競技者csv変換!$1:$1,0),0)),"",IF(VLOOKUP($A75,競技者csv変換!$A:$AK,MATCH(O$1,競技者csv変換!$1:$1,0),0)="","",VLOOKUP($A75,競技者csv変換!$A:$AK,MATCH(O$1,競技者csv変換!$1:$1,0),0)))</f>
        <v/>
      </c>
      <c r="P75" s="189" t="str">
        <f>IF(ISERROR(VLOOKUP($A75,競技者csv変換!$A:$AK,MATCH(P$1,競技者csv変換!$1:$1,0),0)),"",IF(VLOOKUP($A75,競技者csv変換!$A:$AK,MATCH(P$1,競技者csv変換!$1:$1,0),0)="","",VLOOKUP($A75,競技者csv変換!$A:$AK,MATCH(P$1,競技者csv変換!$1:$1,0),0)))</f>
        <v/>
      </c>
      <c r="Q75" s="189" t="str">
        <f>IF(ISERROR(VLOOKUP($A75,競技者csv変換!$A:$AK,MATCH(Q$1,競技者csv変換!$1:$1,0),0)),"",IF(VLOOKUP($A75,競技者csv変換!$A:$AK,MATCH(Q$1,競技者csv変換!$1:$1,0),0)="","",VLOOKUP($A75,競技者csv変換!$A:$AK,MATCH(Q$1,競技者csv変換!$1:$1,0),0)))</f>
        <v/>
      </c>
      <c r="R75" s="189" t="str">
        <f>IF(ISERROR(VLOOKUP($A75,競技者csv変換!$A:$AK,MATCH(R$1,競技者csv変換!$1:$1,0),0)),"",IF(VLOOKUP($A75,競技者csv変換!$A:$AK,MATCH(R$1,競技者csv変換!$1:$1,0),0)="","",VLOOKUP($A75,競技者csv変換!$A:$AK,MATCH(R$1,競技者csv変換!$1:$1,0),0)))</f>
        <v/>
      </c>
      <c r="S75" s="189" t="str">
        <f>IF(ISERROR(VLOOKUP($A75,競技者csv変換!$A:$AK,MATCH(S$1,競技者csv変換!$1:$1,0),0)),"",IF(VLOOKUP($A75,競技者csv変換!$A:$AK,MATCH(S$1,競技者csv変換!$1:$1,0),0)="","",VLOOKUP($A75,競技者csv変換!$A:$AK,MATCH(S$1,競技者csv変換!$1:$1,0),0)))</f>
        <v/>
      </c>
      <c r="T75" s="189" t="str">
        <f>IF(ISERROR(VLOOKUP($A75,競技者csv変換!$A:$AK,MATCH(T$1,競技者csv変換!$1:$1,0),0)),"",IF(VLOOKUP($A75,競技者csv変換!$A:$AK,MATCH(T$1,競技者csv変換!$1:$1,0),0)="","",VLOOKUP($A75,競技者csv変換!$A:$AK,MATCH(T$1,競技者csv変換!$1:$1,0),0)))</f>
        <v/>
      </c>
      <c r="U75" s="189" t="str">
        <f>IF(ISERROR(VLOOKUP($A75,競技者csv変換!$A:$AK,MATCH(U$1,競技者csv変換!$1:$1,0),0)),"",IF(VLOOKUP($A75,競技者csv変換!$A:$AK,MATCH(U$1,競技者csv変換!$1:$1,0),0)="","",VLOOKUP($A75,競技者csv変換!$A:$AK,MATCH(U$1,競技者csv変換!$1:$1,0),0)))</f>
        <v/>
      </c>
      <c r="V75" s="189" t="str">
        <f>IF(ISERROR(VLOOKUP($A75,競技者csv変換!$A:$AK,MATCH(V$1,競技者csv変換!$1:$1,0),0)),"",IF(VLOOKUP($A75,競技者csv変換!$A:$AK,MATCH(V$1,競技者csv変換!$1:$1,0),0)="","",VLOOKUP($A75,競技者csv変換!$A:$AK,MATCH(V$1,競技者csv変換!$1:$1,0),0)))</f>
        <v/>
      </c>
      <c r="W75" s="189" t="str">
        <f>IF(ISERROR(VLOOKUP($A75,競技者csv変換!$A:$AK,MATCH(W$1,競技者csv変換!$1:$1,0),0)),"",IF(VLOOKUP($A75,競技者csv変換!$A:$AK,MATCH(W$1,競技者csv変換!$1:$1,0),0)="","",VLOOKUP($A75,競技者csv変換!$A:$AK,MATCH(W$1,競技者csv変換!$1:$1,0),0)))</f>
        <v/>
      </c>
      <c r="X75" s="189" t="str">
        <f>IF(ISERROR(VLOOKUP($A75,競技者csv変換!$A:$AK,MATCH(X$1,競技者csv変換!$1:$1,0),0)),"",IF(VLOOKUP($A75,競技者csv変換!$A:$AK,MATCH(X$1,競技者csv変換!$1:$1,0),0)="","",VLOOKUP($A75,競技者csv変換!$A:$AK,MATCH(X$1,競技者csv変換!$1:$1,0),0)))</f>
        <v/>
      </c>
      <c r="Y75" s="189" t="str">
        <f>IF(ISERROR(VLOOKUP($A75,競技者csv変換!$A:$AK,MATCH(Y$1,競技者csv変換!$1:$1,0),0)),"",IF(VLOOKUP($A75,競技者csv変換!$A:$AK,MATCH(Y$1,競技者csv変換!$1:$1,0),0)="","",VLOOKUP($A75,競技者csv変換!$A:$AK,MATCH(Y$1,競技者csv変換!$1:$1,0),0)))</f>
        <v/>
      </c>
      <c r="Z75" s="189" t="str">
        <f>IF(ISERROR(VLOOKUP($A75,競技者csv変換!$A:$AK,MATCH(Z$1,競技者csv変換!$1:$1,0),0)),"",IF(VLOOKUP($A75,競技者csv変換!$A:$AK,MATCH(Z$1,競技者csv変換!$1:$1,0),0)="","",VLOOKUP($A75,競技者csv変換!$A:$AK,MATCH(Z$1,競技者csv変換!$1:$1,0),0)))</f>
        <v/>
      </c>
      <c r="AA75" s="189" t="str">
        <f>IF(ISERROR(VLOOKUP($A75,競技者csv変換!$A:$AK,MATCH(AA$1,競技者csv変換!$1:$1,0),0)),"",IF(VLOOKUP($A75,競技者csv変換!$A:$AK,MATCH(AA$1,競技者csv変換!$1:$1,0),0)="","",VLOOKUP($A75,競技者csv変換!$A:$AK,MATCH(AA$1,競技者csv変換!$1:$1,0),0)))</f>
        <v/>
      </c>
      <c r="AB75" s="189" t="str">
        <f>IF(ISERROR(VLOOKUP($A75,競技者csv変換!$A:$AK,MATCH(AB$1,競技者csv変換!$1:$1,0),0)),"",IF(VLOOKUP($A75,競技者csv変換!$A:$AK,MATCH(AB$1,競技者csv変換!$1:$1,0),0)="","",VLOOKUP($A75,競技者csv変換!$A:$AK,MATCH(AB$1,競技者csv変換!$1:$1,0),0)))</f>
        <v/>
      </c>
      <c r="AC75" s="189" t="str">
        <f>IF(ISERROR(VLOOKUP($A75,競技者csv変換!$A:$AK,MATCH(AC$1,競技者csv変換!$1:$1,0),0)),"",IF(VLOOKUP($A75,競技者csv変換!$A:$AK,MATCH(AC$1,競技者csv変換!$1:$1,0),0)="","",VLOOKUP($A75,競技者csv変換!$A:$AK,MATCH(AC$1,競技者csv変換!$1:$1,0),0)))</f>
        <v/>
      </c>
      <c r="AD75" s="76" t="str">
        <f>IF(ISERROR(VLOOKUP($A75,競技者csv変換!$A:$AK,MATCH(AD$1,競技者csv変換!$1:$1,0),0)),"",IF(VLOOKUP($A75,競技者csv変換!$A:$AK,MATCH(AD$1,競技者csv変換!$1:$1,0),0)="","",VLOOKUP($A75,競技者csv変換!$A:$AK,MATCH(AD$1,競技者csv変換!$1:$1,0),0)))</f>
        <v/>
      </c>
      <c r="AE75" s="76" t="str">
        <f>IF(ISERROR(VLOOKUP($A75,競技者csv変換!$A:$AK,MATCH(AE$1,競技者csv変換!$1:$1,0),0)),"",IF(VLOOKUP($A75,競技者csv変換!$A:$AK,MATCH(AE$1,競技者csv変換!$1:$1,0),0)="","",VLOOKUP($A75,競技者csv変換!$A:$AK,MATCH(AE$1,競技者csv変換!$1:$1,0),0)))</f>
        <v/>
      </c>
      <c r="AF75" s="76" t="str">
        <f>IF(ISERROR(VLOOKUP($A75,競技者csv変換!$A:$AK,MATCH(AF$1,競技者csv変換!$1:$1,0),0)),"",IF(VLOOKUP($A75,競技者csv変換!$A:$AK,MATCH(AF$1,競技者csv変換!$1:$1,0),0)="","",VLOOKUP($A75,競技者csv変換!$A:$AK,MATCH(AF$1,競技者csv変換!$1:$1,0),0)))</f>
        <v/>
      </c>
      <c r="AG75" s="76" t="str">
        <f>IF(ISERROR(VLOOKUP($A75,競技者csv変換!$A:$AK,MATCH(AG$1,競技者csv変換!$1:$1,0),0)),"",IF(VLOOKUP($A75,競技者csv変換!$A:$AK,MATCH(AG$1,競技者csv変換!$1:$1,0),0)="","",VLOOKUP($A75,競技者csv変換!$A:$AK,MATCH(AG$1,競技者csv変換!$1:$1,0),0)))</f>
        <v/>
      </c>
      <c r="AH75" s="76" t="str">
        <f>IF(ISERROR(VLOOKUP($A75,競技者csv変換!$A:$AK,MATCH(AH$1,競技者csv変換!$1:$1,0),0)),"",IF(VLOOKUP($A75,競技者csv変換!$A:$AK,MATCH(AH$1,競技者csv変換!$1:$1,0),0)="","",VLOOKUP($A75,競技者csv変換!$A:$AK,MATCH(AH$1,競技者csv変換!$1:$1,0),0)))</f>
        <v/>
      </c>
      <c r="AI75" s="76" t="str">
        <f>IF(ISERROR(VLOOKUP($A75,競技者csv変換!$A:$AK,MATCH(AI$1,競技者csv変換!$1:$1,0),0)),"",IF(VLOOKUP($A75,競技者csv変換!$A:$AK,MATCH(AI$1,競技者csv変換!$1:$1,0),0)="","",VLOOKUP($A75,競技者csv変換!$A:$AK,MATCH(AI$1,競技者csv変換!$1:$1,0),0)))</f>
        <v/>
      </c>
      <c r="AJ75" s="76" t="str">
        <f>IF(ISERROR(VLOOKUP($A75,競技者csv変換!$A:$AK,MATCH(AJ$1,競技者csv変換!$1:$1,0),0)),"",IF(VLOOKUP($A75,競技者csv変換!$A:$AK,MATCH(AJ$1,競技者csv変換!$1:$1,0),0)="","",VLOOKUP($A75,競技者csv変換!$A:$AK,MATCH(AJ$1,競技者csv変換!$1:$1,0),0)))</f>
        <v/>
      </c>
      <c r="AK75" s="76" t="str">
        <f>IF(ISERROR(VLOOKUP($A75,競技者csv変換!$A:$AK,MATCH(AK$1,競技者csv変換!$1:$1,0),0)),"",IF(VLOOKUP($A75,競技者csv変換!$A:$AK,MATCH(AK$1,競技者csv変換!$1:$1,0),0)="","",VLOOKUP($A75,競技者csv変換!$A:$AK,MATCH(AK$1,競技者csv変換!$1:$1,0),0)))</f>
        <v/>
      </c>
    </row>
    <row r="76" spans="1:37" ht="18" customHeight="1">
      <c r="A76" s="76" t="str">
        <f t="shared" si="0"/>
        <v/>
      </c>
      <c r="B76" s="189" t="str">
        <f>IF(ISERROR(VLOOKUP($A76,競技者csv変換!$A:$AK,MATCH(B$1,競技者csv変換!$1:$1,0),0)),"",IF(VLOOKUP($A76,競技者csv変換!$A:$AK,MATCH(B$1,競技者csv変換!$1:$1,0),0)="","",VLOOKUP($A76,競技者csv変換!$A:$AK,MATCH(B$1,競技者csv変換!$1:$1,0),0)))</f>
        <v/>
      </c>
      <c r="C76" s="189" t="str">
        <f>IF(ISERROR(VLOOKUP($A76,競技者csv変換!$A:$AK,MATCH(C$1,競技者csv変換!$1:$1,0),0)),"",IF(VLOOKUP($A76,競技者csv変換!$A:$AK,MATCH(C$1,競技者csv変換!$1:$1,0),0)="","",VLOOKUP($A76,競技者csv変換!$A:$AK,MATCH(C$1,競技者csv変換!$1:$1,0),0)))</f>
        <v/>
      </c>
      <c r="D76" s="189" t="str">
        <f>IF(ISERROR(VLOOKUP($A76,競技者csv変換!$A:$AK,MATCH(D$1,競技者csv変換!$1:$1,0),0)),"",IF(VLOOKUP($A76,競技者csv変換!$A:$AK,MATCH(D$1,競技者csv変換!$1:$1,0),0)="","",VLOOKUP($A76,競技者csv変換!$A:$AK,MATCH(D$1,競技者csv変換!$1:$1,0),0)))</f>
        <v/>
      </c>
      <c r="E76" s="189" t="str">
        <f>IF(ISERROR(VLOOKUP($A76,競技者csv変換!$A:$AK,MATCH(E$1,競技者csv変換!$1:$1,0),0)),"",IF(VLOOKUP($A76,競技者csv変換!$A:$AK,MATCH(E$1,競技者csv変換!$1:$1,0),0)="","",VLOOKUP($A76,競技者csv変換!$A:$AK,MATCH(E$1,競技者csv変換!$1:$1,0),0)))</f>
        <v/>
      </c>
      <c r="F76" s="189" t="str">
        <f>IF(ISERROR(VLOOKUP($A76,競技者csv変換!$A:$AK,MATCH(F$1,競技者csv変換!$1:$1,0),0)),"",IF(VLOOKUP($A76,競技者csv変換!$A:$AK,MATCH(F$1,競技者csv変換!$1:$1,0),0)="","",VLOOKUP($A76,競技者csv変換!$A:$AK,MATCH(F$1,競技者csv変換!$1:$1,0),0)))</f>
        <v/>
      </c>
      <c r="G76" s="189" t="str">
        <f>IF(ISERROR(VLOOKUP($A76,競技者csv変換!$A:$AK,MATCH(G$1,競技者csv変換!$1:$1,0),0)),"",IF(VLOOKUP($A76,競技者csv変換!$A:$AK,MATCH(G$1,競技者csv変換!$1:$1,0),0)="","",VLOOKUP($A76,競技者csv変換!$A:$AK,MATCH(G$1,競技者csv変換!$1:$1,0),0)))</f>
        <v/>
      </c>
      <c r="H76" s="189" t="str">
        <f>IF(ISERROR(VLOOKUP($A76,競技者csv変換!$A:$AK,MATCH(H$1,競技者csv変換!$1:$1,0),0)),"",IF(VLOOKUP($A76,競技者csv変換!$A:$AK,MATCH(H$1,競技者csv変換!$1:$1,0),0)="","",VLOOKUP($A76,競技者csv変換!$A:$AK,MATCH(H$1,競技者csv変換!$1:$1,0),0)))</f>
        <v/>
      </c>
      <c r="I76" s="189" t="str">
        <f>IF(ISERROR(VLOOKUP($A76,競技者csv変換!$A:$AK,MATCH(I$1,競技者csv変換!$1:$1,0),0)),"",IF(VLOOKUP($A76,競技者csv変換!$A:$AK,MATCH(I$1,競技者csv変換!$1:$1,0),0)="","",VLOOKUP($A76,競技者csv変換!$A:$AK,MATCH(I$1,競技者csv変換!$1:$1,0),0)))</f>
        <v/>
      </c>
      <c r="J76" s="189" t="str">
        <f>IF(ISERROR(VLOOKUP($A76,競技者csv変換!$A:$AK,MATCH(J$1,競技者csv変換!$1:$1,0),0)),"",IF(VLOOKUP($A76,競技者csv変換!$A:$AK,MATCH(J$1,競技者csv変換!$1:$1,0),0)="","",VLOOKUP($A76,競技者csv変換!$A:$AK,MATCH(J$1,競技者csv変換!$1:$1,0),0)))</f>
        <v/>
      </c>
      <c r="K76" s="189" t="str">
        <f>IF(ISERROR(VLOOKUP($A76,競技者csv変換!$A:$AK,MATCH(K$1,競技者csv変換!$1:$1,0),0)),"",IF(VLOOKUP($A76,競技者csv変換!$A:$AK,MATCH(K$1,競技者csv変換!$1:$1,0),0)="","",VLOOKUP($A76,競技者csv変換!$A:$AK,MATCH(K$1,競技者csv変換!$1:$1,0),0)))</f>
        <v/>
      </c>
      <c r="L76" s="189" t="str">
        <f>IF(ISERROR(VLOOKUP($A76,競技者csv変換!$A:$AK,MATCH(L$1,競技者csv変換!$1:$1,0),0)),"",IF(VLOOKUP($A76,競技者csv変換!$A:$AK,MATCH(L$1,競技者csv変換!$1:$1,0),0)="","",VLOOKUP($A76,競技者csv変換!$A:$AK,MATCH(L$1,競技者csv変換!$1:$1,0),0)))</f>
        <v/>
      </c>
      <c r="M76" s="189" t="str">
        <f>IF(ISERROR(VLOOKUP($A76,競技者csv変換!$A:$AK,MATCH(M$1,競技者csv変換!$1:$1,0),0)),"",IF(VLOOKUP($A76,競技者csv変換!$A:$AK,MATCH(M$1,競技者csv変換!$1:$1,0),0)="","",VLOOKUP($A76,競技者csv変換!$A:$AK,MATCH(M$1,競技者csv変換!$1:$1,0),0)))</f>
        <v/>
      </c>
      <c r="N76" s="189" t="str">
        <f>IF(ISERROR(VLOOKUP($A76,競技者csv変換!$A:$AK,MATCH(N$1,競技者csv変換!$1:$1,0),0)),"",IF(VLOOKUP($A76,競技者csv変換!$A:$AK,MATCH(N$1,競技者csv変換!$1:$1,0),0)="","",VLOOKUP($A76,競技者csv変換!$A:$AK,MATCH(N$1,競技者csv変換!$1:$1,0),0)))</f>
        <v/>
      </c>
      <c r="O76" s="189" t="str">
        <f>IF(ISERROR(VLOOKUP($A76,競技者csv変換!$A:$AK,MATCH(O$1,競技者csv変換!$1:$1,0),0)),"",IF(VLOOKUP($A76,競技者csv変換!$A:$AK,MATCH(O$1,競技者csv変換!$1:$1,0),0)="","",VLOOKUP($A76,競技者csv変換!$A:$AK,MATCH(O$1,競技者csv変換!$1:$1,0),0)))</f>
        <v/>
      </c>
      <c r="P76" s="189" t="str">
        <f>IF(ISERROR(VLOOKUP($A76,競技者csv変換!$A:$AK,MATCH(P$1,競技者csv変換!$1:$1,0),0)),"",IF(VLOOKUP($A76,競技者csv変換!$A:$AK,MATCH(P$1,競技者csv変換!$1:$1,0),0)="","",VLOOKUP($A76,競技者csv変換!$A:$AK,MATCH(P$1,競技者csv変換!$1:$1,0),0)))</f>
        <v/>
      </c>
      <c r="Q76" s="189" t="str">
        <f>IF(ISERROR(VLOOKUP($A76,競技者csv変換!$A:$AK,MATCH(Q$1,競技者csv変換!$1:$1,0),0)),"",IF(VLOOKUP($A76,競技者csv変換!$A:$AK,MATCH(Q$1,競技者csv変換!$1:$1,0),0)="","",VLOOKUP($A76,競技者csv変換!$A:$AK,MATCH(Q$1,競技者csv変換!$1:$1,0),0)))</f>
        <v/>
      </c>
      <c r="R76" s="189" t="str">
        <f>IF(ISERROR(VLOOKUP($A76,競技者csv変換!$A:$AK,MATCH(R$1,競技者csv変換!$1:$1,0),0)),"",IF(VLOOKUP($A76,競技者csv変換!$A:$AK,MATCH(R$1,競技者csv変換!$1:$1,0),0)="","",VLOOKUP($A76,競技者csv変換!$A:$AK,MATCH(R$1,競技者csv変換!$1:$1,0),0)))</f>
        <v/>
      </c>
      <c r="S76" s="189" t="str">
        <f>IF(ISERROR(VLOOKUP($A76,競技者csv変換!$A:$AK,MATCH(S$1,競技者csv変換!$1:$1,0),0)),"",IF(VLOOKUP($A76,競技者csv変換!$A:$AK,MATCH(S$1,競技者csv変換!$1:$1,0),0)="","",VLOOKUP($A76,競技者csv変換!$A:$AK,MATCH(S$1,競技者csv変換!$1:$1,0),0)))</f>
        <v/>
      </c>
      <c r="T76" s="189" t="str">
        <f>IF(ISERROR(VLOOKUP($A76,競技者csv変換!$A:$AK,MATCH(T$1,競技者csv変換!$1:$1,0),0)),"",IF(VLOOKUP($A76,競技者csv変換!$A:$AK,MATCH(T$1,競技者csv変換!$1:$1,0),0)="","",VLOOKUP($A76,競技者csv変換!$A:$AK,MATCH(T$1,競技者csv変換!$1:$1,0),0)))</f>
        <v/>
      </c>
      <c r="U76" s="189" t="str">
        <f>IF(ISERROR(VLOOKUP($A76,競技者csv変換!$A:$AK,MATCH(U$1,競技者csv変換!$1:$1,0),0)),"",IF(VLOOKUP($A76,競技者csv変換!$A:$AK,MATCH(U$1,競技者csv変換!$1:$1,0),0)="","",VLOOKUP($A76,競技者csv変換!$A:$AK,MATCH(U$1,競技者csv変換!$1:$1,0),0)))</f>
        <v/>
      </c>
      <c r="V76" s="189" t="str">
        <f>IF(ISERROR(VLOOKUP($A76,競技者csv変換!$A:$AK,MATCH(V$1,競技者csv変換!$1:$1,0),0)),"",IF(VLOOKUP($A76,競技者csv変換!$A:$AK,MATCH(V$1,競技者csv変換!$1:$1,0),0)="","",VLOOKUP($A76,競技者csv変換!$A:$AK,MATCH(V$1,競技者csv変換!$1:$1,0),0)))</f>
        <v/>
      </c>
      <c r="W76" s="189" t="str">
        <f>IF(ISERROR(VLOOKUP($A76,競技者csv変換!$A:$AK,MATCH(W$1,競技者csv変換!$1:$1,0),0)),"",IF(VLOOKUP($A76,競技者csv変換!$A:$AK,MATCH(W$1,競技者csv変換!$1:$1,0),0)="","",VLOOKUP($A76,競技者csv変換!$A:$AK,MATCH(W$1,競技者csv変換!$1:$1,0),0)))</f>
        <v/>
      </c>
      <c r="X76" s="189" t="str">
        <f>IF(ISERROR(VLOOKUP($A76,競技者csv変換!$A:$AK,MATCH(X$1,競技者csv変換!$1:$1,0),0)),"",IF(VLOOKUP($A76,競技者csv変換!$A:$AK,MATCH(X$1,競技者csv変換!$1:$1,0),0)="","",VLOOKUP($A76,競技者csv変換!$A:$AK,MATCH(X$1,競技者csv変換!$1:$1,0),0)))</f>
        <v/>
      </c>
      <c r="Y76" s="189" t="str">
        <f>IF(ISERROR(VLOOKUP($A76,競技者csv変換!$A:$AK,MATCH(Y$1,競技者csv変換!$1:$1,0),0)),"",IF(VLOOKUP($A76,競技者csv変換!$A:$AK,MATCH(Y$1,競技者csv変換!$1:$1,0),0)="","",VLOOKUP($A76,競技者csv変換!$A:$AK,MATCH(Y$1,競技者csv変換!$1:$1,0),0)))</f>
        <v/>
      </c>
      <c r="Z76" s="189" t="str">
        <f>IF(ISERROR(VLOOKUP($A76,競技者csv変換!$A:$AK,MATCH(Z$1,競技者csv変換!$1:$1,0),0)),"",IF(VLOOKUP($A76,競技者csv変換!$A:$AK,MATCH(Z$1,競技者csv変換!$1:$1,0),0)="","",VLOOKUP($A76,競技者csv変換!$A:$AK,MATCH(Z$1,競技者csv変換!$1:$1,0),0)))</f>
        <v/>
      </c>
      <c r="AA76" s="189" t="str">
        <f>IF(ISERROR(VLOOKUP($A76,競技者csv変換!$A:$AK,MATCH(AA$1,競技者csv変換!$1:$1,0),0)),"",IF(VLOOKUP($A76,競技者csv変換!$A:$AK,MATCH(AA$1,競技者csv変換!$1:$1,0),0)="","",VLOOKUP($A76,競技者csv変換!$A:$AK,MATCH(AA$1,競技者csv変換!$1:$1,0),0)))</f>
        <v/>
      </c>
      <c r="AB76" s="189" t="str">
        <f>IF(ISERROR(VLOOKUP($A76,競技者csv変換!$A:$AK,MATCH(AB$1,競技者csv変換!$1:$1,0),0)),"",IF(VLOOKUP($A76,競技者csv変換!$A:$AK,MATCH(AB$1,競技者csv変換!$1:$1,0),0)="","",VLOOKUP($A76,競技者csv変換!$A:$AK,MATCH(AB$1,競技者csv変換!$1:$1,0),0)))</f>
        <v/>
      </c>
      <c r="AC76" s="189" t="str">
        <f>IF(ISERROR(VLOOKUP($A76,競技者csv変換!$A:$AK,MATCH(AC$1,競技者csv変換!$1:$1,0),0)),"",IF(VLOOKUP($A76,競技者csv変換!$A:$AK,MATCH(AC$1,競技者csv変換!$1:$1,0),0)="","",VLOOKUP($A76,競技者csv変換!$A:$AK,MATCH(AC$1,競技者csv変換!$1:$1,0),0)))</f>
        <v/>
      </c>
      <c r="AD76" s="76" t="str">
        <f>IF(ISERROR(VLOOKUP($A76,競技者csv変換!$A:$AK,MATCH(AD$1,競技者csv変換!$1:$1,0),0)),"",IF(VLOOKUP($A76,競技者csv変換!$A:$AK,MATCH(AD$1,競技者csv変換!$1:$1,0),0)="","",VLOOKUP($A76,競技者csv変換!$A:$AK,MATCH(AD$1,競技者csv変換!$1:$1,0),0)))</f>
        <v/>
      </c>
      <c r="AE76" s="76" t="str">
        <f>IF(ISERROR(VLOOKUP($A76,競技者csv変換!$A:$AK,MATCH(AE$1,競技者csv変換!$1:$1,0),0)),"",IF(VLOOKUP($A76,競技者csv変換!$A:$AK,MATCH(AE$1,競技者csv変換!$1:$1,0),0)="","",VLOOKUP($A76,競技者csv変換!$A:$AK,MATCH(AE$1,競技者csv変換!$1:$1,0),0)))</f>
        <v/>
      </c>
      <c r="AF76" s="76" t="str">
        <f>IF(ISERROR(VLOOKUP($A76,競技者csv変換!$A:$AK,MATCH(AF$1,競技者csv変換!$1:$1,0),0)),"",IF(VLOOKUP($A76,競技者csv変換!$A:$AK,MATCH(AF$1,競技者csv変換!$1:$1,0),0)="","",VLOOKUP($A76,競技者csv変換!$A:$AK,MATCH(AF$1,競技者csv変換!$1:$1,0),0)))</f>
        <v/>
      </c>
      <c r="AG76" s="76" t="str">
        <f>IF(ISERROR(VLOOKUP($A76,競技者csv変換!$A:$AK,MATCH(AG$1,競技者csv変換!$1:$1,0),0)),"",IF(VLOOKUP($A76,競技者csv変換!$A:$AK,MATCH(AG$1,競技者csv変換!$1:$1,0),0)="","",VLOOKUP($A76,競技者csv変換!$A:$AK,MATCH(AG$1,競技者csv変換!$1:$1,0),0)))</f>
        <v/>
      </c>
      <c r="AH76" s="76" t="str">
        <f>IF(ISERROR(VLOOKUP($A76,競技者csv変換!$A:$AK,MATCH(AH$1,競技者csv変換!$1:$1,0),0)),"",IF(VLOOKUP($A76,競技者csv変換!$A:$AK,MATCH(AH$1,競技者csv変換!$1:$1,0),0)="","",VLOOKUP($A76,競技者csv変換!$A:$AK,MATCH(AH$1,競技者csv変換!$1:$1,0),0)))</f>
        <v/>
      </c>
      <c r="AI76" s="76" t="str">
        <f>IF(ISERROR(VLOOKUP($A76,競技者csv変換!$A:$AK,MATCH(AI$1,競技者csv変換!$1:$1,0),0)),"",IF(VLOOKUP($A76,競技者csv変換!$A:$AK,MATCH(AI$1,競技者csv変換!$1:$1,0),0)="","",VLOOKUP($A76,競技者csv変換!$A:$AK,MATCH(AI$1,競技者csv変換!$1:$1,0),0)))</f>
        <v/>
      </c>
      <c r="AJ76" s="76" t="str">
        <f>IF(ISERROR(VLOOKUP($A76,競技者csv変換!$A:$AK,MATCH(AJ$1,競技者csv変換!$1:$1,0),0)),"",IF(VLOOKUP($A76,競技者csv変換!$A:$AK,MATCH(AJ$1,競技者csv変換!$1:$1,0),0)="","",VLOOKUP($A76,競技者csv変換!$A:$AK,MATCH(AJ$1,競技者csv変換!$1:$1,0),0)))</f>
        <v/>
      </c>
      <c r="AK76" s="76" t="str">
        <f>IF(ISERROR(VLOOKUP($A76,競技者csv変換!$A:$AK,MATCH(AK$1,競技者csv変換!$1:$1,0),0)),"",IF(VLOOKUP($A76,競技者csv変換!$A:$AK,MATCH(AK$1,競技者csv変換!$1:$1,0),0)="","",VLOOKUP($A76,競技者csv変換!$A:$AK,MATCH(AK$1,競技者csv変換!$1:$1,0),0)))</f>
        <v/>
      </c>
    </row>
    <row r="77" spans="1:37" ht="18" customHeight="1">
      <c r="A77" s="76" t="str">
        <f t="shared" si="0"/>
        <v/>
      </c>
      <c r="B77" s="189" t="str">
        <f>IF(ISERROR(VLOOKUP($A77,競技者csv変換!$A:$AK,MATCH(B$1,競技者csv変換!$1:$1,0),0)),"",IF(VLOOKUP($A77,競技者csv変換!$A:$AK,MATCH(B$1,競技者csv変換!$1:$1,0),0)="","",VLOOKUP($A77,競技者csv変換!$A:$AK,MATCH(B$1,競技者csv変換!$1:$1,0),0)))</f>
        <v/>
      </c>
      <c r="C77" s="189" t="str">
        <f>IF(ISERROR(VLOOKUP($A77,競技者csv変換!$A:$AK,MATCH(C$1,競技者csv変換!$1:$1,0),0)),"",IF(VLOOKUP($A77,競技者csv変換!$A:$AK,MATCH(C$1,競技者csv変換!$1:$1,0),0)="","",VLOOKUP($A77,競技者csv変換!$A:$AK,MATCH(C$1,競技者csv変換!$1:$1,0),0)))</f>
        <v/>
      </c>
      <c r="D77" s="189" t="str">
        <f>IF(ISERROR(VLOOKUP($A77,競技者csv変換!$A:$AK,MATCH(D$1,競技者csv変換!$1:$1,0),0)),"",IF(VLOOKUP($A77,競技者csv変換!$A:$AK,MATCH(D$1,競技者csv変換!$1:$1,0),0)="","",VLOOKUP($A77,競技者csv変換!$A:$AK,MATCH(D$1,競技者csv変換!$1:$1,0),0)))</f>
        <v/>
      </c>
      <c r="E77" s="189" t="str">
        <f>IF(ISERROR(VLOOKUP($A77,競技者csv変換!$A:$AK,MATCH(E$1,競技者csv変換!$1:$1,0),0)),"",IF(VLOOKUP($A77,競技者csv変換!$A:$AK,MATCH(E$1,競技者csv変換!$1:$1,0),0)="","",VLOOKUP($A77,競技者csv変換!$A:$AK,MATCH(E$1,競技者csv変換!$1:$1,0),0)))</f>
        <v/>
      </c>
      <c r="F77" s="189" t="str">
        <f>IF(ISERROR(VLOOKUP($A77,競技者csv変換!$A:$AK,MATCH(F$1,競技者csv変換!$1:$1,0),0)),"",IF(VLOOKUP($A77,競技者csv変換!$A:$AK,MATCH(F$1,競技者csv変換!$1:$1,0),0)="","",VLOOKUP($A77,競技者csv変換!$A:$AK,MATCH(F$1,競技者csv変換!$1:$1,0),0)))</f>
        <v/>
      </c>
      <c r="G77" s="189" t="str">
        <f>IF(ISERROR(VLOOKUP($A77,競技者csv変換!$A:$AK,MATCH(G$1,競技者csv変換!$1:$1,0),0)),"",IF(VLOOKUP($A77,競技者csv変換!$A:$AK,MATCH(G$1,競技者csv変換!$1:$1,0),0)="","",VLOOKUP($A77,競技者csv変換!$A:$AK,MATCH(G$1,競技者csv変換!$1:$1,0),0)))</f>
        <v/>
      </c>
      <c r="H77" s="189" t="str">
        <f>IF(ISERROR(VLOOKUP($A77,競技者csv変換!$A:$AK,MATCH(H$1,競技者csv変換!$1:$1,0),0)),"",IF(VLOOKUP($A77,競技者csv変換!$A:$AK,MATCH(H$1,競技者csv変換!$1:$1,0),0)="","",VLOOKUP($A77,競技者csv変換!$A:$AK,MATCH(H$1,競技者csv変換!$1:$1,0),0)))</f>
        <v/>
      </c>
      <c r="I77" s="189" t="str">
        <f>IF(ISERROR(VLOOKUP($A77,競技者csv変換!$A:$AK,MATCH(I$1,競技者csv変換!$1:$1,0),0)),"",IF(VLOOKUP($A77,競技者csv変換!$A:$AK,MATCH(I$1,競技者csv変換!$1:$1,0),0)="","",VLOOKUP($A77,競技者csv変換!$A:$AK,MATCH(I$1,競技者csv変換!$1:$1,0),0)))</f>
        <v/>
      </c>
      <c r="J77" s="189" t="str">
        <f>IF(ISERROR(VLOOKUP($A77,競技者csv変換!$A:$AK,MATCH(J$1,競技者csv変換!$1:$1,0),0)),"",IF(VLOOKUP($A77,競技者csv変換!$A:$AK,MATCH(J$1,競技者csv変換!$1:$1,0),0)="","",VLOOKUP($A77,競技者csv変換!$A:$AK,MATCH(J$1,競技者csv変換!$1:$1,0),0)))</f>
        <v/>
      </c>
      <c r="K77" s="189" t="str">
        <f>IF(ISERROR(VLOOKUP($A77,競技者csv変換!$A:$AK,MATCH(K$1,競技者csv変換!$1:$1,0),0)),"",IF(VLOOKUP($A77,競技者csv変換!$A:$AK,MATCH(K$1,競技者csv変換!$1:$1,0),0)="","",VLOOKUP($A77,競技者csv変換!$A:$AK,MATCH(K$1,競技者csv変換!$1:$1,0),0)))</f>
        <v/>
      </c>
      <c r="L77" s="189" t="str">
        <f>IF(ISERROR(VLOOKUP($A77,競技者csv変換!$A:$AK,MATCH(L$1,競技者csv変換!$1:$1,0),0)),"",IF(VLOOKUP($A77,競技者csv変換!$A:$AK,MATCH(L$1,競技者csv変換!$1:$1,0),0)="","",VLOOKUP($A77,競技者csv変換!$A:$AK,MATCH(L$1,競技者csv変換!$1:$1,0),0)))</f>
        <v/>
      </c>
      <c r="M77" s="189" t="str">
        <f>IF(ISERROR(VLOOKUP($A77,競技者csv変換!$A:$AK,MATCH(M$1,競技者csv変換!$1:$1,0),0)),"",IF(VLOOKUP($A77,競技者csv変換!$A:$AK,MATCH(M$1,競技者csv変換!$1:$1,0),0)="","",VLOOKUP($A77,競技者csv変換!$A:$AK,MATCH(M$1,競技者csv変換!$1:$1,0),0)))</f>
        <v/>
      </c>
      <c r="N77" s="189" t="str">
        <f>IF(ISERROR(VLOOKUP($A77,競技者csv変換!$A:$AK,MATCH(N$1,競技者csv変換!$1:$1,0),0)),"",IF(VLOOKUP($A77,競技者csv変換!$A:$AK,MATCH(N$1,競技者csv変換!$1:$1,0),0)="","",VLOOKUP($A77,競技者csv変換!$A:$AK,MATCH(N$1,競技者csv変換!$1:$1,0),0)))</f>
        <v/>
      </c>
      <c r="O77" s="189" t="str">
        <f>IF(ISERROR(VLOOKUP($A77,競技者csv変換!$A:$AK,MATCH(O$1,競技者csv変換!$1:$1,0),0)),"",IF(VLOOKUP($A77,競技者csv変換!$A:$AK,MATCH(O$1,競技者csv変換!$1:$1,0),0)="","",VLOOKUP($A77,競技者csv変換!$A:$AK,MATCH(O$1,競技者csv変換!$1:$1,0),0)))</f>
        <v/>
      </c>
      <c r="P77" s="189" t="str">
        <f>IF(ISERROR(VLOOKUP($A77,競技者csv変換!$A:$AK,MATCH(P$1,競技者csv変換!$1:$1,0),0)),"",IF(VLOOKUP($A77,競技者csv変換!$A:$AK,MATCH(P$1,競技者csv変換!$1:$1,0),0)="","",VLOOKUP($A77,競技者csv変換!$A:$AK,MATCH(P$1,競技者csv変換!$1:$1,0),0)))</f>
        <v/>
      </c>
      <c r="Q77" s="189" t="str">
        <f>IF(ISERROR(VLOOKUP($A77,競技者csv変換!$A:$AK,MATCH(Q$1,競技者csv変換!$1:$1,0),0)),"",IF(VLOOKUP($A77,競技者csv変換!$A:$AK,MATCH(Q$1,競技者csv変換!$1:$1,0),0)="","",VLOOKUP($A77,競技者csv変換!$A:$AK,MATCH(Q$1,競技者csv変換!$1:$1,0),0)))</f>
        <v/>
      </c>
      <c r="R77" s="189" t="str">
        <f>IF(ISERROR(VLOOKUP($A77,競技者csv変換!$A:$AK,MATCH(R$1,競技者csv変換!$1:$1,0),0)),"",IF(VLOOKUP($A77,競技者csv変換!$A:$AK,MATCH(R$1,競技者csv変換!$1:$1,0),0)="","",VLOOKUP($A77,競技者csv変換!$A:$AK,MATCH(R$1,競技者csv変換!$1:$1,0),0)))</f>
        <v/>
      </c>
      <c r="S77" s="189" t="str">
        <f>IF(ISERROR(VLOOKUP($A77,競技者csv変換!$A:$AK,MATCH(S$1,競技者csv変換!$1:$1,0),0)),"",IF(VLOOKUP($A77,競技者csv変換!$A:$AK,MATCH(S$1,競技者csv変換!$1:$1,0),0)="","",VLOOKUP($A77,競技者csv変換!$A:$AK,MATCH(S$1,競技者csv変換!$1:$1,0),0)))</f>
        <v/>
      </c>
      <c r="T77" s="189" t="str">
        <f>IF(ISERROR(VLOOKUP($A77,競技者csv変換!$A:$AK,MATCH(T$1,競技者csv変換!$1:$1,0),0)),"",IF(VLOOKUP($A77,競技者csv変換!$A:$AK,MATCH(T$1,競技者csv変換!$1:$1,0),0)="","",VLOOKUP($A77,競技者csv変換!$A:$AK,MATCH(T$1,競技者csv変換!$1:$1,0),0)))</f>
        <v/>
      </c>
      <c r="U77" s="189" t="str">
        <f>IF(ISERROR(VLOOKUP($A77,競技者csv変換!$A:$AK,MATCH(U$1,競技者csv変換!$1:$1,0),0)),"",IF(VLOOKUP($A77,競技者csv変換!$A:$AK,MATCH(U$1,競技者csv変換!$1:$1,0),0)="","",VLOOKUP($A77,競技者csv変換!$A:$AK,MATCH(U$1,競技者csv変換!$1:$1,0),0)))</f>
        <v/>
      </c>
      <c r="V77" s="189" t="str">
        <f>IF(ISERROR(VLOOKUP($A77,競技者csv変換!$A:$AK,MATCH(V$1,競技者csv変換!$1:$1,0),0)),"",IF(VLOOKUP($A77,競技者csv変換!$A:$AK,MATCH(V$1,競技者csv変換!$1:$1,0),0)="","",VLOOKUP($A77,競技者csv変換!$A:$AK,MATCH(V$1,競技者csv変換!$1:$1,0),0)))</f>
        <v/>
      </c>
      <c r="W77" s="189" t="str">
        <f>IF(ISERROR(VLOOKUP($A77,競技者csv変換!$A:$AK,MATCH(W$1,競技者csv変換!$1:$1,0),0)),"",IF(VLOOKUP($A77,競技者csv変換!$A:$AK,MATCH(W$1,競技者csv変換!$1:$1,0),0)="","",VLOOKUP($A77,競技者csv変換!$A:$AK,MATCH(W$1,競技者csv変換!$1:$1,0),0)))</f>
        <v/>
      </c>
      <c r="X77" s="189" t="str">
        <f>IF(ISERROR(VLOOKUP($A77,競技者csv変換!$A:$AK,MATCH(X$1,競技者csv変換!$1:$1,0),0)),"",IF(VLOOKUP($A77,競技者csv変換!$A:$AK,MATCH(X$1,競技者csv変換!$1:$1,0),0)="","",VLOOKUP($A77,競技者csv変換!$A:$AK,MATCH(X$1,競技者csv変換!$1:$1,0),0)))</f>
        <v/>
      </c>
      <c r="Y77" s="189" t="str">
        <f>IF(ISERROR(VLOOKUP($A77,競技者csv変換!$A:$AK,MATCH(Y$1,競技者csv変換!$1:$1,0),0)),"",IF(VLOOKUP($A77,競技者csv変換!$A:$AK,MATCH(Y$1,競技者csv変換!$1:$1,0),0)="","",VLOOKUP($A77,競技者csv変換!$A:$AK,MATCH(Y$1,競技者csv変換!$1:$1,0),0)))</f>
        <v/>
      </c>
      <c r="Z77" s="189" t="str">
        <f>IF(ISERROR(VLOOKUP($A77,競技者csv変換!$A:$AK,MATCH(Z$1,競技者csv変換!$1:$1,0),0)),"",IF(VLOOKUP($A77,競技者csv変換!$A:$AK,MATCH(Z$1,競技者csv変換!$1:$1,0),0)="","",VLOOKUP($A77,競技者csv変換!$A:$AK,MATCH(Z$1,競技者csv変換!$1:$1,0),0)))</f>
        <v/>
      </c>
      <c r="AA77" s="189" t="str">
        <f>IF(ISERROR(VLOOKUP($A77,競技者csv変換!$A:$AK,MATCH(AA$1,競技者csv変換!$1:$1,0),0)),"",IF(VLOOKUP($A77,競技者csv変換!$A:$AK,MATCH(AA$1,競技者csv変換!$1:$1,0),0)="","",VLOOKUP($A77,競技者csv変換!$A:$AK,MATCH(AA$1,競技者csv変換!$1:$1,0),0)))</f>
        <v/>
      </c>
      <c r="AB77" s="189" t="str">
        <f>IF(ISERROR(VLOOKUP($A77,競技者csv変換!$A:$AK,MATCH(AB$1,競技者csv変換!$1:$1,0),0)),"",IF(VLOOKUP($A77,競技者csv変換!$A:$AK,MATCH(AB$1,競技者csv変換!$1:$1,0),0)="","",VLOOKUP($A77,競技者csv変換!$A:$AK,MATCH(AB$1,競技者csv変換!$1:$1,0),0)))</f>
        <v/>
      </c>
      <c r="AC77" s="189" t="str">
        <f>IF(ISERROR(VLOOKUP($A77,競技者csv変換!$A:$AK,MATCH(AC$1,競技者csv変換!$1:$1,0),0)),"",IF(VLOOKUP($A77,競技者csv変換!$A:$AK,MATCH(AC$1,競技者csv変換!$1:$1,0),0)="","",VLOOKUP($A77,競技者csv変換!$A:$AK,MATCH(AC$1,競技者csv変換!$1:$1,0),0)))</f>
        <v/>
      </c>
      <c r="AD77" s="76" t="str">
        <f>IF(ISERROR(VLOOKUP($A77,競技者csv変換!$A:$AK,MATCH(AD$1,競技者csv変換!$1:$1,0),0)),"",IF(VLOOKUP($A77,競技者csv変換!$A:$AK,MATCH(AD$1,競技者csv変換!$1:$1,0),0)="","",VLOOKUP($A77,競技者csv変換!$A:$AK,MATCH(AD$1,競技者csv変換!$1:$1,0),0)))</f>
        <v/>
      </c>
      <c r="AE77" s="76" t="str">
        <f>IF(ISERROR(VLOOKUP($A77,競技者csv変換!$A:$AK,MATCH(AE$1,競技者csv変換!$1:$1,0),0)),"",IF(VLOOKUP($A77,競技者csv変換!$A:$AK,MATCH(AE$1,競技者csv変換!$1:$1,0),0)="","",VLOOKUP($A77,競技者csv変換!$A:$AK,MATCH(AE$1,競技者csv変換!$1:$1,0),0)))</f>
        <v/>
      </c>
      <c r="AF77" s="76" t="str">
        <f>IF(ISERROR(VLOOKUP($A77,競技者csv変換!$A:$AK,MATCH(AF$1,競技者csv変換!$1:$1,0),0)),"",IF(VLOOKUP($A77,競技者csv変換!$A:$AK,MATCH(AF$1,競技者csv変換!$1:$1,0),0)="","",VLOOKUP($A77,競技者csv変換!$A:$AK,MATCH(AF$1,競技者csv変換!$1:$1,0),0)))</f>
        <v/>
      </c>
      <c r="AG77" s="76" t="str">
        <f>IF(ISERROR(VLOOKUP($A77,競技者csv変換!$A:$AK,MATCH(AG$1,競技者csv変換!$1:$1,0),0)),"",IF(VLOOKUP($A77,競技者csv変換!$A:$AK,MATCH(AG$1,競技者csv変換!$1:$1,0),0)="","",VLOOKUP($A77,競技者csv変換!$A:$AK,MATCH(AG$1,競技者csv変換!$1:$1,0),0)))</f>
        <v/>
      </c>
      <c r="AH77" s="76" t="str">
        <f>IF(ISERROR(VLOOKUP($A77,競技者csv変換!$A:$AK,MATCH(AH$1,競技者csv変換!$1:$1,0),0)),"",IF(VLOOKUP($A77,競技者csv変換!$A:$AK,MATCH(AH$1,競技者csv変換!$1:$1,0),0)="","",VLOOKUP($A77,競技者csv変換!$A:$AK,MATCH(AH$1,競技者csv変換!$1:$1,0),0)))</f>
        <v/>
      </c>
      <c r="AI77" s="76" t="str">
        <f>IF(ISERROR(VLOOKUP($A77,競技者csv変換!$A:$AK,MATCH(AI$1,競技者csv変換!$1:$1,0),0)),"",IF(VLOOKUP($A77,競技者csv変換!$A:$AK,MATCH(AI$1,競技者csv変換!$1:$1,0),0)="","",VLOOKUP($A77,競技者csv変換!$A:$AK,MATCH(AI$1,競技者csv変換!$1:$1,0),0)))</f>
        <v/>
      </c>
      <c r="AJ77" s="76" t="str">
        <f>IF(ISERROR(VLOOKUP($A77,競技者csv変換!$A:$AK,MATCH(AJ$1,競技者csv変換!$1:$1,0),0)),"",IF(VLOOKUP($A77,競技者csv変換!$A:$AK,MATCH(AJ$1,競技者csv変換!$1:$1,0),0)="","",VLOOKUP($A77,競技者csv変換!$A:$AK,MATCH(AJ$1,競技者csv変換!$1:$1,0),0)))</f>
        <v/>
      </c>
      <c r="AK77" s="76" t="str">
        <f>IF(ISERROR(VLOOKUP($A77,競技者csv変換!$A:$AK,MATCH(AK$1,競技者csv変換!$1:$1,0),0)),"",IF(VLOOKUP($A77,競技者csv変換!$A:$AK,MATCH(AK$1,競技者csv変換!$1:$1,0),0)="","",VLOOKUP($A77,競技者csv変換!$A:$AK,MATCH(AK$1,競技者csv変換!$1:$1,0),0)))</f>
        <v/>
      </c>
    </row>
    <row r="78" spans="1:37" ht="18" customHeight="1">
      <c r="A78" s="76" t="str">
        <f t="shared" si="0"/>
        <v/>
      </c>
      <c r="B78" s="189" t="str">
        <f>IF(ISERROR(VLOOKUP($A78,競技者csv変換!$A:$AK,MATCH(B$1,競技者csv変換!$1:$1,0),0)),"",IF(VLOOKUP($A78,競技者csv変換!$A:$AK,MATCH(B$1,競技者csv変換!$1:$1,0),0)="","",VLOOKUP($A78,競技者csv変換!$A:$AK,MATCH(B$1,競技者csv変換!$1:$1,0),0)))</f>
        <v/>
      </c>
      <c r="C78" s="189" t="str">
        <f>IF(ISERROR(VLOOKUP($A78,競技者csv変換!$A:$AK,MATCH(C$1,競技者csv変換!$1:$1,0),0)),"",IF(VLOOKUP($A78,競技者csv変換!$A:$AK,MATCH(C$1,競技者csv変換!$1:$1,0),0)="","",VLOOKUP($A78,競技者csv変換!$A:$AK,MATCH(C$1,競技者csv変換!$1:$1,0),0)))</f>
        <v/>
      </c>
      <c r="D78" s="189" t="str">
        <f>IF(ISERROR(VLOOKUP($A78,競技者csv変換!$A:$AK,MATCH(D$1,競技者csv変換!$1:$1,0),0)),"",IF(VLOOKUP($A78,競技者csv変換!$A:$AK,MATCH(D$1,競技者csv変換!$1:$1,0),0)="","",VLOOKUP($A78,競技者csv変換!$A:$AK,MATCH(D$1,競技者csv変換!$1:$1,0),0)))</f>
        <v/>
      </c>
      <c r="E78" s="189" t="str">
        <f>IF(ISERROR(VLOOKUP($A78,競技者csv変換!$A:$AK,MATCH(E$1,競技者csv変換!$1:$1,0),0)),"",IF(VLOOKUP($A78,競技者csv変換!$A:$AK,MATCH(E$1,競技者csv変換!$1:$1,0),0)="","",VLOOKUP($A78,競技者csv変換!$A:$AK,MATCH(E$1,競技者csv変換!$1:$1,0),0)))</f>
        <v/>
      </c>
      <c r="F78" s="189" t="str">
        <f>IF(ISERROR(VLOOKUP($A78,競技者csv変換!$A:$AK,MATCH(F$1,競技者csv変換!$1:$1,0),0)),"",IF(VLOOKUP($A78,競技者csv変換!$A:$AK,MATCH(F$1,競技者csv変換!$1:$1,0),0)="","",VLOOKUP($A78,競技者csv変換!$A:$AK,MATCH(F$1,競技者csv変換!$1:$1,0),0)))</f>
        <v/>
      </c>
      <c r="G78" s="189" t="str">
        <f>IF(ISERROR(VLOOKUP($A78,競技者csv変換!$A:$AK,MATCH(G$1,競技者csv変換!$1:$1,0),0)),"",IF(VLOOKUP($A78,競技者csv変換!$A:$AK,MATCH(G$1,競技者csv変換!$1:$1,0),0)="","",VLOOKUP($A78,競技者csv変換!$A:$AK,MATCH(G$1,競技者csv変換!$1:$1,0),0)))</f>
        <v/>
      </c>
      <c r="H78" s="189" t="str">
        <f>IF(ISERROR(VLOOKUP($A78,競技者csv変換!$A:$AK,MATCH(H$1,競技者csv変換!$1:$1,0),0)),"",IF(VLOOKUP($A78,競技者csv変換!$A:$AK,MATCH(H$1,競技者csv変換!$1:$1,0),0)="","",VLOOKUP($A78,競技者csv変換!$A:$AK,MATCH(H$1,競技者csv変換!$1:$1,0),0)))</f>
        <v/>
      </c>
      <c r="I78" s="189" t="str">
        <f>IF(ISERROR(VLOOKUP($A78,競技者csv変換!$A:$AK,MATCH(I$1,競技者csv変換!$1:$1,0),0)),"",IF(VLOOKUP($A78,競技者csv変換!$A:$AK,MATCH(I$1,競技者csv変換!$1:$1,0),0)="","",VLOOKUP($A78,競技者csv変換!$A:$AK,MATCH(I$1,競技者csv変換!$1:$1,0),0)))</f>
        <v/>
      </c>
      <c r="J78" s="189" t="str">
        <f>IF(ISERROR(VLOOKUP($A78,競技者csv変換!$A:$AK,MATCH(J$1,競技者csv変換!$1:$1,0),0)),"",IF(VLOOKUP($A78,競技者csv変換!$A:$AK,MATCH(J$1,競技者csv変換!$1:$1,0),0)="","",VLOOKUP($A78,競技者csv変換!$A:$AK,MATCH(J$1,競技者csv変換!$1:$1,0),0)))</f>
        <v/>
      </c>
      <c r="K78" s="189" t="str">
        <f>IF(ISERROR(VLOOKUP($A78,競技者csv変換!$A:$AK,MATCH(K$1,競技者csv変換!$1:$1,0),0)),"",IF(VLOOKUP($A78,競技者csv変換!$A:$AK,MATCH(K$1,競技者csv変換!$1:$1,0),0)="","",VLOOKUP($A78,競技者csv変換!$A:$AK,MATCH(K$1,競技者csv変換!$1:$1,0),0)))</f>
        <v/>
      </c>
      <c r="L78" s="189" t="str">
        <f>IF(ISERROR(VLOOKUP($A78,競技者csv変換!$A:$AK,MATCH(L$1,競技者csv変換!$1:$1,0),0)),"",IF(VLOOKUP($A78,競技者csv変換!$A:$AK,MATCH(L$1,競技者csv変換!$1:$1,0),0)="","",VLOOKUP($A78,競技者csv変換!$A:$AK,MATCH(L$1,競技者csv変換!$1:$1,0),0)))</f>
        <v/>
      </c>
      <c r="M78" s="189" t="str">
        <f>IF(ISERROR(VLOOKUP($A78,競技者csv変換!$A:$AK,MATCH(M$1,競技者csv変換!$1:$1,0),0)),"",IF(VLOOKUP($A78,競技者csv変換!$A:$AK,MATCH(M$1,競技者csv変換!$1:$1,0),0)="","",VLOOKUP($A78,競技者csv変換!$A:$AK,MATCH(M$1,競技者csv変換!$1:$1,0),0)))</f>
        <v/>
      </c>
      <c r="N78" s="189" t="str">
        <f>IF(ISERROR(VLOOKUP($A78,競技者csv変換!$A:$AK,MATCH(N$1,競技者csv変換!$1:$1,0),0)),"",IF(VLOOKUP($A78,競技者csv変換!$A:$AK,MATCH(N$1,競技者csv変換!$1:$1,0),0)="","",VLOOKUP($A78,競技者csv変換!$A:$AK,MATCH(N$1,競技者csv変換!$1:$1,0),0)))</f>
        <v/>
      </c>
      <c r="O78" s="189" t="str">
        <f>IF(ISERROR(VLOOKUP($A78,競技者csv変換!$A:$AK,MATCH(O$1,競技者csv変換!$1:$1,0),0)),"",IF(VLOOKUP($A78,競技者csv変換!$A:$AK,MATCH(O$1,競技者csv変換!$1:$1,0),0)="","",VLOOKUP($A78,競技者csv変換!$A:$AK,MATCH(O$1,競技者csv変換!$1:$1,0),0)))</f>
        <v/>
      </c>
      <c r="P78" s="189" t="str">
        <f>IF(ISERROR(VLOOKUP($A78,競技者csv変換!$A:$AK,MATCH(P$1,競技者csv変換!$1:$1,0),0)),"",IF(VLOOKUP($A78,競技者csv変換!$A:$AK,MATCH(P$1,競技者csv変換!$1:$1,0),0)="","",VLOOKUP($A78,競技者csv変換!$A:$AK,MATCH(P$1,競技者csv変換!$1:$1,0),0)))</f>
        <v/>
      </c>
      <c r="Q78" s="189" t="str">
        <f>IF(ISERROR(VLOOKUP($A78,競技者csv変換!$A:$AK,MATCH(Q$1,競技者csv変換!$1:$1,0),0)),"",IF(VLOOKUP($A78,競技者csv変換!$A:$AK,MATCH(Q$1,競技者csv変換!$1:$1,0),0)="","",VLOOKUP($A78,競技者csv変換!$A:$AK,MATCH(Q$1,競技者csv変換!$1:$1,0),0)))</f>
        <v/>
      </c>
      <c r="R78" s="189" t="str">
        <f>IF(ISERROR(VLOOKUP($A78,競技者csv変換!$A:$AK,MATCH(R$1,競技者csv変換!$1:$1,0),0)),"",IF(VLOOKUP($A78,競技者csv変換!$A:$AK,MATCH(R$1,競技者csv変換!$1:$1,0),0)="","",VLOOKUP($A78,競技者csv変換!$A:$AK,MATCH(R$1,競技者csv変換!$1:$1,0),0)))</f>
        <v/>
      </c>
      <c r="S78" s="189" t="str">
        <f>IF(ISERROR(VLOOKUP($A78,競技者csv変換!$A:$AK,MATCH(S$1,競技者csv変換!$1:$1,0),0)),"",IF(VLOOKUP($A78,競技者csv変換!$A:$AK,MATCH(S$1,競技者csv変換!$1:$1,0),0)="","",VLOOKUP($A78,競技者csv変換!$A:$AK,MATCH(S$1,競技者csv変換!$1:$1,0),0)))</f>
        <v/>
      </c>
      <c r="T78" s="189" t="str">
        <f>IF(ISERROR(VLOOKUP($A78,競技者csv変換!$A:$AK,MATCH(T$1,競技者csv変換!$1:$1,0),0)),"",IF(VLOOKUP($A78,競技者csv変換!$A:$AK,MATCH(T$1,競技者csv変換!$1:$1,0),0)="","",VLOOKUP($A78,競技者csv変換!$A:$AK,MATCH(T$1,競技者csv変換!$1:$1,0),0)))</f>
        <v/>
      </c>
      <c r="U78" s="189" t="str">
        <f>IF(ISERROR(VLOOKUP($A78,競技者csv変換!$A:$AK,MATCH(U$1,競技者csv変換!$1:$1,0),0)),"",IF(VLOOKUP($A78,競技者csv変換!$A:$AK,MATCH(U$1,競技者csv変換!$1:$1,0),0)="","",VLOOKUP($A78,競技者csv変換!$A:$AK,MATCH(U$1,競技者csv変換!$1:$1,0),0)))</f>
        <v/>
      </c>
      <c r="V78" s="189" t="str">
        <f>IF(ISERROR(VLOOKUP($A78,競技者csv変換!$A:$AK,MATCH(V$1,競技者csv変換!$1:$1,0),0)),"",IF(VLOOKUP($A78,競技者csv変換!$A:$AK,MATCH(V$1,競技者csv変換!$1:$1,0),0)="","",VLOOKUP($A78,競技者csv変換!$A:$AK,MATCH(V$1,競技者csv変換!$1:$1,0),0)))</f>
        <v/>
      </c>
      <c r="W78" s="189" t="str">
        <f>IF(ISERROR(VLOOKUP($A78,競技者csv変換!$A:$AK,MATCH(W$1,競技者csv変換!$1:$1,0),0)),"",IF(VLOOKUP($A78,競技者csv変換!$A:$AK,MATCH(W$1,競技者csv変換!$1:$1,0),0)="","",VLOOKUP($A78,競技者csv変換!$A:$AK,MATCH(W$1,競技者csv変換!$1:$1,0),0)))</f>
        <v/>
      </c>
      <c r="X78" s="189" t="str">
        <f>IF(ISERROR(VLOOKUP($A78,競技者csv変換!$A:$AK,MATCH(X$1,競技者csv変換!$1:$1,0),0)),"",IF(VLOOKUP($A78,競技者csv変換!$A:$AK,MATCH(X$1,競技者csv変換!$1:$1,0),0)="","",VLOOKUP($A78,競技者csv変換!$A:$AK,MATCH(X$1,競技者csv変換!$1:$1,0),0)))</f>
        <v/>
      </c>
      <c r="Y78" s="189" t="str">
        <f>IF(ISERROR(VLOOKUP($A78,競技者csv変換!$A:$AK,MATCH(Y$1,競技者csv変換!$1:$1,0),0)),"",IF(VLOOKUP($A78,競技者csv変換!$A:$AK,MATCH(Y$1,競技者csv変換!$1:$1,0),0)="","",VLOOKUP($A78,競技者csv変換!$A:$AK,MATCH(Y$1,競技者csv変換!$1:$1,0),0)))</f>
        <v/>
      </c>
      <c r="Z78" s="189" t="str">
        <f>IF(ISERROR(VLOOKUP($A78,競技者csv変換!$A:$AK,MATCH(Z$1,競技者csv変換!$1:$1,0),0)),"",IF(VLOOKUP($A78,競技者csv変換!$A:$AK,MATCH(Z$1,競技者csv変換!$1:$1,0),0)="","",VLOOKUP($A78,競技者csv変換!$A:$AK,MATCH(Z$1,競技者csv変換!$1:$1,0),0)))</f>
        <v/>
      </c>
      <c r="AA78" s="189" t="str">
        <f>IF(ISERROR(VLOOKUP($A78,競技者csv変換!$A:$AK,MATCH(AA$1,競技者csv変換!$1:$1,0),0)),"",IF(VLOOKUP($A78,競技者csv変換!$A:$AK,MATCH(AA$1,競技者csv変換!$1:$1,0),0)="","",VLOOKUP($A78,競技者csv変換!$A:$AK,MATCH(AA$1,競技者csv変換!$1:$1,0),0)))</f>
        <v/>
      </c>
      <c r="AB78" s="189" t="str">
        <f>IF(ISERROR(VLOOKUP($A78,競技者csv変換!$A:$AK,MATCH(AB$1,競技者csv変換!$1:$1,0),0)),"",IF(VLOOKUP($A78,競技者csv変換!$A:$AK,MATCH(AB$1,競技者csv変換!$1:$1,0),0)="","",VLOOKUP($A78,競技者csv変換!$A:$AK,MATCH(AB$1,競技者csv変換!$1:$1,0),0)))</f>
        <v/>
      </c>
      <c r="AC78" s="189" t="str">
        <f>IF(ISERROR(VLOOKUP($A78,競技者csv変換!$A:$AK,MATCH(AC$1,競技者csv変換!$1:$1,0),0)),"",IF(VLOOKUP($A78,競技者csv変換!$A:$AK,MATCH(AC$1,競技者csv変換!$1:$1,0),0)="","",VLOOKUP($A78,競技者csv変換!$A:$AK,MATCH(AC$1,競技者csv変換!$1:$1,0),0)))</f>
        <v/>
      </c>
      <c r="AD78" s="76" t="str">
        <f>IF(ISERROR(VLOOKUP($A78,競技者csv変換!$A:$AK,MATCH(AD$1,競技者csv変換!$1:$1,0),0)),"",IF(VLOOKUP($A78,競技者csv変換!$A:$AK,MATCH(AD$1,競技者csv変換!$1:$1,0),0)="","",VLOOKUP($A78,競技者csv変換!$A:$AK,MATCH(AD$1,競技者csv変換!$1:$1,0),0)))</f>
        <v/>
      </c>
      <c r="AE78" s="76" t="str">
        <f>IF(ISERROR(VLOOKUP($A78,競技者csv変換!$A:$AK,MATCH(AE$1,競技者csv変換!$1:$1,0),0)),"",IF(VLOOKUP($A78,競技者csv変換!$A:$AK,MATCH(AE$1,競技者csv変換!$1:$1,0),0)="","",VLOOKUP($A78,競技者csv変換!$A:$AK,MATCH(AE$1,競技者csv変換!$1:$1,0),0)))</f>
        <v/>
      </c>
      <c r="AF78" s="76" t="str">
        <f>IF(ISERROR(VLOOKUP($A78,競技者csv変換!$A:$AK,MATCH(AF$1,競技者csv変換!$1:$1,0),0)),"",IF(VLOOKUP($A78,競技者csv変換!$A:$AK,MATCH(AF$1,競技者csv変換!$1:$1,0),0)="","",VLOOKUP($A78,競技者csv変換!$A:$AK,MATCH(AF$1,競技者csv変換!$1:$1,0),0)))</f>
        <v/>
      </c>
      <c r="AG78" s="76" t="str">
        <f>IF(ISERROR(VLOOKUP($A78,競技者csv変換!$A:$AK,MATCH(AG$1,競技者csv変換!$1:$1,0),0)),"",IF(VLOOKUP($A78,競技者csv変換!$A:$AK,MATCH(AG$1,競技者csv変換!$1:$1,0),0)="","",VLOOKUP($A78,競技者csv変換!$A:$AK,MATCH(AG$1,競技者csv変換!$1:$1,0),0)))</f>
        <v/>
      </c>
      <c r="AH78" s="76" t="str">
        <f>IF(ISERROR(VLOOKUP($A78,競技者csv変換!$A:$AK,MATCH(AH$1,競技者csv変換!$1:$1,0),0)),"",IF(VLOOKUP($A78,競技者csv変換!$A:$AK,MATCH(AH$1,競技者csv変換!$1:$1,0),0)="","",VLOOKUP($A78,競技者csv変換!$A:$AK,MATCH(AH$1,競技者csv変換!$1:$1,0),0)))</f>
        <v/>
      </c>
      <c r="AI78" s="76" t="str">
        <f>IF(ISERROR(VLOOKUP($A78,競技者csv変換!$A:$AK,MATCH(AI$1,競技者csv変換!$1:$1,0),0)),"",IF(VLOOKUP($A78,競技者csv変換!$A:$AK,MATCH(AI$1,競技者csv変換!$1:$1,0),0)="","",VLOOKUP($A78,競技者csv変換!$A:$AK,MATCH(AI$1,競技者csv変換!$1:$1,0),0)))</f>
        <v/>
      </c>
      <c r="AJ78" s="76" t="str">
        <f>IF(ISERROR(VLOOKUP($A78,競技者csv変換!$A:$AK,MATCH(AJ$1,競技者csv変換!$1:$1,0),0)),"",IF(VLOOKUP($A78,競技者csv変換!$A:$AK,MATCH(AJ$1,競技者csv変換!$1:$1,0),0)="","",VLOOKUP($A78,競技者csv変換!$A:$AK,MATCH(AJ$1,競技者csv変換!$1:$1,0),0)))</f>
        <v/>
      </c>
      <c r="AK78" s="76" t="str">
        <f>IF(ISERROR(VLOOKUP($A78,競技者csv変換!$A:$AK,MATCH(AK$1,競技者csv変換!$1:$1,0),0)),"",IF(VLOOKUP($A78,競技者csv変換!$A:$AK,MATCH(AK$1,競技者csv変換!$1:$1,0),0)="","",VLOOKUP($A78,競技者csv変換!$A:$AK,MATCH(AK$1,競技者csv変換!$1:$1,0),0)))</f>
        <v/>
      </c>
    </row>
    <row r="79" spans="1:37" ht="18" customHeight="1">
      <c r="A79" s="76" t="str">
        <f t="shared" si="0"/>
        <v/>
      </c>
      <c r="B79" s="189" t="str">
        <f>IF(ISERROR(VLOOKUP($A79,競技者csv変換!$A:$AK,MATCH(B$1,競技者csv変換!$1:$1,0),0)),"",IF(VLOOKUP($A79,競技者csv変換!$A:$AK,MATCH(B$1,競技者csv変換!$1:$1,0),0)="","",VLOOKUP($A79,競技者csv変換!$A:$AK,MATCH(B$1,競技者csv変換!$1:$1,0),0)))</f>
        <v/>
      </c>
      <c r="C79" s="189" t="str">
        <f>IF(ISERROR(VLOOKUP($A79,競技者csv変換!$A:$AK,MATCH(C$1,競技者csv変換!$1:$1,0),0)),"",IF(VLOOKUP($A79,競技者csv変換!$A:$AK,MATCH(C$1,競技者csv変換!$1:$1,0),0)="","",VLOOKUP($A79,競技者csv変換!$A:$AK,MATCH(C$1,競技者csv変換!$1:$1,0),0)))</f>
        <v/>
      </c>
      <c r="D79" s="189" t="str">
        <f>IF(ISERROR(VLOOKUP($A79,競技者csv変換!$A:$AK,MATCH(D$1,競技者csv変換!$1:$1,0),0)),"",IF(VLOOKUP($A79,競技者csv変換!$A:$AK,MATCH(D$1,競技者csv変換!$1:$1,0),0)="","",VLOOKUP($A79,競技者csv変換!$A:$AK,MATCH(D$1,競技者csv変換!$1:$1,0),0)))</f>
        <v/>
      </c>
      <c r="E79" s="189" t="str">
        <f>IF(ISERROR(VLOOKUP($A79,競技者csv変換!$A:$AK,MATCH(E$1,競技者csv変換!$1:$1,0),0)),"",IF(VLOOKUP($A79,競技者csv変換!$A:$AK,MATCH(E$1,競技者csv変換!$1:$1,0),0)="","",VLOOKUP($A79,競技者csv変換!$A:$AK,MATCH(E$1,競技者csv変換!$1:$1,0),0)))</f>
        <v/>
      </c>
      <c r="F79" s="189" t="str">
        <f>IF(ISERROR(VLOOKUP($A79,競技者csv変換!$A:$AK,MATCH(F$1,競技者csv変換!$1:$1,0),0)),"",IF(VLOOKUP($A79,競技者csv変換!$A:$AK,MATCH(F$1,競技者csv変換!$1:$1,0),0)="","",VLOOKUP($A79,競技者csv変換!$A:$AK,MATCH(F$1,競技者csv変換!$1:$1,0),0)))</f>
        <v/>
      </c>
      <c r="G79" s="189" t="str">
        <f>IF(ISERROR(VLOOKUP($A79,競技者csv変換!$A:$AK,MATCH(G$1,競技者csv変換!$1:$1,0),0)),"",IF(VLOOKUP($A79,競技者csv変換!$A:$AK,MATCH(G$1,競技者csv変換!$1:$1,0),0)="","",VLOOKUP($A79,競技者csv変換!$A:$AK,MATCH(G$1,競技者csv変換!$1:$1,0),0)))</f>
        <v/>
      </c>
      <c r="H79" s="189" t="str">
        <f>IF(ISERROR(VLOOKUP($A79,競技者csv変換!$A:$AK,MATCH(H$1,競技者csv変換!$1:$1,0),0)),"",IF(VLOOKUP($A79,競技者csv変換!$A:$AK,MATCH(H$1,競技者csv変換!$1:$1,0),0)="","",VLOOKUP($A79,競技者csv変換!$A:$AK,MATCH(H$1,競技者csv変換!$1:$1,0),0)))</f>
        <v/>
      </c>
      <c r="I79" s="189" t="str">
        <f>IF(ISERROR(VLOOKUP($A79,競技者csv変換!$A:$AK,MATCH(I$1,競技者csv変換!$1:$1,0),0)),"",IF(VLOOKUP($A79,競技者csv変換!$A:$AK,MATCH(I$1,競技者csv変換!$1:$1,0),0)="","",VLOOKUP($A79,競技者csv変換!$A:$AK,MATCH(I$1,競技者csv変換!$1:$1,0),0)))</f>
        <v/>
      </c>
      <c r="J79" s="189" t="str">
        <f>IF(ISERROR(VLOOKUP($A79,競技者csv変換!$A:$AK,MATCH(J$1,競技者csv変換!$1:$1,0),0)),"",IF(VLOOKUP($A79,競技者csv変換!$A:$AK,MATCH(J$1,競技者csv変換!$1:$1,0),0)="","",VLOOKUP($A79,競技者csv変換!$A:$AK,MATCH(J$1,競技者csv変換!$1:$1,0),0)))</f>
        <v/>
      </c>
      <c r="K79" s="189" t="str">
        <f>IF(ISERROR(VLOOKUP($A79,競技者csv変換!$A:$AK,MATCH(K$1,競技者csv変換!$1:$1,0),0)),"",IF(VLOOKUP($A79,競技者csv変換!$A:$AK,MATCH(K$1,競技者csv変換!$1:$1,0),0)="","",VLOOKUP($A79,競技者csv変換!$A:$AK,MATCH(K$1,競技者csv変換!$1:$1,0),0)))</f>
        <v/>
      </c>
      <c r="L79" s="189" t="str">
        <f>IF(ISERROR(VLOOKUP($A79,競技者csv変換!$A:$AK,MATCH(L$1,競技者csv変換!$1:$1,0),0)),"",IF(VLOOKUP($A79,競技者csv変換!$A:$AK,MATCH(L$1,競技者csv変換!$1:$1,0),0)="","",VLOOKUP($A79,競技者csv変換!$A:$AK,MATCH(L$1,競技者csv変換!$1:$1,0),0)))</f>
        <v/>
      </c>
      <c r="M79" s="189" t="str">
        <f>IF(ISERROR(VLOOKUP($A79,競技者csv変換!$A:$AK,MATCH(M$1,競技者csv変換!$1:$1,0),0)),"",IF(VLOOKUP($A79,競技者csv変換!$A:$AK,MATCH(M$1,競技者csv変換!$1:$1,0),0)="","",VLOOKUP($A79,競技者csv変換!$A:$AK,MATCH(M$1,競技者csv変換!$1:$1,0),0)))</f>
        <v/>
      </c>
      <c r="N79" s="189" t="str">
        <f>IF(ISERROR(VLOOKUP($A79,競技者csv変換!$A:$AK,MATCH(N$1,競技者csv変換!$1:$1,0),0)),"",IF(VLOOKUP($A79,競技者csv変換!$A:$AK,MATCH(N$1,競技者csv変換!$1:$1,0),0)="","",VLOOKUP($A79,競技者csv変換!$A:$AK,MATCH(N$1,競技者csv変換!$1:$1,0),0)))</f>
        <v/>
      </c>
      <c r="O79" s="189" t="str">
        <f>IF(ISERROR(VLOOKUP($A79,競技者csv変換!$A:$AK,MATCH(O$1,競技者csv変換!$1:$1,0),0)),"",IF(VLOOKUP($A79,競技者csv変換!$A:$AK,MATCH(O$1,競技者csv変換!$1:$1,0),0)="","",VLOOKUP($A79,競技者csv変換!$A:$AK,MATCH(O$1,競技者csv変換!$1:$1,0),0)))</f>
        <v/>
      </c>
      <c r="P79" s="189" t="str">
        <f>IF(ISERROR(VLOOKUP($A79,競技者csv変換!$A:$AK,MATCH(P$1,競技者csv変換!$1:$1,0),0)),"",IF(VLOOKUP($A79,競技者csv変換!$A:$AK,MATCH(P$1,競技者csv変換!$1:$1,0),0)="","",VLOOKUP($A79,競技者csv変換!$A:$AK,MATCH(P$1,競技者csv変換!$1:$1,0),0)))</f>
        <v/>
      </c>
      <c r="Q79" s="189" t="str">
        <f>IF(ISERROR(VLOOKUP($A79,競技者csv変換!$A:$AK,MATCH(Q$1,競技者csv変換!$1:$1,0),0)),"",IF(VLOOKUP($A79,競技者csv変換!$A:$AK,MATCH(Q$1,競技者csv変換!$1:$1,0),0)="","",VLOOKUP($A79,競技者csv変換!$A:$AK,MATCH(Q$1,競技者csv変換!$1:$1,0),0)))</f>
        <v/>
      </c>
      <c r="R79" s="189" t="str">
        <f>IF(ISERROR(VLOOKUP($A79,競技者csv変換!$A:$AK,MATCH(R$1,競技者csv変換!$1:$1,0),0)),"",IF(VLOOKUP($A79,競技者csv変換!$A:$AK,MATCH(R$1,競技者csv変換!$1:$1,0),0)="","",VLOOKUP($A79,競技者csv変換!$A:$AK,MATCH(R$1,競技者csv変換!$1:$1,0),0)))</f>
        <v/>
      </c>
      <c r="S79" s="189" t="str">
        <f>IF(ISERROR(VLOOKUP($A79,競技者csv変換!$A:$AK,MATCH(S$1,競技者csv変換!$1:$1,0),0)),"",IF(VLOOKUP($A79,競技者csv変換!$A:$AK,MATCH(S$1,競技者csv変換!$1:$1,0),0)="","",VLOOKUP($A79,競技者csv変換!$A:$AK,MATCH(S$1,競技者csv変換!$1:$1,0),0)))</f>
        <v/>
      </c>
      <c r="T79" s="189" t="str">
        <f>IF(ISERROR(VLOOKUP($A79,競技者csv変換!$A:$AK,MATCH(T$1,競技者csv変換!$1:$1,0),0)),"",IF(VLOOKUP($A79,競技者csv変換!$A:$AK,MATCH(T$1,競技者csv変換!$1:$1,0),0)="","",VLOOKUP($A79,競技者csv変換!$A:$AK,MATCH(T$1,競技者csv変換!$1:$1,0),0)))</f>
        <v/>
      </c>
      <c r="U79" s="189" t="str">
        <f>IF(ISERROR(VLOOKUP($A79,競技者csv変換!$A:$AK,MATCH(U$1,競技者csv変換!$1:$1,0),0)),"",IF(VLOOKUP($A79,競技者csv変換!$A:$AK,MATCH(U$1,競技者csv変換!$1:$1,0),0)="","",VLOOKUP($A79,競技者csv変換!$A:$AK,MATCH(U$1,競技者csv変換!$1:$1,0),0)))</f>
        <v/>
      </c>
      <c r="V79" s="189" t="str">
        <f>IF(ISERROR(VLOOKUP($A79,競技者csv変換!$A:$AK,MATCH(V$1,競技者csv変換!$1:$1,0),0)),"",IF(VLOOKUP($A79,競技者csv変換!$A:$AK,MATCH(V$1,競技者csv変換!$1:$1,0),0)="","",VLOOKUP($A79,競技者csv変換!$A:$AK,MATCH(V$1,競技者csv変換!$1:$1,0),0)))</f>
        <v/>
      </c>
      <c r="W79" s="189" t="str">
        <f>IF(ISERROR(VLOOKUP($A79,競技者csv変換!$A:$AK,MATCH(W$1,競技者csv変換!$1:$1,0),0)),"",IF(VLOOKUP($A79,競技者csv変換!$A:$AK,MATCH(W$1,競技者csv変換!$1:$1,0),0)="","",VLOOKUP($A79,競技者csv変換!$A:$AK,MATCH(W$1,競技者csv変換!$1:$1,0),0)))</f>
        <v/>
      </c>
      <c r="X79" s="189" t="str">
        <f>IF(ISERROR(VLOOKUP($A79,競技者csv変換!$A:$AK,MATCH(X$1,競技者csv変換!$1:$1,0),0)),"",IF(VLOOKUP($A79,競技者csv変換!$A:$AK,MATCH(X$1,競技者csv変換!$1:$1,0),0)="","",VLOOKUP($A79,競技者csv変換!$A:$AK,MATCH(X$1,競技者csv変換!$1:$1,0),0)))</f>
        <v/>
      </c>
      <c r="Y79" s="189" t="str">
        <f>IF(ISERROR(VLOOKUP($A79,競技者csv変換!$A:$AK,MATCH(Y$1,競技者csv変換!$1:$1,0),0)),"",IF(VLOOKUP($A79,競技者csv変換!$A:$AK,MATCH(Y$1,競技者csv変換!$1:$1,0),0)="","",VLOOKUP($A79,競技者csv変換!$A:$AK,MATCH(Y$1,競技者csv変換!$1:$1,0),0)))</f>
        <v/>
      </c>
      <c r="Z79" s="189" t="str">
        <f>IF(ISERROR(VLOOKUP($A79,競技者csv変換!$A:$AK,MATCH(Z$1,競技者csv変換!$1:$1,0),0)),"",IF(VLOOKUP($A79,競技者csv変換!$A:$AK,MATCH(Z$1,競技者csv変換!$1:$1,0),0)="","",VLOOKUP($A79,競技者csv変換!$A:$AK,MATCH(Z$1,競技者csv変換!$1:$1,0),0)))</f>
        <v/>
      </c>
      <c r="AA79" s="189" t="str">
        <f>IF(ISERROR(VLOOKUP($A79,競技者csv変換!$A:$AK,MATCH(AA$1,競技者csv変換!$1:$1,0),0)),"",IF(VLOOKUP($A79,競技者csv変換!$A:$AK,MATCH(AA$1,競技者csv変換!$1:$1,0),0)="","",VLOOKUP($A79,競技者csv変換!$A:$AK,MATCH(AA$1,競技者csv変換!$1:$1,0),0)))</f>
        <v/>
      </c>
      <c r="AB79" s="189" t="str">
        <f>IF(ISERROR(VLOOKUP($A79,競技者csv変換!$A:$AK,MATCH(AB$1,競技者csv変換!$1:$1,0),0)),"",IF(VLOOKUP($A79,競技者csv変換!$A:$AK,MATCH(AB$1,競技者csv変換!$1:$1,0),0)="","",VLOOKUP($A79,競技者csv変換!$A:$AK,MATCH(AB$1,競技者csv変換!$1:$1,0),0)))</f>
        <v/>
      </c>
      <c r="AC79" s="189" t="str">
        <f>IF(ISERROR(VLOOKUP($A79,競技者csv変換!$A:$AK,MATCH(AC$1,競技者csv変換!$1:$1,0),0)),"",IF(VLOOKUP($A79,競技者csv変換!$A:$AK,MATCH(AC$1,競技者csv変換!$1:$1,0),0)="","",VLOOKUP($A79,競技者csv変換!$A:$AK,MATCH(AC$1,競技者csv変換!$1:$1,0),0)))</f>
        <v/>
      </c>
      <c r="AD79" s="76" t="str">
        <f>IF(ISERROR(VLOOKUP($A79,競技者csv変換!$A:$AK,MATCH(AD$1,競技者csv変換!$1:$1,0),0)),"",IF(VLOOKUP($A79,競技者csv変換!$A:$AK,MATCH(AD$1,競技者csv変換!$1:$1,0),0)="","",VLOOKUP($A79,競技者csv変換!$A:$AK,MATCH(AD$1,競技者csv変換!$1:$1,0),0)))</f>
        <v/>
      </c>
      <c r="AE79" s="76" t="str">
        <f>IF(ISERROR(VLOOKUP($A79,競技者csv変換!$A:$AK,MATCH(AE$1,競技者csv変換!$1:$1,0),0)),"",IF(VLOOKUP($A79,競技者csv変換!$A:$AK,MATCH(AE$1,競技者csv変換!$1:$1,0),0)="","",VLOOKUP($A79,競技者csv変換!$A:$AK,MATCH(AE$1,競技者csv変換!$1:$1,0),0)))</f>
        <v/>
      </c>
      <c r="AF79" s="76" t="str">
        <f>IF(ISERROR(VLOOKUP($A79,競技者csv変換!$A:$AK,MATCH(AF$1,競技者csv変換!$1:$1,0),0)),"",IF(VLOOKUP($A79,競技者csv変換!$A:$AK,MATCH(AF$1,競技者csv変換!$1:$1,0),0)="","",VLOOKUP($A79,競技者csv変換!$A:$AK,MATCH(AF$1,競技者csv変換!$1:$1,0),0)))</f>
        <v/>
      </c>
      <c r="AG79" s="76" t="str">
        <f>IF(ISERROR(VLOOKUP($A79,競技者csv変換!$A:$AK,MATCH(AG$1,競技者csv変換!$1:$1,0),0)),"",IF(VLOOKUP($A79,競技者csv変換!$A:$AK,MATCH(AG$1,競技者csv変換!$1:$1,0),0)="","",VLOOKUP($A79,競技者csv変換!$A:$AK,MATCH(AG$1,競技者csv変換!$1:$1,0),0)))</f>
        <v/>
      </c>
      <c r="AH79" s="76" t="str">
        <f>IF(ISERROR(VLOOKUP($A79,競技者csv変換!$A:$AK,MATCH(AH$1,競技者csv変換!$1:$1,0),0)),"",IF(VLOOKUP($A79,競技者csv変換!$A:$AK,MATCH(AH$1,競技者csv変換!$1:$1,0),0)="","",VLOOKUP($A79,競技者csv変換!$A:$AK,MATCH(AH$1,競技者csv変換!$1:$1,0),0)))</f>
        <v/>
      </c>
      <c r="AI79" s="76" t="str">
        <f>IF(ISERROR(VLOOKUP($A79,競技者csv変換!$A:$AK,MATCH(AI$1,競技者csv変換!$1:$1,0),0)),"",IF(VLOOKUP($A79,競技者csv変換!$A:$AK,MATCH(AI$1,競技者csv変換!$1:$1,0),0)="","",VLOOKUP($A79,競技者csv変換!$A:$AK,MATCH(AI$1,競技者csv変換!$1:$1,0),0)))</f>
        <v/>
      </c>
      <c r="AJ79" s="76" t="str">
        <f>IF(ISERROR(VLOOKUP($A79,競技者csv変換!$A:$AK,MATCH(AJ$1,競技者csv変換!$1:$1,0),0)),"",IF(VLOOKUP($A79,競技者csv変換!$A:$AK,MATCH(AJ$1,競技者csv変換!$1:$1,0),0)="","",VLOOKUP($A79,競技者csv変換!$A:$AK,MATCH(AJ$1,競技者csv変換!$1:$1,0),0)))</f>
        <v/>
      </c>
      <c r="AK79" s="76" t="str">
        <f>IF(ISERROR(VLOOKUP($A79,競技者csv変換!$A:$AK,MATCH(AK$1,競技者csv変換!$1:$1,0),0)),"",IF(VLOOKUP($A79,競技者csv変換!$A:$AK,MATCH(AK$1,競技者csv変換!$1:$1,0),0)="","",VLOOKUP($A79,競技者csv変換!$A:$AK,MATCH(AK$1,競技者csv変換!$1:$1,0),0)))</f>
        <v/>
      </c>
    </row>
    <row r="80" spans="1:37" ht="18" customHeight="1">
      <c r="A80" s="76" t="str">
        <f t="shared" si="0"/>
        <v/>
      </c>
      <c r="B80" s="189" t="str">
        <f>IF(ISERROR(VLOOKUP($A80,競技者csv変換!$A:$AK,MATCH(B$1,競技者csv変換!$1:$1,0),0)),"",IF(VLOOKUP($A80,競技者csv変換!$A:$AK,MATCH(B$1,競技者csv変換!$1:$1,0),0)="","",VLOOKUP($A80,競技者csv変換!$A:$AK,MATCH(B$1,競技者csv変換!$1:$1,0),0)))</f>
        <v/>
      </c>
      <c r="C80" s="189" t="str">
        <f>IF(ISERROR(VLOOKUP($A80,競技者csv変換!$A:$AK,MATCH(C$1,競技者csv変換!$1:$1,0),0)),"",IF(VLOOKUP($A80,競技者csv変換!$A:$AK,MATCH(C$1,競技者csv変換!$1:$1,0),0)="","",VLOOKUP($A80,競技者csv変換!$A:$AK,MATCH(C$1,競技者csv変換!$1:$1,0),0)))</f>
        <v/>
      </c>
      <c r="D80" s="189" t="str">
        <f>IF(ISERROR(VLOOKUP($A80,競技者csv変換!$A:$AK,MATCH(D$1,競技者csv変換!$1:$1,0),0)),"",IF(VLOOKUP($A80,競技者csv変換!$A:$AK,MATCH(D$1,競技者csv変換!$1:$1,0),0)="","",VLOOKUP($A80,競技者csv変換!$A:$AK,MATCH(D$1,競技者csv変換!$1:$1,0),0)))</f>
        <v/>
      </c>
      <c r="E80" s="189" t="str">
        <f>IF(ISERROR(VLOOKUP($A80,競技者csv変換!$A:$AK,MATCH(E$1,競技者csv変換!$1:$1,0),0)),"",IF(VLOOKUP($A80,競技者csv変換!$A:$AK,MATCH(E$1,競技者csv変換!$1:$1,0),0)="","",VLOOKUP($A80,競技者csv変換!$A:$AK,MATCH(E$1,競技者csv変換!$1:$1,0),0)))</f>
        <v/>
      </c>
      <c r="F80" s="189" t="str">
        <f>IF(ISERROR(VLOOKUP($A80,競技者csv変換!$A:$AK,MATCH(F$1,競技者csv変換!$1:$1,0),0)),"",IF(VLOOKUP($A80,競技者csv変換!$A:$AK,MATCH(F$1,競技者csv変換!$1:$1,0),0)="","",VLOOKUP($A80,競技者csv変換!$A:$AK,MATCH(F$1,競技者csv変換!$1:$1,0),0)))</f>
        <v/>
      </c>
      <c r="G80" s="189" t="str">
        <f>IF(ISERROR(VLOOKUP($A80,競技者csv変換!$A:$AK,MATCH(G$1,競技者csv変換!$1:$1,0),0)),"",IF(VLOOKUP($A80,競技者csv変換!$A:$AK,MATCH(G$1,競技者csv変換!$1:$1,0),0)="","",VLOOKUP($A80,競技者csv変換!$A:$AK,MATCH(G$1,競技者csv変換!$1:$1,0),0)))</f>
        <v/>
      </c>
      <c r="H80" s="189" t="str">
        <f>IF(ISERROR(VLOOKUP($A80,競技者csv変換!$A:$AK,MATCH(H$1,競技者csv変換!$1:$1,0),0)),"",IF(VLOOKUP($A80,競技者csv変換!$A:$AK,MATCH(H$1,競技者csv変換!$1:$1,0),0)="","",VLOOKUP($A80,競技者csv変換!$A:$AK,MATCH(H$1,競技者csv変換!$1:$1,0),0)))</f>
        <v/>
      </c>
      <c r="I80" s="189" t="str">
        <f>IF(ISERROR(VLOOKUP($A80,競技者csv変換!$A:$AK,MATCH(I$1,競技者csv変換!$1:$1,0),0)),"",IF(VLOOKUP($A80,競技者csv変換!$A:$AK,MATCH(I$1,競技者csv変換!$1:$1,0),0)="","",VLOOKUP($A80,競技者csv変換!$A:$AK,MATCH(I$1,競技者csv変換!$1:$1,0),0)))</f>
        <v/>
      </c>
      <c r="J80" s="189" t="str">
        <f>IF(ISERROR(VLOOKUP($A80,競技者csv変換!$A:$AK,MATCH(J$1,競技者csv変換!$1:$1,0),0)),"",IF(VLOOKUP($A80,競技者csv変換!$A:$AK,MATCH(J$1,競技者csv変換!$1:$1,0),0)="","",VLOOKUP($A80,競技者csv変換!$A:$AK,MATCH(J$1,競技者csv変換!$1:$1,0),0)))</f>
        <v/>
      </c>
      <c r="K80" s="189" t="str">
        <f>IF(ISERROR(VLOOKUP($A80,競技者csv変換!$A:$AK,MATCH(K$1,競技者csv変換!$1:$1,0),0)),"",IF(VLOOKUP($A80,競技者csv変換!$A:$AK,MATCH(K$1,競技者csv変換!$1:$1,0),0)="","",VLOOKUP($A80,競技者csv変換!$A:$AK,MATCH(K$1,競技者csv変換!$1:$1,0),0)))</f>
        <v/>
      </c>
      <c r="L80" s="189" t="str">
        <f>IF(ISERROR(VLOOKUP($A80,競技者csv変換!$A:$AK,MATCH(L$1,競技者csv変換!$1:$1,0),0)),"",IF(VLOOKUP($A80,競技者csv変換!$A:$AK,MATCH(L$1,競技者csv変換!$1:$1,0),0)="","",VLOOKUP($A80,競技者csv変換!$A:$AK,MATCH(L$1,競技者csv変換!$1:$1,0),0)))</f>
        <v/>
      </c>
      <c r="M80" s="189" t="str">
        <f>IF(ISERROR(VLOOKUP($A80,競技者csv変換!$A:$AK,MATCH(M$1,競技者csv変換!$1:$1,0),0)),"",IF(VLOOKUP($A80,競技者csv変換!$A:$AK,MATCH(M$1,競技者csv変換!$1:$1,0),0)="","",VLOOKUP($A80,競技者csv変換!$A:$AK,MATCH(M$1,競技者csv変換!$1:$1,0),0)))</f>
        <v/>
      </c>
      <c r="N80" s="189" t="str">
        <f>IF(ISERROR(VLOOKUP($A80,競技者csv変換!$A:$AK,MATCH(N$1,競技者csv変換!$1:$1,0),0)),"",IF(VLOOKUP($A80,競技者csv変換!$A:$AK,MATCH(N$1,競技者csv変換!$1:$1,0),0)="","",VLOOKUP($A80,競技者csv変換!$A:$AK,MATCH(N$1,競技者csv変換!$1:$1,0),0)))</f>
        <v/>
      </c>
      <c r="O80" s="189" t="str">
        <f>IF(ISERROR(VLOOKUP($A80,競技者csv変換!$A:$AK,MATCH(O$1,競技者csv変換!$1:$1,0),0)),"",IF(VLOOKUP($A80,競技者csv変換!$A:$AK,MATCH(O$1,競技者csv変換!$1:$1,0),0)="","",VLOOKUP($A80,競技者csv変換!$A:$AK,MATCH(O$1,競技者csv変換!$1:$1,0),0)))</f>
        <v/>
      </c>
      <c r="P80" s="189" t="str">
        <f>IF(ISERROR(VLOOKUP($A80,競技者csv変換!$A:$AK,MATCH(P$1,競技者csv変換!$1:$1,0),0)),"",IF(VLOOKUP($A80,競技者csv変換!$A:$AK,MATCH(P$1,競技者csv変換!$1:$1,0),0)="","",VLOOKUP($A80,競技者csv変換!$A:$AK,MATCH(P$1,競技者csv変換!$1:$1,0),0)))</f>
        <v/>
      </c>
      <c r="Q80" s="189" t="str">
        <f>IF(ISERROR(VLOOKUP($A80,競技者csv変換!$A:$AK,MATCH(Q$1,競技者csv変換!$1:$1,0),0)),"",IF(VLOOKUP($A80,競技者csv変換!$A:$AK,MATCH(Q$1,競技者csv変換!$1:$1,0),0)="","",VLOOKUP($A80,競技者csv変換!$A:$AK,MATCH(Q$1,競技者csv変換!$1:$1,0),0)))</f>
        <v/>
      </c>
      <c r="R80" s="189" t="str">
        <f>IF(ISERROR(VLOOKUP($A80,競技者csv変換!$A:$AK,MATCH(R$1,競技者csv変換!$1:$1,0),0)),"",IF(VLOOKUP($A80,競技者csv変換!$A:$AK,MATCH(R$1,競技者csv変換!$1:$1,0),0)="","",VLOOKUP($A80,競技者csv変換!$A:$AK,MATCH(R$1,競技者csv変換!$1:$1,0),0)))</f>
        <v/>
      </c>
      <c r="S80" s="189" t="str">
        <f>IF(ISERROR(VLOOKUP($A80,競技者csv変換!$A:$AK,MATCH(S$1,競技者csv変換!$1:$1,0),0)),"",IF(VLOOKUP($A80,競技者csv変換!$A:$AK,MATCH(S$1,競技者csv変換!$1:$1,0),0)="","",VLOOKUP($A80,競技者csv変換!$A:$AK,MATCH(S$1,競技者csv変換!$1:$1,0),0)))</f>
        <v/>
      </c>
      <c r="T80" s="189" t="str">
        <f>IF(ISERROR(VLOOKUP($A80,競技者csv変換!$A:$AK,MATCH(T$1,競技者csv変換!$1:$1,0),0)),"",IF(VLOOKUP($A80,競技者csv変換!$A:$AK,MATCH(T$1,競技者csv変換!$1:$1,0),0)="","",VLOOKUP($A80,競技者csv変換!$A:$AK,MATCH(T$1,競技者csv変換!$1:$1,0),0)))</f>
        <v/>
      </c>
      <c r="U80" s="189" t="str">
        <f>IF(ISERROR(VLOOKUP($A80,競技者csv変換!$A:$AK,MATCH(U$1,競技者csv変換!$1:$1,0),0)),"",IF(VLOOKUP($A80,競技者csv変換!$A:$AK,MATCH(U$1,競技者csv変換!$1:$1,0),0)="","",VLOOKUP($A80,競技者csv変換!$A:$AK,MATCH(U$1,競技者csv変換!$1:$1,0),0)))</f>
        <v/>
      </c>
      <c r="V80" s="189" t="str">
        <f>IF(ISERROR(VLOOKUP($A80,競技者csv変換!$A:$AK,MATCH(V$1,競技者csv変換!$1:$1,0),0)),"",IF(VLOOKUP($A80,競技者csv変換!$A:$AK,MATCH(V$1,競技者csv変換!$1:$1,0),0)="","",VLOOKUP($A80,競技者csv変換!$A:$AK,MATCH(V$1,競技者csv変換!$1:$1,0),0)))</f>
        <v/>
      </c>
      <c r="W80" s="189" t="str">
        <f>IF(ISERROR(VLOOKUP($A80,競技者csv変換!$A:$AK,MATCH(W$1,競技者csv変換!$1:$1,0),0)),"",IF(VLOOKUP($A80,競技者csv変換!$A:$AK,MATCH(W$1,競技者csv変換!$1:$1,0),0)="","",VLOOKUP($A80,競技者csv変換!$A:$AK,MATCH(W$1,競技者csv変換!$1:$1,0),0)))</f>
        <v/>
      </c>
      <c r="X80" s="189" t="str">
        <f>IF(ISERROR(VLOOKUP($A80,競技者csv変換!$A:$AK,MATCH(X$1,競技者csv変換!$1:$1,0),0)),"",IF(VLOOKUP($A80,競技者csv変換!$A:$AK,MATCH(X$1,競技者csv変換!$1:$1,0),0)="","",VLOOKUP($A80,競技者csv変換!$A:$AK,MATCH(X$1,競技者csv変換!$1:$1,0),0)))</f>
        <v/>
      </c>
      <c r="Y80" s="189" t="str">
        <f>IF(ISERROR(VLOOKUP($A80,競技者csv変換!$A:$AK,MATCH(Y$1,競技者csv変換!$1:$1,0),0)),"",IF(VLOOKUP($A80,競技者csv変換!$A:$AK,MATCH(Y$1,競技者csv変換!$1:$1,0),0)="","",VLOOKUP($A80,競技者csv変換!$A:$AK,MATCH(Y$1,競技者csv変換!$1:$1,0),0)))</f>
        <v/>
      </c>
      <c r="Z80" s="189" t="str">
        <f>IF(ISERROR(VLOOKUP($A80,競技者csv変換!$A:$AK,MATCH(Z$1,競技者csv変換!$1:$1,0),0)),"",IF(VLOOKUP($A80,競技者csv変換!$A:$AK,MATCH(Z$1,競技者csv変換!$1:$1,0),0)="","",VLOOKUP($A80,競技者csv変換!$A:$AK,MATCH(Z$1,競技者csv変換!$1:$1,0),0)))</f>
        <v/>
      </c>
      <c r="AA80" s="189" t="str">
        <f>IF(ISERROR(VLOOKUP($A80,競技者csv変換!$A:$AK,MATCH(AA$1,競技者csv変換!$1:$1,0),0)),"",IF(VLOOKUP($A80,競技者csv変換!$A:$AK,MATCH(AA$1,競技者csv変換!$1:$1,0),0)="","",VLOOKUP($A80,競技者csv変換!$A:$AK,MATCH(AA$1,競技者csv変換!$1:$1,0),0)))</f>
        <v/>
      </c>
      <c r="AB80" s="189" t="str">
        <f>IF(ISERROR(VLOOKUP($A80,競技者csv変換!$A:$AK,MATCH(AB$1,競技者csv変換!$1:$1,0),0)),"",IF(VLOOKUP($A80,競技者csv変換!$A:$AK,MATCH(AB$1,競技者csv変換!$1:$1,0),0)="","",VLOOKUP($A80,競技者csv変換!$A:$AK,MATCH(AB$1,競技者csv変換!$1:$1,0),0)))</f>
        <v/>
      </c>
      <c r="AC80" s="189" t="str">
        <f>IF(ISERROR(VLOOKUP($A80,競技者csv変換!$A:$AK,MATCH(AC$1,競技者csv変換!$1:$1,0),0)),"",IF(VLOOKUP($A80,競技者csv変換!$A:$AK,MATCH(AC$1,競技者csv変換!$1:$1,0),0)="","",VLOOKUP($A80,競技者csv変換!$A:$AK,MATCH(AC$1,競技者csv変換!$1:$1,0),0)))</f>
        <v/>
      </c>
      <c r="AD80" s="76" t="str">
        <f>IF(ISERROR(VLOOKUP($A80,競技者csv変換!$A:$AK,MATCH(AD$1,競技者csv変換!$1:$1,0),0)),"",IF(VLOOKUP($A80,競技者csv変換!$A:$AK,MATCH(AD$1,競技者csv変換!$1:$1,0),0)="","",VLOOKUP($A80,競技者csv変換!$A:$AK,MATCH(AD$1,競技者csv変換!$1:$1,0),0)))</f>
        <v/>
      </c>
      <c r="AE80" s="76" t="str">
        <f>IF(ISERROR(VLOOKUP($A80,競技者csv変換!$A:$AK,MATCH(AE$1,競技者csv変換!$1:$1,0),0)),"",IF(VLOOKUP($A80,競技者csv変換!$A:$AK,MATCH(AE$1,競技者csv変換!$1:$1,0),0)="","",VLOOKUP($A80,競技者csv変換!$A:$AK,MATCH(AE$1,競技者csv変換!$1:$1,0),0)))</f>
        <v/>
      </c>
      <c r="AF80" s="76" t="str">
        <f>IF(ISERROR(VLOOKUP($A80,競技者csv変換!$A:$AK,MATCH(AF$1,競技者csv変換!$1:$1,0),0)),"",IF(VLOOKUP($A80,競技者csv変換!$A:$AK,MATCH(AF$1,競技者csv変換!$1:$1,0),0)="","",VLOOKUP($A80,競技者csv変換!$A:$AK,MATCH(AF$1,競技者csv変換!$1:$1,0),0)))</f>
        <v/>
      </c>
      <c r="AG80" s="76" t="str">
        <f>IF(ISERROR(VLOOKUP($A80,競技者csv変換!$A:$AK,MATCH(AG$1,競技者csv変換!$1:$1,0),0)),"",IF(VLOOKUP($A80,競技者csv変換!$A:$AK,MATCH(AG$1,競技者csv変換!$1:$1,0),0)="","",VLOOKUP($A80,競技者csv変換!$A:$AK,MATCH(AG$1,競技者csv変換!$1:$1,0),0)))</f>
        <v/>
      </c>
      <c r="AH80" s="76" t="str">
        <f>IF(ISERROR(VLOOKUP($A80,競技者csv変換!$A:$AK,MATCH(AH$1,競技者csv変換!$1:$1,0),0)),"",IF(VLOOKUP($A80,競技者csv変換!$A:$AK,MATCH(AH$1,競技者csv変換!$1:$1,0),0)="","",VLOOKUP($A80,競技者csv変換!$A:$AK,MATCH(AH$1,競技者csv変換!$1:$1,0),0)))</f>
        <v/>
      </c>
      <c r="AI80" s="76" t="str">
        <f>IF(ISERROR(VLOOKUP($A80,競技者csv変換!$A:$AK,MATCH(AI$1,競技者csv変換!$1:$1,0),0)),"",IF(VLOOKUP($A80,競技者csv変換!$A:$AK,MATCH(AI$1,競技者csv変換!$1:$1,0),0)="","",VLOOKUP($A80,競技者csv変換!$A:$AK,MATCH(AI$1,競技者csv変換!$1:$1,0),0)))</f>
        <v/>
      </c>
      <c r="AJ80" s="76" t="str">
        <f>IF(ISERROR(VLOOKUP($A80,競技者csv変換!$A:$AK,MATCH(AJ$1,競技者csv変換!$1:$1,0),0)),"",IF(VLOOKUP($A80,競技者csv変換!$A:$AK,MATCH(AJ$1,競技者csv変換!$1:$1,0),0)="","",VLOOKUP($A80,競技者csv変換!$A:$AK,MATCH(AJ$1,競技者csv変換!$1:$1,0),0)))</f>
        <v/>
      </c>
      <c r="AK80" s="76" t="str">
        <f>IF(ISERROR(VLOOKUP($A80,競技者csv変換!$A:$AK,MATCH(AK$1,競技者csv変換!$1:$1,0),0)),"",IF(VLOOKUP($A80,競技者csv変換!$A:$AK,MATCH(AK$1,競技者csv変換!$1:$1,0),0)="","",VLOOKUP($A80,競技者csv変換!$A:$AK,MATCH(AK$1,競技者csv変換!$1:$1,0),0)))</f>
        <v/>
      </c>
    </row>
    <row r="81" spans="1:37" ht="18" customHeight="1">
      <c r="A81" s="76" t="str">
        <f t="shared" si="0"/>
        <v/>
      </c>
      <c r="B81" s="189" t="str">
        <f>IF(ISERROR(VLOOKUP($A81,競技者csv変換!$A:$AK,MATCH(B$1,競技者csv変換!$1:$1,0),0)),"",IF(VLOOKUP($A81,競技者csv変換!$A:$AK,MATCH(B$1,競技者csv変換!$1:$1,0),0)="","",VLOOKUP($A81,競技者csv変換!$A:$AK,MATCH(B$1,競技者csv変換!$1:$1,0),0)))</f>
        <v/>
      </c>
      <c r="C81" s="189" t="str">
        <f>IF(ISERROR(VLOOKUP($A81,競技者csv変換!$A:$AK,MATCH(C$1,競技者csv変換!$1:$1,0),0)),"",IF(VLOOKUP($A81,競技者csv変換!$A:$AK,MATCH(C$1,競技者csv変換!$1:$1,0),0)="","",VLOOKUP($A81,競技者csv変換!$A:$AK,MATCH(C$1,競技者csv変換!$1:$1,0),0)))</f>
        <v/>
      </c>
      <c r="D81" s="189" t="str">
        <f>IF(ISERROR(VLOOKUP($A81,競技者csv変換!$A:$AK,MATCH(D$1,競技者csv変換!$1:$1,0),0)),"",IF(VLOOKUP($A81,競技者csv変換!$A:$AK,MATCH(D$1,競技者csv変換!$1:$1,0),0)="","",VLOOKUP($A81,競技者csv変換!$A:$AK,MATCH(D$1,競技者csv変換!$1:$1,0),0)))</f>
        <v/>
      </c>
      <c r="E81" s="189" t="str">
        <f>IF(ISERROR(VLOOKUP($A81,競技者csv変換!$A:$AK,MATCH(E$1,競技者csv変換!$1:$1,0),0)),"",IF(VLOOKUP($A81,競技者csv変換!$A:$AK,MATCH(E$1,競技者csv変換!$1:$1,0),0)="","",VLOOKUP($A81,競技者csv変換!$A:$AK,MATCH(E$1,競技者csv変換!$1:$1,0),0)))</f>
        <v/>
      </c>
      <c r="F81" s="189" t="str">
        <f>IF(ISERROR(VLOOKUP($A81,競技者csv変換!$A:$AK,MATCH(F$1,競技者csv変換!$1:$1,0),0)),"",IF(VLOOKUP($A81,競技者csv変換!$A:$AK,MATCH(F$1,競技者csv変換!$1:$1,0),0)="","",VLOOKUP($A81,競技者csv変換!$A:$AK,MATCH(F$1,競技者csv変換!$1:$1,0),0)))</f>
        <v/>
      </c>
      <c r="G81" s="189" t="str">
        <f>IF(ISERROR(VLOOKUP($A81,競技者csv変換!$A:$AK,MATCH(G$1,競技者csv変換!$1:$1,0),0)),"",IF(VLOOKUP($A81,競技者csv変換!$A:$AK,MATCH(G$1,競技者csv変換!$1:$1,0),0)="","",VLOOKUP($A81,競技者csv変換!$A:$AK,MATCH(G$1,競技者csv変換!$1:$1,0),0)))</f>
        <v/>
      </c>
      <c r="H81" s="189" t="str">
        <f>IF(ISERROR(VLOOKUP($A81,競技者csv変換!$A:$AK,MATCH(H$1,競技者csv変換!$1:$1,0),0)),"",IF(VLOOKUP($A81,競技者csv変換!$A:$AK,MATCH(H$1,競技者csv変換!$1:$1,0),0)="","",VLOOKUP($A81,競技者csv変換!$A:$AK,MATCH(H$1,競技者csv変換!$1:$1,0),0)))</f>
        <v/>
      </c>
      <c r="I81" s="189" t="str">
        <f>IF(ISERROR(VLOOKUP($A81,競技者csv変換!$A:$AK,MATCH(I$1,競技者csv変換!$1:$1,0),0)),"",IF(VLOOKUP($A81,競技者csv変換!$A:$AK,MATCH(I$1,競技者csv変換!$1:$1,0),0)="","",VLOOKUP($A81,競技者csv変換!$A:$AK,MATCH(I$1,競技者csv変換!$1:$1,0),0)))</f>
        <v/>
      </c>
      <c r="J81" s="189" t="str">
        <f>IF(ISERROR(VLOOKUP($A81,競技者csv変換!$A:$AK,MATCH(J$1,競技者csv変換!$1:$1,0),0)),"",IF(VLOOKUP($A81,競技者csv変換!$A:$AK,MATCH(J$1,競技者csv変換!$1:$1,0),0)="","",VLOOKUP($A81,競技者csv変換!$A:$AK,MATCH(J$1,競技者csv変換!$1:$1,0),0)))</f>
        <v/>
      </c>
      <c r="K81" s="189" t="str">
        <f>IF(ISERROR(VLOOKUP($A81,競技者csv変換!$A:$AK,MATCH(K$1,競技者csv変換!$1:$1,0),0)),"",IF(VLOOKUP($A81,競技者csv変換!$A:$AK,MATCH(K$1,競技者csv変換!$1:$1,0),0)="","",VLOOKUP($A81,競技者csv変換!$A:$AK,MATCH(K$1,競技者csv変換!$1:$1,0),0)))</f>
        <v/>
      </c>
      <c r="L81" s="189" t="str">
        <f>IF(ISERROR(VLOOKUP($A81,競技者csv変換!$A:$AK,MATCH(L$1,競技者csv変換!$1:$1,0),0)),"",IF(VLOOKUP($A81,競技者csv変換!$A:$AK,MATCH(L$1,競技者csv変換!$1:$1,0),0)="","",VLOOKUP($A81,競技者csv変換!$A:$AK,MATCH(L$1,競技者csv変換!$1:$1,0),0)))</f>
        <v/>
      </c>
      <c r="M81" s="189" t="str">
        <f>IF(ISERROR(VLOOKUP($A81,競技者csv変換!$A:$AK,MATCH(M$1,競技者csv変換!$1:$1,0),0)),"",IF(VLOOKUP($A81,競技者csv変換!$A:$AK,MATCH(M$1,競技者csv変換!$1:$1,0),0)="","",VLOOKUP($A81,競技者csv変換!$A:$AK,MATCH(M$1,競技者csv変換!$1:$1,0),0)))</f>
        <v/>
      </c>
      <c r="N81" s="189" t="str">
        <f>IF(ISERROR(VLOOKUP($A81,競技者csv変換!$A:$AK,MATCH(N$1,競技者csv変換!$1:$1,0),0)),"",IF(VLOOKUP($A81,競技者csv変換!$A:$AK,MATCH(N$1,競技者csv変換!$1:$1,0),0)="","",VLOOKUP($A81,競技者csv変換!$A:$AK,MATCH(N$1,競技者csv変換!$1:$1,0),0)))</f>
        <v/>
      </c>
      <c r="O81" s="189" t="str">
        <f>IF(ISERROR(VLOOKUP($A81,競技者csv変換!$A:$AK,MATCH(O$1,競技者csv変換!$1:$1,0),0)),"",IF(VLOOKUP($A81,競技者csv変換!$A:$AK,MATCH(O$1,競技者csv変換!$1:$1,0),0)="","",VLOOKUP($A81,競技者csv変換!$A:$AK,MATCH(O$1,競技者csv変換!$1:$1,0),0)))</f>
        <v/>
      </c>
      <c r="P81" s="189" t="str">
        <f>IF(ISERROR(VLOOKUP($A81,競技者csv変換!$A:$AK,MATCH(P$1,競技者csv変換!$1:$1,0),0)),"",IF(VLOOKUP($A81,競技者csv変換!$A:$AK,MATCH(P$1,競技者csv変換!$1:$1,0),0)="","",VLOOKUP($A81,競技者csv変換!$A:$AK,MATCH(P$1,競技者csv変換!$1:$1,0),0)))</f>
        <v/>
      </c>
      <c r="Q81" s="189" t="str">
        <f>IF(ISERROR(VLOOKUP($A81,競技者csv変換!$A:$AK,MATCH(Q$1,競技者csv変換!$1:$1,0),0)),"",IF(VLOOKUP($A81,競技者csv変換!$A:$AK,MATCH(Q$1,競技者csv変換!$1:$1,0),0)="","",VLOOKUP($A81,競技者csv変換!$A:$AK,MATCH(Q$1,競技者csv変換!$1:$1,0),0)))</f>
        <v/>
      </c>
      <c r="R81" s="189" t="str">
        <f>IF(ISERROR(VLOOKUP($A81,競技者csv変換!$A:$AK,MATCH(R$1,競技者csv変換!$1:$1,0),0)),"",IF(VLOOKUP($A81,競技者csv変換!$A:$AK,MATCH(R$1,競技者csv変換!$1:$1,0),0)="","",VLOOKUP($A81,競技者csv変換!$A:$AK,MATCH(R$1,競技者csv変換!$1:$1,0),0)))</f>
        <v/>
      </c>
      <c r="S81" s="189" t="str">
        <f>IF(ISERROR(VLOOKUP($A81,競技者csv変換!$A:$AK,MATCH(S$1,競技者csv変換!$1:$1,0),0)),"",IF(VLOOKUP($A81,競技者csv変換!$A:$AK,MATCH(S$1,競技者csv変換!$1:$1,0),0)="","",VLOOKUP($A81,競技者csv変換!$A:$AK,MATCH(S$1,競技者csv変換!$1:$1,0),0)))</f>
        <v/>
      </c>
      <c r="T81" s="189" t="str">
        <f>IF(ISERROR(VLOOKUP($A81,競技者csv変換!$A:$AK,MATCH(T$1,競技者csv変換!$1:$1,0),0)),"",IF(VLOOKUP($A81,競技者csv変換!$A:$AK,MATCH(T$1,競技者csv変換!$1:$1,0),0)="","",VLOOKUP($A81,競技者csv変換!$A:$AK,MATCH(T$1,競技者csv変換!$1:$1,0),0)))</f>
        <v/>
      </c>
      <c r="U81" s="189" t="str">
        <f>IF(ISERROR(VLOOKUP($A81,競技者csv変換!$A:$AK,MATCH(U$1,競技者csv変換!$1:$1,0),0)),"",IF(VLOOKUP($A81,競技者csv変換!$A:$AK,MATCH(U$1,競技者csv変換!$1:$1,0),0)="","",VLOOKUP($A81,競技者csv変換!$A:$AK,MATCH(U$1,競技者csv変換!$1:$1,0),0)))</f>
        <v/>
      </c>
      <c r="V81" s="189" t="str">
        <f>IF(ISERROR(VLOOKUP($A81,競技者csv変換!$A:$AK,MATCH(V$1,競技者csv変換!$1:$1,0),0)),"",IF(VLOOKUP($A81,競技者csv変換!$A:$AK,MATCH(V$1,競技者csv変換!$1:$1,0),0)="","",VLOOKUP($A81,競技者csv変換!$A:$AK,MATCH(V$1,競技者csv変換!$1:$1,0),0)))</f>
        <v/>
      </c>
      <c r="W81" s="189" t="str">
        <f>IF(ISERROR(VLOOKUP($A81,競技者csv変換!$A:$AK,MATCH(W$1,競技者csv変換!$1:$1,0),0)),"",IF(VLOOKUP($A81,競技者csv変換!$A:$AK,MATCH(W$1,競技者csv変換!$1:$1,0),0)="","",VLOOKUP($A81,競技者csv変換!$A:$AK,MATCH(W$1,競技者csv変換!$1:$1,0),0)))</f>
        <v/>
      </c>
      <c r="X81" s="189" t="str">
        <f>IF(ISERROR(VLOOKUP($A81,競技者csv変換!$A:$AK,MATCH(X$1,競技者csv変換!$1:$1,0),0)),"",IF(VLOOKUP($A81,競技者csv変換!$A:$AK,MATCH(X$1,競技者csv変換!$1:$1,0),0)="","",VLOOKUP($A81,競技者csv変換!$A:$AK,MATCH(X$1,競技者csv変換!$1:$1,0),0)))</f>
        <v/>
      </c>
      <c r="Y81" s="189" t="str">
        <f>IF(ISERROR(VLOOKUP($A81,競技者csv変換!$A:$AK,MATCH(Y$1,競技者csv変換!$1:$1,0),0)),"",IF(VLOOKUP($A81,競技者csv変換!$A:$AK,MATCH(Y$1,競技者csv変換!$1:$1,0),0)="","",VLOOKUP($A81,競技者csv変換!$A:$AK,MATCH(Y$1,競技者csv変換!$1:$1,0),0)))</f>
        <v/>
      </c>
      <c r="Z81" s="189" t="str">
        <f>IF(ISERROR(VLOOKUP($A81,競技者csv変換!$A:$AK,MATCH(Z$1,競技者csv変換!$1:$1,0),0)),"",IF(VLOOKUP($A81,競技者csv変換!$A:$AK,MATCH(Z$1,競技者csv変換!$1:$1,0),0)="","",VLOOKUP($A81,競技者csv変換!$A:$AK,MATCH(Z$1,競技者csv変換!$1:$1,0),0)))</f>
        <v/>
      </c>
      <c r="AA81" s="189" t="str">
        <f>IF(ISERROR(VLOOKUP($A81,競技者csv変換!$A:$AK,MATCH(AA$1,競技者csv変換!$1:$1,0),0)),"",IF(VLOOKUP($A81,競技者csv変換!$A:$AK,MATCH(AA$1,競技者csv変換!$1:$1,0),0)="","",VLOOKUP($A81,競技者csv変換!$A:$AK,MATCH(AA$1,競技者csv変換!$1:$1,0),0)))</f>
        <v/>
      </c>
      <c r="AB81" s="189" t="str">
        <f>IF(ISERROR(VLOOKUP($A81,競技者csv変換!$A:$AK,MATCH(AB$1,競技者csv変換!$1:$1,0),0)),"",IF(VLOOKUP($A81,競技者csv変換!$A:$AK,MATCH(AB$1,競技者csv変換!$1:$1,0),0)="","",VLOOKUP($A81,競技者csv変換!$A:$AK,MATCH(AB$1,競技者csv変換!$1:$1,0),0)))</f>
        <v/>
      </c>
      <c r="AC81" s="189" t="str">
        <f>IF(ISERROR(VLOOKUP($A81,競技者csv変換!$A:$AK,MATCH(AC$1,競技者csv変換!$1:$1,0),0)),"",IF(VLOOKUP($A81,競技者csv変換!$A:$AK,MATCH(AC$1,競技者csv変換!$1:$1,0),0)="","",VLOOKUP($A81,競技者csv変換!$A:$AK,MATCH(AC$1,競技者csv変換!$1:$1,0),0)))</f>
        <v/>
      </c>
      <c r="AD81" s="76" t="str">
        <f>IF(ISERROR(VLOOKUP($A81,競技者csv変換!$A:$AK,MATCH(AD$1,競技者csv変換!$1:$1,0),0)),"",IF(VLOOKUP($A81,競技者csv変換!$A:$AK,MATCH(AD$1,競技者csv変換!$1:$1,0),0)="","",VLOOKUP($A81,競技者csv変換!$A:$AK,MATCH(AD$1,競技者csv変換!$1:$1,0),0)))</f>
        <v/>
      </c>
      <c r="AE81" s="76" t="str">
        <f>IF(ISERROR(VLOOKUP($A81,競技者csv変換!$A:$AK,MATCH(AE$1,競技者csv変換!$1:$1,0),0)),"",IF(VLOOKUP($A81,競技者csv変換!$A:$AK,MATCH(AE$1,競技者csv変換!$1:$1,0),0)="","",VLOOKUP($A81,競技者csv変換!$A:$AK,MATCH(AE$1,競技者csv変換!$1:$1,0),0)))</f>
        <v/>
      </c>
      <c r="AF81" s="76" t="str">
        <f>IF(ISERROR(VLOOKUP($A81,競技者csv変換!$A:$AK,MATCH(AF$1,競技者csv変換!$1:$1,0),0)),"",IF(VLOOKUP($A81,競技者csv変換!$A:$AK,MATCH(AF$1,競技者csv変換!$1:$1,0),0)="","",VLOOKUP($A81,競技者csv変換!$A:$AK,MATCH(AF$1,競技者csv変換!$1:$1,0),0)))</f>
        <v/>
      </c>
      <c r="AG81" s="76" t="str">
        <f>IF(ISERROR(VLOOKUP($A81,競技者csv変換!$A:$AK,MATCH(AG$1,競技者csv変換!$1:$1,0),0)),"",IF(VLOOKUP($A81,競技者csv変換!$A:$AK,MATCH(AG$1,競技者csv変換!$1:$1,0),0)="","",VLOOKUP($A81,競技者csv変換!$A:$AK,MATCH(AG$1,競技者csv変換!$1:$1,0),0)))</f>
        <v/>
      </c>
      <c r="AH81" s="76" t="str">
        <f>IF(ISERROR(VLOOKUP($A81,競技者csv変換!$A:$AK,MATCH(AH$1,競技者csv変換!$1:$1,0),0)),"",IF(VLOOKUP($A81,競技者csv変換!$A:$AK,MATCH(AH$1,競技者csv変換!$1:$1,0),0)="","",VLOOKUP($A81,競技者csv変換!$A:$AK,MATCH(AH$1,競技者csv変換!$1:$1,0),0)))</f>
        <v/>
      </c>
      <c r="AI81" s="76" t="str">
        <f>IF(ISERROR(VLOOKUP($A81,競技者csv変換!$A:$AK,MATCH(AI$1,競技者csv変換!$1:$1,0),0)),"",IF(VLOOKUP($A81,競技者csv変換!$A:$AK,MATCH(AI$1,競技者csv変換!$1:$1,0),0)="","",VLOOKUP($A81,競技者csv変換!$A:$AK,MATCH(AI$1,競技者csv変換!$1:$1,0),0)))</f>
        <v/>
      </c>
      <c r="AJ81" s="76" t="str">
        <f>IF(ISERROR(VLOOKUP($A81,競技者csv変換!$A:$AK,MATCH(AJ$1,競技者csv変換!$1:$1,0),0)),"",IF(VLOOKUP($A81,競技者csv変換!$A:$AK,MATCH(AJ$1,競技者csv変換!$1:$1,0),0)="","",VLOOKUP($A81,競技者csv変換!$A:$AK,MATCH(AJ$1,競技者csv変換!$1:$1,0),0)))</f>
        <v/>
      </c>
      <c r="AK81" s="76" t="str">
        <f>IF(ISERROR(VLOOKUP($A81,競技者csv変換!$A:$AK,MATCH(AK$1,競技者csv変換!$1:$1,0),0)),"",IF(VLOOKUP($A81,競技者csv変換!$A:$AK,MATCH(AK$1,競技者csv変換!$1:$1,0),0)="","",VLOOKUP($A81,競技者csv変換!$A:$AK,MATCH(AK$1,競技者csv変換!$1:$1,0),0)))</f>
        <v/>
      </c>
    </row>
    <row r="82" spans="1:37" ht="18" customHeight="1">
      <c r="A82" s="76" t="str">
        <f t="shared" si="0"/>
        <v/>
      </c>
      <c r="B82" s="189" t="str">
        <f>IF(ISERROR(VLOOKUP($A82,競技者csv変換!$A:$AK,MATCH(B$1,競技者csv変換!$1:$1,0),0)),"",IF(VLOOKUP($A82,競技者csv変換!$A:$AK,MATCH(B$1,競技者csv変換!$1:$1,0),0)="","",VLOOKUP($A82,競技者csv変換!$A:$AK,MATCH(B$1,競技者csv変換!$1:$1,0),0)))</f>
        <v/>
      </c>
      <c r="C82" s="189" t="str">
        <f>IF(ISERROR(VLOOKUP($A82,競技者csv変換!$A:$AK,MATCH(C$1,競技者csv変換!$1:$1,0),0)),"",IF(VLOOKUP($A82,競技者csv変換!$A:$AK,MATCH(C$1,競技者csv変換!$1:$1,0),0)="","",VLOOKUP($A82,競技者csv変換!$A:$AK,MATCH(C$1,競技者csv変換!$1:$1,0),0)))</f>
        <v/>
      </c>
      <c r="D82" s="189" t="str">
        <f>IF(ISERROR(VLOOKUP($A82,競技者csv変換!$A:$AK,MATCH(D$1,競技者csv変換!$1:$1,0),0)),"",IF(VLOOKUP($A82,競技者csv変換!$A:$AK,MATCH(D$1,競技者csv変換!$1:$1,0),0)="","",VLOOKUP($A82,競技者csv変換!$A:$AK,MATCH(D$1,競技者csv変換!$1:$1,0),0)))</f>
        <v/>
      </c>
      <c r="E82" s="189" t="str">
        <f>IF(ISERROR(VLOOKUP($A82,競技者csv変換!$A:$AK,MATCH(E$1,競技者csv変換!$1:$1,0),0)),"",IF(VLOOKUP($A82,競技者csv変換!$A:$AK,MATCH(E$1,競技者csv変換!$1:$1,0),0)="","",VLOOKUP($A82,競技者csv変換!$A:$AK,MATCH(E$1,競技者csv変換!$1:$1,0),0)))</f>
        <v/>
      </c>
      <c r="F82" s="189" t="str">
        <f>IF(ISERROR(VLOOKUP($A82,競技者csv変換!$A:$AK,MATCH(F$1,競技者csv変換!$1:$1,0),0)),"",IF(VLOOKUP($A82,競技者csv変換!$A:$AK,MATCH(F$1,競技者csv変換!$1:$1,0),0)="","",VLOOKUP($A82,競技者csv変換!$A:$AK,MATCH(F$1,競技者csv変換!$1:$1,0),0)))</f>
        <v/>
      </c>
      <c r="G82" s="189" t="str">
        <f>IF(ISERROR(VLOOKUP($A82,競技者csv変換!$A:$AK,MATCH(G$1,競技者csv変換!$1:$1,0),0)),"",IF(VLOOKUP($A82,競技者csv変換!$A:$AK,MATCH(G$1,競技者csv変換!$1:$1,0),0)="","",VLOOKUP($A82,競技者csv変換!$A:$AK,MATCH(G$1,競技者csv変換!$1:$1,0),0)))</f>
        <v/>
      </c>
      <c r="H82" s="189" t="str">
        <f>IF(ISERROR(VLOOKUP($A82,競技者csv変換!$A:$AK,MATCH(H$1,競技者csv変換!$1:$1,0),0)),"",IF(VLOOKUP($A82,競技者csv変換!$A:$AK,MATCH(H$1,競技者csv変換!$1:$1,0),0)="","",VLOOKUP($A82,競技者csv変換!$A:$AK,MATCH(H$1,競技者csv変換!$1:$1,0),0)))</f>
        <v/>
      </c>
      <c r="I82" s="189" t="str">
        <f>IF(ISERROR(VLOOKUP($A82,競技者csv変換!$A:$AK,MATCH(I$1,競技者csv変換!$1:$1,0),0)),"",IF(VLOOKUP($A82,競技者csv変換!$A:$AK,MATCH(I$1,競技者csv変換!$1:$1,0),0)="","",VLOOKUP($A82,競技者csv変換!$A:$AK,MATCH(I$1,競技者csv変換!$1:$1,0),0)))</f>
        <v/>
      </c>
      <c r="J82" s="189" t="str">
        <f>IF(ISERROR(VLOOKUP($A82,競技者csv変換!$A:$AK,MATCH(J$1,競技者csv変換!$1:$1,0),0)),"",IF(VLOOKUP($A82,競技者csv変換!$A:$AK,MATCH(J$1,競技者csv変換!$1:$1,0),0)="","",VLOOKUP($A82,競技者csv変換!$A:$AK,MATCH(J$1,競技者csv変換!$1:$1,0),0)))</f>
        <v/>
      </c>
      <c r="K82" s="189" t="str">
        <f>IF(ISERROR(VLOOKUP($A82,競技者csv変換!$A:$AK,MATCH(K$1,競技者csv変換!$1:$1,0),0)),"",IF(VLOOKUP($A82,競技者csv変換!$A:$AK,MATCH(K$1,競技者csv変換!$1:$1,0),0)="","",VLOOKUP($A82,競技者csv変換!$A:$AK,MATCH(K$1,競技者csv変換!$1:$1,0),0)))</f>
        <v/>
      </c>
      <c r="L82" s="189" t="str">
        <f>IF(ISERROR(VLOOKUP($A82,競技者csv変換!$A:$AK,MATCH(L$1,競技者csv変換!$1:$1,0),0)),"",IF(VLOOKUP($A82,競技者csv変換!$A:$AK,MATCH(L$1,競技者csv変換!$1:$1,0),0)="","",VLOOKUP($A82,競技者csv変換!$A:$AK,MATCH(L$1,競技者csv変換!$1:$1,0),0)))</f>
        <v/>
      </c>
      <c r="M82" s="189" t="str">
        <f>IF(ISERROR(VLOOKUP($A82,競技者csv変換!$A:$AK,MATCH(M$1,競技者csv変換!$1:$1,0),0)),"",IF(VLOOKUP($A82,競技者csv変換!$A:$AK,MATCH(M$1,競技者csv変換!$1:$1,0),0)="","",VLOOKUP($A82,競技者csv変換!$A:$AK,MATCH(M$1,競技者csv変換!$1:$1,0),0)))</f>
        <v/>
      </c>
      <c r="N82" s="189" t="str">
        <f>IF(ISERROR(VLOOKUP($A82,競技者csv変換!$A:$AK,MATCH(N$1,競技者csv変換!$1:$1,0),0)),"",IF(VLOOKUP($A82,競技者csv変換!$A:$AK,MATCH(N$1,競技者csv変換!$1:$1,0),0)="","",VLOOKUP($A82,競技者csv変換!$A:$AK,MATCH(N$1,競技者csv変換!$1:$1,0),0)))</f>
        <v/>
      </c>
      <c r="O82" s="189" t="str">
        <f>IF(ISERROR(VLOOKUP($A82,競技者csv変換!$A:$AK,MATCH(O$1,競技者csv変換!$1:$1,0),0)),"",IF(VLOOKUP($A82,競技者csv変換!$A:$AK,MATCH(O$1,競技者csv変換!$1:$1,0),0)="","",VLOOKUP($A82,競技者csv変換!$A:$AK,MATCH(O$1,競技者csv変換!$1:$1,0),0)))</f>
        <v/>
      </c>
      <c r="P82" s="189" t="str">
        <f>IF(ISERROR(VLOOKUP($A82,競技者csv変換!$A:$AK,MATCH(P$1,競技者csv変換!$1:$1,0),0)),"",IF(VLOOKUP($A82,競技者csv変換!$A:$AK,MATCH(P$1,競技者csv変換!$1:$1,0),0)="","",VLOOKUP($A82,競技者csv変換!$A:$AK,MATCH(P$1,競技者csv変換!$1:$1,0),0)))</f>
        <v/>
      </c>
      <c r="Q82" s="189" t="str">
        <f>IF(ISERROR(VLOOKUP($A82,競技者csv変換!$A:$AK,MATCH(Q$1,競技者csv変換!$1:$1,0),0)),"",IF(VLOOKUP($A82,競技者csv変換!$A:$AK,MATCH(Q$1,競技者csv変換!$1:$1,0),0)="","",VLOOKUP($A82,競技者csv変換!$A:$AK,MATCH(Q$1,競技者csv変換!$1:$1,0),0)))</f>
        <v/>
      </c>
      <c r="R82" s="189" t="str">
        <f>IF(ISERROR(VLOOKUP($A82,競技者csv変換!$A:$AK,MATCH(R$1,競技者csv変換!$1:$1,0),0)),"",IF(VLOOKUP($A82,競技者csv変換!$A:$AK,MATCH(R$1,競技者csv変換!$1:$1,0),0)="","",VLOOKUP($A82,競技者csv変換!$A:$AK,MATCH(R$1,競技者csv変換!$1:$1,0),0)))</f>
        <v/>
      </c>
      <c r="S82" s="189" t="str">
        <f>IF(ISERROR(VLOOKUP($A82,競技者csv変換!$A:$AK,MATCH(S$1,競技者csv変換!$1:$1,0),0)),"",IF(VLOOKUP($A82,競技者csv変換!$A:$AK,MATCH(S$1,競技者csv変換!$1:$1,0),0)="","",VLOOKUP($A82,競技者csv変換!$A:$AK,MATCH(S$1,競技者csv変換!$1:$1,0),0)))</f>
        <v/>
      </c>
      <c r="T82" s="189" t="str">
        <f>IF(ISERROR(VLOOKUP($A82,競技者csv変換!$A:$AK,MATCH(T$1,競技者csv変換!$1:$1,0),0)),"",IF(VLOOKUP($A82,競技者csv変換!$A:$AK,MATCH(T$1,競技者csv変換!$1:$1,0),0)="","",VLOOKUP($A82,競技者csv変換!$A:$AK,MATCH(T$1,競技者csv変換!$1:$1,0),0)))</f>
        <v/>
      </c>
      <c r="U82" s="189" t="str">
        <f>IF(ISERROR(VLOOKUP($A82,競技者csv変換!$A:$AK,MATCH(U$1,競技者csv変換!$1:$1,0),0)),"",IF(VLOOKUP($A82,競技者csv変換!$A:$AK,MATCH(U$1,競技者csv変換!$1:$1,0),0)="","",VLOOKUP($A82,競技者csv変換!$A:$AK,MATCH(U$1,競技者csv変換!$1:$1,0),0)))</f>
        <v/>
      </c>
      <c r="V82" s="189" t="str">
        <f>IF(ISERROR(VLOOKUP($A82,競技者csv変換!$A:$AK,MATCH(V$1,競技者csv変換!$1:$1,0),0)),"",IF(VLOOKUP($A82,競技者csv変換!$A:$AK,MATCH(V$1,競技者csv変換!$1:$1,0),0)="","",VLOOKUP($A82,競技者csv変換!$A:$AK,MATCH(V$1,競技者csv変換!$1:$1,0),0)))</f>
        <v/>
      </c>
      <c r="W82" s="189" t="str">
        <f>IF(ISERROR(VLOOKUP($A82,競技者csv変換!$A:$AK,MATCH(W$1,競技者csv変換!$1:$1,0),0)),"",IF(VLOOKUP($A82,競技者csv変換!$A:$AK,MATCH(W$1,競技者csv変換!$1:$1,0),0)="","",VLOOKUP($A82,競技者csv変換!$A:$AK,MATCH(W$1,競技者csv変換!$1:$1,0),0)))</f>
        <v/>
      </c>
      <c r="X82" s="189" t="str">
        <f>IF(ISERROR(VLOOKUP($A82,競技者csv変換!$A:$AK,MATCH(X$1,競技者csv変換!$1:$1,0),0)),"",IF(VLOOKUP($A82,競技者csv変換!$A:$AK,MATCH(X$1,競技者csv変換!$1:$1,0),0)="","",VLOOKUP($A82,競技者csv変換!$A:$AK,MATCH(X$1,競技者csv変換!$1:$1,0),0)))</f>
        <v/>
      </c>
      <c r="Y82" s="189" t="str">
        <f>IF(ISERROR(VLOOKUP($A82,競技者csv変換!$A:$AK,MATCH(Y$1,競技者csv変換!$1:$1,0),0)),"",IF(VLOOKUP($A82,競技者csv変換!$A:$AK,MATCH(Y$1,競技者csv変換!$1:$1,0),0)="","",VLOOKUP($A82,競技者csv変換!$A:$AK,MATCH(Y$1,競技者csv変換!$1:$1,0),0)))</f>
        <v/>
      </c>
      <c r="Z82" s="189" t="str">
        <f>IF(ISERROR(VLOOKUP($A82,競技者csv変換!$A:$AK,MATCH(Z$1,競技者csv変換!$1:$1,0),0)),"",IF(VLOOKUP($A82,競技者csv変換!$A:$AK,MATCH(Z$1,競技者csv変換!$1:$1,0),0)="","",VLOOKUP($A82,競技者csv変換!$A:$AK,MATCH(Z$1,競技者csv変換!$1:$1,0),0)))</f>
        <v/>
      </c>
      <c r="AA82" s="189" t="str">
        <f>IF(ISERROR(VLOOKUP($A82,競技者csv変換!$A:$AK,MATCH(AA$1,競技者csv変換!$1:$1,0),0)),"",IF(VLOOKUP($A82,競技者csv変換!$A:$AK,MATCH(AA$1,競技者csv変換!$1:$1,0),0)="","",VLOOKUP($A82,競技者csv変換!$A:$AK,MATCH(AA$1,競技者csv変換!$1:$1,0),0)))</f>
        <v/>
      </c>
      <c r="AB82" s="189" t="str">
        <f>IF(ISERROR(VLOOKUP($A82,競技者csv変換!$A:$AK,MATCH(AB$1,競技者csv変換!$1:$1,0),0)),"",IF(VLOOKUP($A82,競技者csv変換!$A:$AK,MATCH(AB$1,競技者csv変換!$1:$1,0),0)="","",VLOOKUP($A82,競技者csv変換!$A:$AK,MATCH(AB$1,競技者csv変換!$1:$1,0),0)))</f>
        <v/>
      </c>
      <c r="AC82" s="189" t="str">
        <f>IF(ISERROR(VLOOKUP($A82,競技者csv変換!$A:$AK,MATCH(AC$1,競技者csv変換!$1:$1,0),0)),"",IF(VLOOKUP($A82,競技者csv変換!$A:$AK,MATCH(AC$1,競技者csv変換!$1:$1,0),0)="","",VLOOKUP($A82,競技者csv変換!$A:$AK,MATCH(AC$1,競技者csv変換!$1:$1,0),0)))</f>
        <v/>
      </c>
      <c r="AD82" s="76" t="str">
        <f>IF(ISERROR(VLOOKUP($A82,競技者csv変換!$A:$AK,MATCH(AD$1,競技者csv変換!$1:$1,0),0)),"",IF(VLOOKUP($A82,競技者csv変換!$A:$AK,MATCH(AD$1,競技者csv変換!$1:$1,0),0)="","",VLOOKUP($A82,競技者csv変換!$A:$AK,MATCH(AD$1,競技者csv変換!$1:$1,0),0)))</f>
        <v/>
      </c>
      <c r="AE82" s="76" t="str">
        <f>IF(ISERROR(VLOOKUP($A82,競技者csv変換!$A:$AK,MATCH(AE$1,競技者csv変換!$1:$1,0),0)),"",IF(VLOOKUP($A82,競技者csv変換!$A:$AK,MATCH(AE$1,競技者csv変換!$1:$1,0),0)="","",VLOOKUP($A82,競技者csv変換!$A:$AK,MATCH(AE$1,競技者csv変換!$1:$1,0),0)))</f>
        <v/>
      </c>
      <c r="AF82" s="76" t="str">
        <f>IF(ISERROR(VLOOKUP($A82,競技者csv変換!$A:$AK,MATCH(AF$1,競技者csv変換!$1:$1,0),0)),"",IF(VLOOKUP($A82,競技者csv変換!$A:$AK,MATCH(AF$1,競技者csv変換!$1:$1,0),0)="","",VLOOKUP($A82,競技者csv変換!$A:$AK,MATCH(AF$1,競技者csv変換!$1:$1,0),0)))</f>
        <v/>
      </c>
      <c r="AG82" s="76" t="str">
        <f>IF(ISERROR(VLOOKUP($A82,競技者csv変換!$A:$AK,MATCH(AG$1,競技者csv変換!$1:$1,0),0)),"",IF(VLOOKUP($A82,競技者csv変換!$A:$AK,MATCH(AG$1,競技者csv変換!$1:$1,0),0)="","",VLOOKUP($A82,競技者csv変換!$A:$AK,MATCH(AG$1,競技者csv変換!$1:$1,0),0)))</f>
        <v/>
      </c>
      <c r="AH82" s="76" t="str">
        <f>IF(ISERROR(VLOOKUP($A82,競技者csv変換!$A:$AK,MATCH(AH$1,競技者csv変換!$1:$1,0),0)),"",IF(VLOOKUP($A82,競技者csv変換!$A:$AK,MATCH(AH$1,競技者csv変換!$1:$1,0),0)="","",VLOOKUP($A82,競技者csv変換!$A:$AK,MATCH(AH$1,競技者csv変換!$1:$1,0),0)))</f>
        <v/>
      </c>
      <c r="AI82" s="76" t="str">
        <f>IF(ISERROR(VLOOKUP($A82,競技者csv変換!$A:$AK,MATCH(AI$1,競技者csv変換!$1:$1,0),0)),"",IF(VLOOKUP($A82,競技者csv変換!$A:$AK,MATCH(AI$1,競技者csv変換!$1:$1,0),0)="","",VLOOKUP($A82,競技者csv変換!$A:$AK,MATCH(AI$1,競技者csv変換!$1:$1,0),0)))</f>
        <v/>
      </c>
      <c r="AJ82" s="76" t="str">
        <f>IF(ISERROR(VLOOKUP($A82,競技者csv変換!$A:$AK,MATCH(AJ$1,競技者csv変換!$1:$1,0),0)),"",IF(VLOOKUP($A82,競技者csv変換!$A:$AK,MATCH(AJ$1,競技者csv変換!$1:$1,0),0)="","",VLOOKUP($A82,競技者csv変換!$A:$AK,MATCH(AJ$1,競技者csv変換!$1:$1,0),0)))</f>
        <v/>
      </c>
      <c r="AK82" s="76" t="str">
        <f>IF(ISERROR(VLOOKUP($A82,競技者csv変換!$A:$AK,MATCH(AK$1,競技者csv変換!$1:$1,0),0)),"",IF(VLOOKUP($A82,競技者csv変換!$A:$AK,MATCH(AK$1,競技者csv変換!$1:$1,0),0)="","",VLOOKUP($A82,競技者csv変換!$A:$AK,MATCH(AK$1,競技者csv変換!$1:$1,0),0)))</f>
        <v/>
      </c>
    </row>
    <row r="83" spans="1:37" ht="18" customHeight="1">
      <c r="A83" s="76" t="str">
        <f t="shared" si="0"/>
        <v/>
      </c>
      <c r="B83" s="189" t="str">
        <f>IF(ISERROR(VLOOKUP($A83,競技者csv変換!$A:$AK,MATCH(B$1,競技者csv変換!$1:$1,0),0)),"",IF(VLOOKUP($A83,競技者csv変換!$A:$AK,MATCH(B$1,競技者csv変換!$1:$1,0),0)="","",VLOOKUP($A83,競技者csv変換!$A:$AK,MATCH(B$1,競技者csv変換!$1:$1,0),0)))</f>
        <v/>
      </c>
      <c r="C83" s="189" t="str">
        <f>IF(ISERROR(VLOOKUP($A83,競技者csv変換!$A:$AK,MATCH(C$1,競技者csv変換!$1:$1,0),0)),"",IF(VLOOKUP($A83,競技者csv変換!$A:$AK,MATCH(C$1,競技者csv変換!$1:$1,0),0)="","",VLOOKUP($A83,競技者csv変換!$A:$AK,MATCH(C$1,競技者csv変換!$1:$1,0),0)))</f>
        <v/>
      </c>
      <c r="D83" s="189" t="str">
        <f>IF(ISERROR(VLOOKUP($A83,競技者csv変換!$A:$AK,MATCH(D$1,競技者csv変換!$1:$1,0),0)),"",IF(VLOOKUP($A83,競技者csv変換!$A:$AK,MATCH(D$1,競技者csv変換!$1:$1,0),0)="","",VLOOKUP($A83,競技者csv変換!$A:$AK,MATCH(D$1,競技者csv変換!$1:$1,0),0)))</f>
        <v/>
      </c>
      <c r="E83" s="189" t="str">
        <f>IF(ISERROR(VLOOKUP($A83,競技者csv変換!$A:$AK,MATCH(E$1,競技者csv変換!$1:$1,0),0)),"",IF(VLOOKUP($A83,競技者csv変換!$A:$AK,MATCH(E$1,競技者csv変換!$1:$1,0),0)="","",VLOOKUP($A83,競技者csv変換!$A:$AK,MATCH(E$1,競技者csv変換!$1:$1,0),0)))</f>
        <v/>
      </c>
      <c r="F83" s="189" t="str">
        <f>IF(ISERROR(VLOOKUP($A83,競技者csv変換!$A:$AK,MATCH(F$1,競技者csv変換!$1:$1,0),0)),"",IF(VLOOKUP($A83,競技者csv変換!$A:$AK,MATCH(F$1,競技者csv変換!$1:$1,0),0)="","",VLOOKUP($A83,競技者csv変換!$A:$AK,MATCH(F$1,競技者csv変換!$1:$1,0),0)))</f>
        <v/>
      </c>
      <c r="G83" s="189" t="str">
        <f>IF(ISERROR(VLOOKUP($A83,競技者csv変換!$A:$AK,MATCH(G$1,競技者csv変換!$1:$1,0),0)),"",IF(VLOOKUP($A83,競技者csv変換!$A:$AK,MATCH(G$1,競技者csv変換!$1:$1,0),0)="","",VLOOKUP($A83,競技者csv変換!$A:$AK,MATCH(G$1,競技者csv変換!$1:$1,0),0)))</f>
        <v/>
      </c>
      <c r="H83" s="189" t="str">
        <f>IF(ISERROR(VLOOKUP($A83,競技者csv変換!$A:$AK,MATCH(H$1,競技者csv変換!$1:$1,0),0)),"",IF(VLOOKUP($A83,競技者csv変換!$A:$AK,MATCH(H$1,競技者csv変換!$1:$1,0),0)="","",VLOOKUP($A83,競技者csv変換!$A:$AK,MATCH(H$1,競技者csv変換!$1:$1,0),0)))</f>
        <v/>
      </c>
      <c r="I83" s="189" t="str">
        <f>IF(ISERROR(VLOOKUP($A83,競技者csv変換!$A:$AK,MATCH(I$1,競技者csv変換!$1:$1,0),0)),"",IF(VLOOKUP($A83,競技者csv変換!$A:$AK,MATCH(I$1,競技者csv変換!$1:$1,0),0)="","",VLOOKUP($A83,競技者csv変換!$A:$AK,MATCH(I$1,競技者csv変換!$1:$1,0),0)))</f>
        <v/>
      </c>
      <c r="J83" s="189" t="str">
        <f>IF(ISERROR(VLOOKUP($A83,競技者csv変換!$A:$AK,MATCH(J$1,競技者csv変換!$1:$1,0),0)),"",IF(VLOOKUP($A83,競技者csv変換!$A:$AK,MATCH(J$1,競技者csv変換!$1:$1,0),0)="","",VLOOKUP($A83,競技者csv変換!$A:$AK,MATCH(J$1,競技者csv変換!$1:$1,0),0)))</f>
        <v/>
      </c>
      <c r="K83" s="189" t="str">
        <f>IF(ISERROR(VLOOKUP($A83,競技者csv変換!$A:$AK,MATCH(K$1,競技者csv変換!$1:$1,0),0)),"",IF(VLOOKUP($A83,競技者csv変換!$A:$AK,MATCH(K$1,競技者csv変換!$1:$1,0),0)="","",VLOOKUP($A83,競技者csv変換!$A:$AK,MATCH(K$1,競技者csv変換!$1:$1,0),0)))</f>
        <v/>
      </c>
      <c r="L83" s="189" t="str">
        <f>IF(ISERROR(VLOOKUP($A83,競技者csv変換!$A:$AK,MATCH(L$1,競技者csv変換!$1:$1,0),0)),"",IF(VLOOKUP($A83,競技者csv変換!$A:$AK,MATCH(L$1,競技者csv変換!$1:$1,0),0)="","",VLOOKUP($A83,競技者csv変換!$A:$AK,MATCH(L$1,競技者csv変換!$1:$1,0),0)))</f>
        <v/>
      </c>
      <c r="M83" s="189" t="str">
        <f>IF(ISERROR(VLOOKUP($A83,競技者csv変換!$A:$AK,MATCH(M$1,競技者csv変換!$1:$1,0),0)),"",IF(VLOOKUP($A83,競技者csv変換!$A:$AK,MATCH(M$1,競技者csv変換!$1:$1,0),0)="","",VLOOKUP($A83,競技者csv変換!$A:$AK,MATCH(M$1,競技者csv変換!$1:$1,0),0)))</f>
        <v/>
      </c>
      <c r="N83" s="189" t="str">
        <f>IF(ISERROR(VLOOKUP($A83,競技者csv変換!$A:$AK,MATCH(N$1,競技者csv変換!$1:$1,0),0)),"",IF(VLOOKUP($A83,競技者csv変換!$A:$AK,MATCH(N$1,競技者csv変換!$1:$1,0),0)="","",VLOOKUP($A83,競技者csv変換!$A:$AK,MATCH(N$1,競技者csv変換!$1:$1,0),0)))</f>
        <v/>
      </c>
      <c r="O83" s="189" t="str">
        <f>IF(ISERROR(VLOOKUP($A83,競技者csv変換!$A:$AK,MATCH(O$1,競技者csv変換!$1:$1,0),0)),"",IF(VLOOKUP($A83,競技者csv変換!$A:$AK,MATCH(O$1,競技者csv変換!$1:$1,0),0)="","",VLOOKUP($A83,競技者csv変換!$A:$AK,MATCH(O$1,競技者csv変換!$1:$1,0),0)))</f>
        <v/>
      </c>
      <c r="P83" s="189" t="str">
        <f>IF(ISERROR(VLOOKUP($A83,競技者csv変換!$A:$AK,MATCH(P$1,競技者csv変換!$1:$1,0),0)),"",IF(VLOOKUP($A83,競技者csv変換!$A:$AK,MATCH(P$1,競技者csv変換!$1:$1,0),0)="","",VLOOKUP($A83,競技者csv変換!$A:$AK,MATCH(P$1,競技者csv変換!$1:$1,0),0)))</f>
        <v/>
      </c>
      <c r="Q83" s="189" t="str">
        <f>IF(ISERROR(VLOOKUP($A83,競技者csv変換!$A:$AK,MATCH(Q$1,競技者csv変換!$1:$1,0),0)),"",IF(VLOOKUP($A83,競技者csv変換!$A:$AK,MATCH(Q$1,競技者csv変換!$1:$1,0),0)="","",VLOOKUP($A83,競技者csv変換!$A:$AK,MATCH(Q$1,競技者csv変換!$1:$1,0),0)))</f>
        <v/>
      </c>
      <c r="R83" s="189" t="str">
        <f>IF(ISERROR(VLOOKUP($A83,競技者csv変換!$A:$AK,MATCH(R$1,競技者csv変換!$1:$1,0),0)),"",IF(VLOOKUP($A83,競技者csv変換!$A:$AK,MATCH(R$1,競技者csv変換!$1:$1,0),0)="","",VLOOKUP($A83,競技者csv変換!$A:$AK,MATCH(R$1,競技者csv変換!$1:$1,0),0)))</f>
        <v/>
      </c>
      <c r="S83" s="189" t="str">
        <f>IF(ISERROR(VLOOKUP($A83,競技者csv変換!$A:$AK,MATCH(S$1,競技者csv変換!$1:$1,0),0)),"",IF(VLOOKUP($A83,競技者csv変換!$A:$AK,MATCH(S$1,競技者csv変換!$1:$1,0),0)="","",VLOOKUP($A83,競技者csv変換!$A:$AK,MATCH(S$1,競技者csv変換!$1:$1,0),0)))</f>
        <v/>
      </c>
      <c r="T83" s="189" t="str">
        <f>IF(ISERROR(VLOOKUP($A83,競技者csv変換!$A:$AK,MATCH(T$1,競技者csv変換!$1:$1,0),0)),"",IF(VLOOKUP($A83,競技者csv変換!$A:$AK,MATCH(T$1,競技者csv変換!$1:$1,0),0)="","",VLOOKUP($A83,競技者csv変換!$A:$AK,MATCH(T$1,競技者csv変換!$1:$1,0),0)))</f>
        <v/>
      </c>
      <c r="U83" s="189" t="str">
        <f>IF(ISERROR(VLOOKUP($A83,競技者csv変換!$A:$AK,MATCH(U$1,競技者csv変換!$1:$1,0),0)),"",IF(VLOOKUP($A83,競技者csv変換!$A:$AK,MATCH(U$1,競技者csv変換!$1:$1,0),0)="","",VLOOKUP($A83,競技者csv変換!$A:$AK,MATCH(U$1,競技者csv変換!$1:$1,0),0)))</f>
        <v/>
      </c>
      <c r="V83" s="189" t="str">
        <f>IF(ISERROR(VLOOKUP($A83,競技者csv変換!$A:$AK,MATCH(V$1,競技者csv変換!$1:$1,0),0)),"",IF(VLOOKUP($A83,競技者csv変換!$A:$AK,MATCH(V$1,競技者csv変換!$1:$1,0),0)="","",VLOOKUP($A83,競技者csv変換!$A:$AK,MATCH(V$1,競技者csv変換!$1:$1,0),0)))</f>
        <v/>
      </c>
      <c r="W83" s="189" t="str">
        <f>IF(ISERROR(VLOOKUP($A83,競技者csv変換!$A:$AK,MATCH(W$1,競技者csv変換!$1:$1,0),0)),"",IF(VLOOKUP($A83,競技者csv変換!$A:$AK,MATCH(W$1,競技者csv変換!$1:$1,0),0)="","",VLOOKUP($A83,競技者csv変換!$A:$AK,MATCH(W$1,競技者csv変換!$1:$1,0),0)))</f>
        <v/>
      </c>
      <c r="X83" s="189" t="str">
        <f>IF(ISERROR(VLOOKUP($A83,競技者csv変換!$A:$AK,MATCH(X$1,競技者csv変換!$1:$1,0),0)),"",IF(VLOOKUP($A83,競技者csv変換!$A:$AK,MATCH(X$1,競技者csv変換!$1:$1,0),0)="","",VLOOKUP($A83,競技者csv変換!$A:$AK,MATCH(X$1,競技者csv変換!$1:$1,0),0)))</f>
        <v/>
      </c>
      <c r="Y83" s="189" t="str">
        <f>IF(ISERROR(VLOOKUP($A83,競技者csv変換!$A:$AK,MATCH(Y$1,競技者csv変換!$1:$1,0),0)),"",IF(VLOOKUP($A83,競技者csv変換!$A:$AK,MATCH(Y$1,競技者csv変換!$1:$1,0),0)="","",VLOOKUP($A83,競技者csv変換!$A:$AK,MATCH(Y$1,競技者csv変換!$1:$1,0),0)))</f>
        <v/>
      </c>
      <c r="Z83" s="189" t="str">
        <f>IF(ISERROR(VLOOKUP($A83,競技者csv変換!$A:$AK,MATCH(Z$1,競技者csv変換!$1:$1,0),0)),"",IF(VLOOKUP($A83,競技者csv変換!$A:$AK,MATCH(Z$1,競技者csv変換!$1:$1,0),0)="","",VLOOKUP($A83,競技者csv変換!$A:$AK,MATCH(Z$1,競技者csv変換!$1:$1,0),0)))</f>
        <v/>
      </c>
      <c r="AA83" s="189" t="str">
        <f>IF(ISERROR(VLOOKUP($A83,競技者csv変換!$A:$AK,MATCH(AA$1,競技者csv変換!$1:$1,0),0)),"",IF(VLOOKUP($A83,競技者csv変換!$A:$AK,MATCH(AA$1,競技者csv変換!$1:$1,0),0)="","",VLOOKUP($A83,競技者csv変換!$A:$AK,MATCH(AA$1,競技者csv変換!$1:$1,0),0)))</f>
        <v/>
      </c>
      <c r="AB83" s="189" t="str">
        <f>IF(ISERROR(VLOOKUP($A83,競技者csv変換!$A:$AK,MATCH(AB$1,競技者csv変換!$1:$1,0),0)),"",IF(VLOOKUP($A83,競技者csv変換!$A:$AK,MATCH(AB$1,競技者csv変換!$1:$1,0),0)="","",VLOOKUP($A83,競技者csv変換!$A:$AK,MATCH(AB$1,競技者csv変換!$1:$1,0),0)))</f>
        <v/>
      </c>
      <c r="AC83" s="189" t="str">
        <f>IF(ISERROR(VLOOKUP($A83,競技者csv変換!$A:$AK,MATCH(AC$1,競技者csv変換!$1:$1,0),0)),"",IF(VLOOKUP($A83,競技者csv変換!$A:$AK,MATCH(AC$1,競技者csv変換!$1:$1,0),0)="","",VLOOKUP($A83,競技者csv変換!$A:$AK,MATCH(AC$1,競技者csv変換!$1:$1,0),0)))</f>
        <v/>
      </c>
      <c r="AD83" s="76" t="str">
        <f>IF(ISERROR(VLOOKUP($A83,競技者csv変換!$A:$AK,MATCH(AD$1,競技者csv変換!$1:$1,0),0)),"",IF(VLOOKUP($A83,競技者csv変換!$A:$AK,MATCH(AD$1,競技者csv変換!$1:$1,0),0)="","",VLOOKUP($A83,競技者csv変換!$A:$AK,MATCH(AD$1,競技者csv変換!$1:$1,0),0)))</f>
        <v/>
      </c>
      <c r="AE83" s="76" t="str">
        <f>IF(ISERROR(VLOOKUP($A83,競技者csv変換!$A:$AK,MATCH(AE$1,競技者csv変換!$1:$1,0),0)),"",IF(VLOOKUP($A83,競技者csv変換!$A:$AK,MATCH(AE$1,競技者csv変換!$1:$1,0),0)="","",VLOOKUP($A83,競技者csv変換!$A:$AK,MATCH(AE$1,競技者csv変換!$1:$1,0),0)))</f>
        <v/>
      </c>
      <c r="AF83" s="76" t="str">
        <f>IF(ISERROR(VLOOKUP($A83,競技者csv変換!$A:$AK,MATCH(AF$1,競技者csv変換!$1:$1,0),0)),"",IF(VLOOKUP($A83,競技者csv変換!$A:$AK,MATCH(AF$1,競技者csv変換!$1:$1,0),0)="","",VLOOKUP($A83,競技者csv変換!$A:$AK,MATCH(AF$1,競技者csv変換!$1:$1,0),0)))</f>
        <v/>
      </c>
      <c r="AG83" s="76" t="str">
        <f>IF(ISERROR(VLOOKUP($A83,競技者csv変換!$A:$AK,MATCH(AG$1,競技者csv変換!$1:$1,0),0)),"",IF(VLOOKUP($A83,競技者csv変換!$A:$AK,MATCH(AG$1,競技者csv変換!$1:$1,0),0)="","",VLOOKUP($A83,競技者csv変換!$A:$AK,MATCH(AG$1,競技者csv変換!$1:$1,0),0)))</f>
        <v/>
      </c>
      <c r="AH83" s="76" t="str">
        <f>IF(ISERROR(VLOOKUP($A83,競技者csv変換!$A:$AK,MATCH(AH$1,競技者csv変換!$1:$1,0),0)),"",IF(VLOOKUP($A83,競技者csv変換!$A:$AK,MATCH(AH$1,競技者csv変換!$1:$1,0),0)="","",VLOOKUP($A83,競技者csv変換!$A:$AK,MATCH(AH$1,競技者csv変換!$1:$1,0),0)))</f>
        <v/>
      </c>
      <c r="AI83" s="76" t="str">
        <f>IF(ISERROR(VLOOKUP($A83,競技者csv変換!$A:$AK,MATCH(AI$1,競技者csv変換!$1:$1,0),0)),"",IF(VLOOKUP($A83,競技者csv変換!$A:$AK,MATCH(AI$1,競技者csv変換!$1:$1,0),0)="","",VLOOKUP($A83,競技者csv変換!$A:$AK,MATCH(AI$1,競技者csv変換!$1:$1,0),0)))</f>
        <v/>
      </c>
      <c r="AJ83" s="76" t="str">
        <f>IF(ISERROR(VLOOKUP($A83,競技者csv変換!$A:$AK,MATCH(AJ$1,競技者csv変換!$1:$1,0),0)),"",IF(VLOOKUP($A83,競技者csv変換!$A:$AK,MATCH(AJ$1,競技者csv変換!$1:$1,0),0)="","",VLOOKUP($A83,競技者csv変換!$A:$AK,MATCH(AJ$1,競技者csv変換!$1:$1,0),0)))</f>
        <v/>
      </c>
      <c r="AK83" s="76" t="str">
        <f>IF(ISERROR(VLOOKUP($A83,競技者csv変換!$A:$AK,MATCH(AK$1,競技者csv変換!$1:$1,0),0)),"",IF(VLOOKUP($A83,競技者csv変換!$A:$AK,MATCH(AK$1,競技者csv変換!$1:$1,0),0)="","",VLOOKUP($A83,競技者csv変換!$A:$AK,MATCH(AK$1,競技者csv変換!$1:$1,0),0)))</f>
        <v/>
      </c>
    </row>
    <row r="84" spans="1:37" ht="18" customHeight="1">
      <c r="A84" s="76" t="str">
        <f t="shared" si="0"/>
        <v/>
      </c>
      <c r="B84" s="189" t="str">
        <f>IF(ISERROR(VLOOKUP($A84,競技者csv変換!$A:$AK,MATCH(B$1,競技者csv変換!$1:$1,0),0)),"",IF(VLOOKUP($A84,競技者csv変換!$A:$AK,MATCH(B$1,競技者csv変換!$1:$1,0),0)="","",VLOOKUP($A84,競技者csv変換!$A:$AK,MATCH(B$1,競技者csv変換!$1:$1,0),0)))</f>
        <v/>
      </c>
      <c r="C84" s="189" t="str">
        <f>IF(ISERROR(VLOOKUP($A84,競技者csv変換!$A:$AK,MATCH(C$1,競技者csv変換!$1:$1,0),0)),"",IF(VLOOKUP($A84,競技者csv変換!$A:$AK,MATCH(C$1,競技者csv変換!$1:$1,0),0)="","",VLOOKUP($A84,競技者csv変換!$A:$AK,MATCH(C$1,競技者csv変換!$1:$1,0),0)))</f>
        <v/>
      </c>
      <c r="D84" s="189" t="str">
        <f>IF(ISERROR(VLOOKUP($A84,競技者csv変換!$A:$AK,MATCH(D$1,競技者csv変換!$1:$1,0),0)),"",IF(VLOOKUP($A84,競技者csv変換!$A:$AK,MATCH(D$1,競技者csv変換!$1:$1,0),0)="","",VLOOKUP($A84,競技者csv変換!$A:$AK,MATCH(D$1,競技者csv変換!$1:$1,0),0)))</f>
        <v/>
      </c>
      <c r="E84" s="189" t="str">
        <f>IF(ISERROR(VLOOKUP($A84,競技者csv変換!$A:$AK,MATCH(E$1,競技者csv変換!$1:$1,0),0)),"",IF(VLOOKUP($A84,競技者csv変換!$A:$AK,MATCH(E$1,競技者csv変換!$1:$1,0),0)="","",VLOOKUP($A84,競技者csv変換!$A:$AK,MATCH(E$1,競技者csv変換!$1:$1,0),0)))</f>
        <v/>
      </c>
      <c r="F84" s="189" t="str">
        <f>IF(ISERROR(VLOOKUP($A84,競技者csv変換!$A:$AK,MATCH(F$1,競技者csv変換!$1:$1,0),0)),"",IF(VLOOKUP($A84,競技者csv変換!$A:$AK,MATCH(F$1,競技者csv変換!$1:$1,0),0)="","",VLOOKUP($A84,競技者csv変換!$A:$AK,MATCH(F$1,競技者csv変換!$1:$1,0),0)))</f>
        <v/>
      </c>
      <c r="G84" s="189" t="str">
        <f>IF(ISERROR(VLOOKUP($A84,競技者csv変換!$A:$AK,MATCH(G$1,競技者csv変換!$1:$1,0),0)),"",IF(VLOOKUP($A84,競技者csv変換!$A:$AK,MATCH(G$1,競技者csv変換!$1:$1,0),0)="","",VLOOKUP($A84,競技者csv変換!$A:$AK,MATCH(G$1,競技者csv変換!$1:$1,0),0)))</f>
        <v/>
      </c>
      <c r="H84" s="189" t="str">
        <f>IF(ISERROR(VLOOKUP($A84,競技者csv変換!$A:$AK,MATCH(H$1,競技者csv変換!$1:$1,0),0)),"",IF(VLOOKUP($A84,競技者csv変換!$A:$AK,MATCH(H$1,競技者csv変換!$1:$1,0),0)="","",VLOOKUP($A84,競技者csv変換!$A:$AK,MATCH(H$1,競技者csv変換!$1:$1,0),0)))</f>
        <v/>
      </c>
      <c r="I84" s="189" t="str">
        <f>IF(ISERROR(VLOOKUP($A84,競技者csv変換!$A:$AK,MATCH(I$1,競技者csv変換!$1:$1,0),0)),"",IF(VLOOKUP($A84,競技者csv変換!$A:$AK,MATCH(I$1,競技者csv変換!$1:$1,0),0)="","",VLOOKUP($A84,競技者csv変換!$A:$AK,MATCH(I$1,競技者csv変換!$1:$1,0),0)))</f>
        <v/>
      </c>
      <c r="J84" s="189" t="str">
        <f>IF(ISERROR(VLOOKUP($A84,競技者csv変換!$A:$AK,MATCH(J$1,競技者csv変換!$1:$1,0),0)),"",IF(VLOOKUP($A84,競技者csv変換!$A:$AK,MATCH(J$1,競技者csv変換!$1:$1,0),0)="","",VLOOKUP($A84,競技者csv変換!$A:$AK,MATCH(J$1,競技者csv変換!$1:$1,0),0)))</f>
        <v/>
      </c>
      <c r="K84" s="189" t="str">
        <f>IF(ISERROR(VLOOKUP($A84,競技者csv変換!$A:$AK,MATCH(K$1,競技者csv変換!$1:$1,0),0)),"",IF(VLOOKUP($A84,競技者csv変換!$A:$AK,MATCH(K$1,競技者csv変換!$1:$1,0),0)="","",VLOOKUP($A84,競技者csv変換!$A:$AK,MATCH(K$1,競技者csv変換!$1:$1,0),0)))</f>
        <v/>
      </c>
      <c r="L84" s="189" t="str">
        <f>IF(ISERROR(VLOOKUP($A84,競技者csv変換!$A:$AK,MATCH(L$1,競技者csv変換!$1:$1,0),0)),"",IF(VLOOKUP($A84,競技者csv変換!$A:$AK,MATCH(L$1,競技者csv変換!$1:$1,0),0)="","",VLOOKUP($A84,競技者csv変換!$A:$AK,MATCH(L$1,競技者csv変換!$1:$1,0),0)))</f>
        <v/>
      </c>
      <c r="M84" s="189" t="str">
        <f>IF(ISERROR(VLOOKUP($A84,競技者csv変換!$A:$AK,MATCH(M$1,競技者csv変換!$1:$1,0),0)),"",IF(VLOOKUP($A84,競技者csv変換!$A:$AK,MATCH(M$1,競技者csv変換!$1:$1,0),0)="","",VLOOKUP($A84,競技者csv変換!$A:$AK,MATCH(M$1,競技者csv変換!$1:$1,0),0)))</f>
        <v/>
      </c>
      <c r="N84" s="189" t="str">
        <f>IF(ISERROR(VLOOKUP($A84,競技者csv変換!$A:$AK,MATCH(N$1,競技者csv変換!$1:$1,0),0)),"",IF(VLOOKUP($A84,競技者csv変換!$A:$AK,MATCH(N$1,競技者csv変換!$1:$1,0),0)="","",VLOOKUP($A84,競技者csv変換!$A:$AK,MATCH(N$1,競技者csv変換!$1:$1,0),0)))</f>
        <v/>
      </c>
      <c r="O84" s="189" t="str">
        <f>IF(ISERROR(VLOOKUP($A84,競技者csv変換!$A:$AK,MATCH(O$1,競技者csv変換!$1:$1,0),0)),"",IF(VLOOKUP($A84,競技者csv変換!$A:$AK,MATCH(O$1,競技者csv変換!$1:$1,0),0)="","",VLOOKUP($A84,競技者csv変換!$A:$AK,MATCH(O$1,競技者csv変換!$1:$1,0),0)))</f>
        <v/>
      </c>
      <c r="P84" s="189" t="str">
        <f>IF(ISERROR(VLOOKUP($A84,競技者csv変換!$A:$AK,MATCH(P$1,競技者csv変換!$1:$1,0),0)),"",IF(VLOOKUP($A84,競技者csv変換!$A:$AK,MATCH(P$1,競技者csv変換!$1:$1,0),0)="","",VLOOKUP($A84,競技者csv変換!$A:$AK,MATCH(P$1,競技者csv変換!$1:$1,0),0)))</f>
        <v/>
      </c>
      <c r="Q84" s="189" t="str">
        <f>IF(ISERROR(VLOOKUP($A84,競技者csv変換!$A:$AK,MATCH(Q$1,競技者csv変換!$1:$1,0),0)),"",IF(VLOOKUP($A84,競技者csv変換!$A:$AK,MATCH(Q$1,競技者csv変換!$1:$1,0),0)="","",VLOOKUP($A84,競技者csv変換!$A:$AK,MATCH(Q$1,競技者csv変換!$1:$1,0),0)))</f>
        <v/>
      </c>
      <c r="R84" s="189" t="str">
        <f>IF(ISERROR(VLOOKUP($A84,競技者csv変換!$A:$AK,MATCH(R$1,競技者csv変換!$1:$1,0),0)),"",IF(VLOOKUP($A84,競技者csv変換!$A:$AK,MATCH(R$1,競技者csv変換!$1:$1,0),0)="","",VLOOKUP($A84,競技者csv変換!$A:$AK,MATCH(R$1,競技者csv変換!$1:$1,0),0)))</f>
        <v/>
      </c>
      <c r="S84" s="189" t="str">
        <f>IF(ISERROR(VLOOKUP($A84,競技者csv変換!$A:$AK,MATCH(S$1,競技者csv変換!$1:$1,0),0)),"",IF(VLOOKUP($A84,競技者csv変換!$A:$AK,MATCH(S$1,競技者csv変換!$1:$1,0),0)="","",VLOOKUP($A84,競技者csv変換!$A:$AK,MATCH(S$1,競技者csv変換!$1:$1,0),0)))</f>
        <v/>
      </c>
      <c r="T84" s="189" t="str">
        <f>IF(ISERROR(VLOOKUP($A84,競技者csv変換!$A:$AK,MATCH(T$1,競技者csv変換!$1:$1,0),0)),"",IF(VLOOKUP($A84,競技者csv変換!$A:$AK,MATCH(T$1,競技者csv変換!$1:$1,0),0)="","",VLOOKUP($A84,競技者csv変換!$A:$AK,MATCH(T$1,競技者csv変換!$1:$1,0),0)))</f>
        <v/>
      </c>
      <c r="U84" s="189" t="str">
        <f>IF(ISERROR(VLOOKUP($A84,競技者csv変換!$A:$AK,MATCH(U$1,競技者csv変換!$1:$1,0),0)),"",IF(VLOOKUP($A84,競技者csv変換!$A:$AK,MATCH(U$1,競技者csv変換!$1:$1,0),0)="","",VLOOKUP($A84,競技者csv変換!$A:$AK,MATCH(U$1,競技者csv変換!$1:$1,0),0)))</f>
        <v/>
      </c>
      <c r="V84" s="189" t="str">
        <f>IF(ISERROR(VLOOKUP($A84,競技者csv変換!$A:$AK,MATCH(V$1,競技者csv変換!$1:$1,0),0)),"",IF(VLOOKUP($A84,競技者csv変換!$A:$AK,MATCH(V$1,競技者csv変換!$1:$1,0),0)="","",VLOOKUP($A84,競技者csv変換!$A:$AK,MATCH(V$1,競技者csv変換!$1:$1,0),0)))</f>
        <v/>
      </c>
      <c r="W84" s="189" t="str">
        <f>IF(ISERROR(VLOOKUP($A84,競技者csv変換!$A:$AK,MATCH(W$1,競技者csv変換!$1:$1,0),0)),"",IF(VLOOKUP($A84,競技者csv変換!$A:$AK,MATCH(W$1,競技者csv変換!$1:$1,0),0)="","",VLOOKUP($A84,競技者csv変換!$A:$AK,MATCH(W$1,競技者csv変換!$1:$1,0),0)))</f>
        <v/>
      </c>
      <c r="X84" s="189" t="str">
        <f>IF(ISERROR(VLOOKUP($A84,競技者csv変換!$A:$AK,MATCH(X$1,競技者csv変換!$1:$1,0),0)),"",IF(VLOOKUP($A84,競技者csv変換!$A:$AK,MATCH(X$1,競技者csv変換!$1:$1,0),0)="","",VLOOKUP($A84,競技者csv変換!$A:$AK,MATCH(X$1,競技者csv変換!$1:$1,0),0)))</f>
        <v/>
      </c>
      <c r="Y84" s="189" t="str">
        <f>IF(ISERROR(VLOOKUP($A84,競技者csv変換!$A:$AK,MATCH(Y$1,競技者csv変換!$1:$1,0),0)),"",IF(VLOOKUP($A84,競技者csv変換!$A:$AK,MATCH(Y$1,競技者csv変換!$1:$1,0),0)="","",VLOOKUP($A84,競技者csv変換!$A:$AK,MATCH(Y$1,競技者csv変換!$1:$1,0),0)))</f>
        <v/>
      </c>
      <c r="Z84" s="189" t="str">
        <f>IF(ISERROR(VLOOKUP($A84,競技者csv変換!$A:$AK,MATCH(Z$1,競技者csv変換!$1:$1,0),0)),"",IF(VLOOKUP($A84,競技者csv変換!$A:$AK,MATCH(Z$1,競技者csv変換!$1:$1,0),0)="","",VLOOKUP($A84,競技者csv変換!$A:$AK,MATCH(Z$1,競技者csv変換!$1:$1,0),0)))</f>
        <v/>
      </c>
      <c r="AA84" s="189" t="str">
        <f>IF(ISERROR(VLOOKUP($A84,競技者csv変換!$A:$AK,MATCH(AA$1,競技者csv変換!$1:$1,0),0)),"",IF(VLOOKUP($A84,競技者csv変換!$A:$AK,MATCH(AA$1,競技者csv変換!$1:$1,0),0)="","",VLOOKUP($A84,競技者csv変換!$A:$AK,MATCH(AA$1,競技者csv変換!$1:$1,0),0)))</f>
        <v/>
      </c>
      <c r="AB84" s="189" t="str">
        <f>IF(ISERROR(VLOOKUP($A84,競技者csv変換!$A:$AK,MATCH(AB$1,競技者csv変換!$1:$1,0),0)),"",IF(VLOOKUP($A84,競技者csv変換!$A:$AK,MATCH(AB$1,競技者csv変換!$1:$1,0),0)="","",VLOOKUP($A84,競技者csv変換!$A:$AK,MATCH(AB$1,競技者csv変換!$1:$1,0),0)))</f>
        <v/>
      </c>
      <c r="AC84" s="189" t="str">
        <f>IF(ISERROR(VLOOKUP($A84,競技者csv変換!$A:$AK,MATCH(AC$1,競技者csv変換!$1:$1,0),0)),"",IF(VLOOKUP($A84,競技者csv変換!$A:$AK,MATCH(AC$1,競技者csv変換!$1:$1,0),0)="","",VLOOKUP($A84,競技者csv変換!$A:$AK,MATCH(AC$1,競技者csv変換!$1:$1,0),0)))</f>
        <v/>
      </c>
      <c r="AD84" s="76" t="str">
        <f>IF(ISERROR(VLOOKUP($A84,競技者csv変換!$A:$AK,MATCH(AD$1,競技者csv変換!$1:$1,0),0)),"",IF(VLOOKUP($A84,競技者csv変換!$A:$AK,MATCH(AD$1,競技者csv変換!$1:$1,0),0)="","",VLOOKUP($A84,競技者csv変換!$A:$AK,MATCH(AD$1,競技者csv変換!$1:$1,0),0)))</f>
        <v/>
      </c>
      <c r="AE84" s="76" t="str">
        <f>IF(ISERROR(VLOOKUP($A84,競技者csv変換!$A:$AK,MATCH(AE$1,競技者csv変換!$1:$1,0),0)),"",IF(VLOOKUP($A84,競技者csv変換!$A:$AK,MATCH(AE$1,競技者csv変換!$1:$1,0),0)="","",VLOOKUP($A84,競技者csv変換!$A:$AK,MATCH(AE$1,競技者csv変換!$1:$1,0),0)))</f>
        <v/>
      </c>
      <c r="AF84" s="76" t="str">
        <f>IF(ISERROR(VLOOKUP($A84,競技者csv変換!$A:$AK,MATCH(AF$1,競技者csv変換!$1:$1,0),0)),"",IF(VLOOKUP($A84,競技者csv変換!$A:$AK,MATCH(AF$1,競技者csv変換!$1:$1,0),0)="","",VLOOKUP($A84,競技者csv変換!$A:$AK,MATCH(AF$1,競技者csv変換!$1:$1,0),0)))</f>
        <v/>
      </c>
      <c r="AG84" s="76" t="str">
        <f>IF(ISERROR(VLOOKUP($A84,競技者csv変換!$A:$AK,MATCH(AG$1,競技者csv変換!$1:$1,0),0)),"",IF(VLOOKUP($A84,競技者csv変換!$A:$AK,MATCH(AG$1,競技者csv変換!$1:$1,0),0)="","",VLOOKUP($A84,競技者csv変換!$A:$AK,MATCH(AG$1,競技者csv変換!$1:$1,0),0)))</f>
        <v/>
      </c>
      <c r="AH84" s="76" t="str">
        <f>IF(ISERROR(VLOOKUP($A84,競技者csv変換!$A:$AK,MATCH(AH$1,競技者csv変換!$1:$1,0),0)),"",IF(VLOOKUP($A84,競技者csv変換!$A:$AK,MATCH(AH$1,競技者csv変換!$1:$1,0),0)="","",VLOOKUP($A84,競技者csv変換!$A:$AK,MATCH(AH$1,競技者csv変換!$1:$1,0),0)))</f>
        <v/>
      </c>
      <c r="AI84" s="76" t="str">
        <f>IF(ISERROR(VLOOKUP($A84,競技者csv変換!$A:$AK,MATCH(AI$1,競技者csv変換!$1:$1,0),0)),"",IF(VLOOKUP($A84,競技者csv変換!$A:$AK,MATCH(AI$1,競技者csv変換!$1:$1,0),0)="","",VLOOKUP($A84,競技者csv変換!$A:$AK,MATCH(AI$1,競技者csv変換!$1:$1,0),0)))</f>
        <v/>
      </c>
      <c r="AJ84" s="76" t="str">
        <f>IF(ISERROR(VLOOKUP($A84,競技者csv変換!$A:$AK,MATCH(AJ$1,競技者csv変換!$1:$1,0),0)),"",IF(VLOOKUP($A84,競技者csv変換!$A:$AK,MATCH(AJ$1,競技者csv変換!$1:$1,0),0)="","",VLOOKUP($A84,競技者csv変換!$A:$AK,MATCH(AJ$1,競技者csv変換!$1:$1,0),0)))</f>
        <v/>
      </c>
      <c r="AK84" s="76" t="str">
        <f>IF(ISERROR(VLOOKUP($A84,競技者csv変換!$A:$AK,MATCH(AK$1,競技者csv変換!$1:$1,0),0)),"",IF(VLOOKUP($A84,競技者csv変換!$A:$AK,MATCH(AK$1,競技者csv変換!$1:$1,0),0)="","",VLOOKUP($A84,競技者csv変換!$A:$AK,MATCH(AK$1,競技者csv変換!$1:$1,0),0)))</f>
        <v/>
      </c>
    </row>
    <row r="85" spans="1:37" ht="18" customHeight="1">
      <c r="A85" s="76" t="str">
        <f t="shared" si="0"/>
        <v/>
      </c>
      <c r="B85" s="189" t="str">
        <f>IF(ISERROR(VLOOKUP($A85,競技者csv変換!$A:$AK,MATCH(B$1,競技者csv変換!$1:$1,0),0)),"",IF(VLOOKUP($A85,競技者csv変換!$A:$AK,MATCH(B$1,競技者csv変換!$1:$1,0),0)="","",VLOOKUP($A85,競技者csv変換!$A:$AK,MATCH(B$1,競技者csv変換!$1:$1,0),0)))</f>
        <v/>
      </c>
      <c r="C85" s="189" t="str">
        <f>IF(ISERROR(VLOOKUP($A85,競技者csv変換!$A:$AK,MATCH(C$1,競技者csv変換!$1:$1,0),0)),"",IF(VLOOKUP($A85,競技者csv変換!$A:$AK,MATCH(C$1,競技者csv変換!$1:$1,0),0)="","",VLOOKUP($A85,競技者csv変換!$A:$AK,MATCH(C$1,競技者csv変換!$1:$1,0),0)))</f>
        <v/>
      </c>
      <c r="D85" s="189" t="str">
        <f>IF(ISERROR(VLOOKUP($A85,競技者csv変換!$A:$AK,MATCH(D$1,競技者csv変換!$1:$1,0),0)),"",IF(VLOOKUP($A85,競技者csv変換!$A:$AK,MATCH(D$1,競技者csv変換!$1:$1,0),0)="","",VLOOKUP($A85,競技者csv変換!$A:$AK,MATCH(D$1,競技者csv変換!$1:$1,0),0)))</f>
        <v/>
      </c>
      <c r="E85" s="189" t="str">
        <f>IF(ISERROR(VLOOKUP($A85,競技者csv変換!$A:$AK,MATCH(E$1,競技者csv変換!$1:$1,0),0)),"",IF(VLOOKUP($A85,競技者csv変換!$A:$AK,MATCH(E$1,競技者csv変換!$1:$1,0),0)="","",VLOOKUP($A85,競技者csv変換!$A:$AK,MATCH(E$1,競技者csv変換!$1:$1,0),0)))</f>
        <v/>
      </c>
      <c r="F85" s="189" t="str">
        <f>IF(ISERROR(VLOOKUP($A85,競技者csv変換!$A:$AK,MATCH(F$1,競技者csv変換!$1:$1,0),0)),"",IF(VLOOKUP($A85,競技者csv変換!$A:$AK,MATCH(F$1,競技者csv変換!$1:$1,0),0)="","",VLOOKUP($A85,競技者csv変換!$A:$AK,MATCH(F$1,競技者csv変換!$1:$1,0),0)))</f>
        <v/>
      </c>
      <c r="G85" s="189" t="str">
        <f>IF(ISERROR(VLOOKUP($A85,競技者csv変換!$A:$AK,MATCH(G$1,競技者csv変換!$1:$1,0),0)),"",IF(VLOOKUP($A85,競技者csv変換!$A:$AK,MATCH(G$1,競技者csv変換!$1:$1,0),0)="","",VLOOKUP($A85,競技者csv変換!$A:$AK,MATCH(G$1,競技者csv変換!$1:$1,0),0)))</f>
        <v/>
      </c>
      <c r="H85" s="189" t="str">
        <f>IF(ISERROR(VLOOKUP($A85,競技者csv変換!$A:$AK,MATCH(H$1,競技者csv変換!$1:$1,0),0)),"",IF(VLOOKUP($A85,競技者csv変換!$A:$AK,MATCH(H$1,競技者csv変換!$1:$1,0),0)="","",VLOOKUP($A85,競技者csv変換!$A:$AK,MATCH(H$1,競技者csv変換!$1:$1,0),0)))</f>
        <v/>
      </c>
      <c r="I85" s="189" t="str">
        <f>IF(ISERROR(VLOOKUP($A85,競技者csv変換!$A:$AK,MATCH(I$1,競技者csv変換!$1:$1,0),0)),"",IF(VLOOKUP($A85,競技者csv変換!$A:$AK,MATCH(I$1,競技者csv変換!$1:$1,0),0)="","",VLOOKUP($A85,競技者csv変換!$A:$AK,MATCH(I$1,競技者csv変換!$1:$1,0),0)))</f>
        <v/>
      </c>
      <c r="J85" s="189" t="str">
        <f>IF(ISERROR(VLOOKUP($A85,競技者csv変換!$A:$AK,MATCH(J$1,競技者csv変換!$1:$1,0),0)),"",IF(VLOOKUP($A85,競技者csv変換!$A:$AK,MATCH(J$1,競技者csv変換!$1:$1,0),0)="","",VLOOKUP($A85,競技者csv変換!$A:$AK,MATCH(J$1,競技者csv変換!$1:$1,0),0)))</f>
        <v/>
      </c>
      <c r="K85" s="189" t="str">
        <f>IF(ISERROR(VLOOKUP($A85,競技者csv変換!$A:$AK,MATCH(K$1,競技者csv変換!$1:$1,0),0)),"",IF(VLOOKUP($A85,競技者csv変換!$A:$AK,MATCH(K$1,競技者csv変換!$1:$1,0),0)="","",VLOOKUP($A85,競技者csv変換!$A:$AK,MATCH(K$1,競技者csv変換!$1:$1,0),0)))</f>
        <v/>
      </c>
      <c r="L85" s="189" t="str">
        <f>IF(ISERROR(VLOOKUP($A85,競技者csv変換!$A:$AK,MATCH(L$1,競技者csv変換!$1:$1,0),0)),"",IF(VLOOKUP($A85,競技者csv変換!$A:$AK,MATCH(L$1,競技者csv変換!$1:$1,0),0)="","",VLOOKUP($A85,競技者csv変換!$A:$AK,MATCH(L$1,競技者csv変換!$1:$1,0),0)))</f>
        <v/>
      </c>
      <c r="M85" s="189" t="str">
        <f>IF(ISERROR(VLOOKUP($A85,競技者csv変換!$A:$AK,MATCH(M$1,競技者csv変換!$1:$1,0),0)),"",IF(VLOOKUP($A85,競技者csv変換!$A:$AK,MATCH(M$1,競技者csv変換!$1:$1,0),0)="","",VLOOKUP($A85,競技者csv変換!$A:$AK,MATCH(M$1,競技者csv変換!$1:$1,0),0)))</f>
        <v/>
      </c>
      <c r="N85" s="189" t="str">
        <f>IF(ISERROR(VLOOKUP($A85,競技者csv変換!$A:$AK,MATCH(N$1,競技者csv変換!$1:$1,0),0)),"",IF(VLOOKUP($A85,競技者csv変換!$A:$AK,MATCH(N$1,競技者csv変換!$1:$1,0),0)="","",VLOOKUP($A85,競技者csv変換!$A:$AK,MATCH(N$1,競技者csv変換!$1:$1,0),0)))</f>
        <v/>
      </c>
      <c r="O85" s="189" t="str">
        <f>IF(ISERROR(VLOOKUP($A85,競技者csv変換!$A:$AK,MATCH(O$1,競技者csv変換!$1:$1,0),0)),"",IF(VLOOKUP($A85,競技者csv変換!$A:$AK,MATCH(O$1,競技者csv変換!$1:$1,0),0)="","",VLOOKUP($A85,競技者csv変換!$A:$AK,MATCH(O$1,競技者csv変換!$1:$1,0),0)))</f>
        <v/>
      </c>
      <c r="P85" s="189" t="str">
        <f>IF(ISERROR(VLOOKUP($A85,競技者csv変換!$A:$AK,MATCH(P$1,競技者csv変換!$1:$1,0),0)),"",IF(VLOOKUP($A85,競技者csv変換!$A:$AK,MATCH(P$1,競技者csv変換!$1:$1,0),0)="","",VLOOKUP($A85,競技者csv変換!$A:$AK,MATCH(P$1,競技者csv変換!$1:$1,0),0)))</f>
        <v/>
      </c>
      <c r="Q85" s="189" t="str">
        <f>IF(ISERROR(VLOOKUP($A85,競技者csv変換!$A:$AK,MATCH(Q$1,競技者csv変換!$1:$1,0),0)),"",IF(VLOOKUP($A85,競技者csv変換!$A:$AK,MATCH(Q$1,競技者csv変換!$1:$1,0),0)="","",VLOOKUP($A85,競技者csv変換!$A:$AK,MATCH(Q$1,競技者csv変換!$1:$1,0),0)))</f>
        <v/>
      </c>
      <c r="R85" s="189" t="str">
        <f>IF(ISERROR(VLOOKUP($A85,競技者csv変換!$A:$AK,MATCH(R$1,競技者csv変換!$1:$1,0),0)),"",IF(VLOOKUP($A85,競技者csv変換!$A:$AK,MATCH(R$1,競技者csv変換!$1:$1,0),0)="","",VLOOKUP($A85,競技者csv変換!$A:$AK,MATCH(R$1,競技者csv変換!$1:$1,0),0)))</f>
        <v/>
      </c>
      <c r="S85" s="189" t="str">
        <f>IF(ISERROR(VLOOKUP($A85,競技者csv変換!$A:$AK,MATCH(S$1,競技者csv変換!$1:$1,0),0)),"",IF(VLOOKUP($A85,競技者csv変換!$A:$AK,MATCH(S$1,競技者csv変換!$1:$1,0),0)="","",VLOOKUP($A85,競技者csv変換!$A:$AK,MATCH(S$1,競技者csv変換!$1:$1,0),0)))</f>
        <v/>
      </c>
      <c r="T85" s="189" t="str">
        <f>IF(ISERROR(VLOOKUP($A85,競技者csv変換!$A:$AK,MATCH(T$1,競技者csv変換!$1:$1,0),0)),"",IF(VLOOKUP($A85,競技者csv変換!$A:$AK,MATCH(T$1,競技者csv変換!$1:$1,0),0)="","",VLOOKUP($A85,競技者csv変換!$A:$AK,MATCH(T$1,競技者csv変換!$1:$1,0),0)))</f>
        <v/>
      </c>
      <c r="U85" s="189" t="str">
        <f>IF(ISERROR(VLOOKUP($A85,競技者csv変換!$A:$AK,MATCH(U$1,競技者csv変換!$1:$1,0),0)),"",IF(VLOOKUP($A85,競技者csv変換!$A:$AK,MATCH(U$1,競技者csv変換!$1:$1,0),0)="","",VLOOKUP($A85,競技者csv変換!$A:$AK,MATCH(U$1,競技者csv変換!$1:$1,0),0)))</f>
        <v/>
      </c>
      <c r="V85" s="189" t="str">
        <f>IF(ISERROR(VLOOKUP($A85,競技者csv変換!$A:$AK,MATCH(V$1,競技者csv変換!$1:$1,0),0)),"",IF(VLOOKUP($A85,競技者csv変換!$A:$AK,MATCH(V$1,競技者csv変換!$1:$1,0),0)="","",VLOOKUP($A85,競技者csv変換!$A:$AK,MATCH(V$1,競技者csv変換!$1:$1,0),0)))</f>
        <v/>
      </c>
      <c r="W85" s="189" t="str">
        <f>IF(ISERROR(VLOOKUP($A85,競技者csv変換!$A:$AK,MATCH(W$1,競技者csv変換!$1:$1,0),0)),"",IF(VLOOKUP($A85,競技者csv変換!$A:$AK,MATCH(W$1,競技者csv変換!$1:$1,0),0)="","",VLOOKUP($A85,競技者csv変換!$A:$AK,MATCH(W$1,競技者csv変換!$1:$1,0),0)))</f>
        <v/>
      </c>
      <c r="X85" s="189" t="str">
        <f>IF(ISERROR(VLOOKUP($A85,競技者csv変換!$A:$AK,MATCH(X$1,競技者csv変換!$1:$1,0),0)),"",IF(VLOOKUP($A85,競技者csv変換!$A:$AK,MATCH(X$1,競技者csv変換!$1:$1,0),0)="","",VLOOKUP($A85,競技者csv変換!$A:$AK,MATCH(X$1,競技者csv変換!$1:$1,0),0)))</f>
        <v/>
      </c>
      <c r="Y85" s="189" t="str">
        <f>IF(ISERROR(VLOOKUP($A85,競技者csv変換!$A:$AK,MATCH(Y$1,競技者csv変換!$1:$1,0),0)),"",IF(VLOOKUP($A85,競技者csv変換!$A:$AK,MATCH(Y$1,競技者csv変換!$1:$1,0),0)="","",VLOOKUP($A85,競技者csv変換!$A:$AK,MATCH(Y$1,競技者csv変換!$1:$1,0),0)))</f>
        <v/>
      </c>
      <c r="Z85" s="189" t="str">
        <f>IF(ISERROR(VLOOKUP($A85,競技者csv変換!$A:$AK,MATCH(Z$1,競技者csv変換!$1:$1,0),0)),"",IF(VLOOKUP($A85,競技者csv変換!$A:$AK,MATCH(Z$1,競技者csv変換!$1:$1,0),0)="","",VLOOKUP($A85,競技者csv変換!$A:$AK,MATCH(Z$1,競技者csv変換!$1:$1,0),0)))</f>
        <v/>
      </c>
      <c r="AA85" s="189" t="str">
        <f>IF(ISERROR(VLOOKUP($A85,競技者csv変換!$A:$AK,MATCH(AA$1,競技者csv変換!$1:$1,0),0)),"",IF(VLOOKUP($A85,競技者csv変換!$A:$AK,MATCH(AA$1,競技者csv変換!$1:$1,0),0)="","",VLOOKUP($A85,競技者csv変換!$A:$AK,MATCH(AA$1,競技者csv変換!$1:$1,0),0)))</f>
        <v/>
      </c>
      <c r="AB85" s="189" t="str">
        <f>IF(ISERROR(VLOOKUP($A85,競技者csv変換!$A:$AK,MATCH(AB$1,競技者csv変換!$1:$1,0),0)),"",IF(VLOOKUP($A85,競技者csv変換!$A:$AK,MATCH(AB$1,競技者csv変換!$1:$1,0),0)="","",VLOOKUP($A85,競技者csv変換!$A:$AK,MATCH(AB$1,競技者csv変換!$1:$1,0),0)))</f>
        <v/>
      </c>
      <c r="AC85" s="189" t="str">
        <f>IF(ISERROR(VLOOKUP($A85,競技者csv変換!$A:$AK,MATCH(AC$1,競技者csv変換!$1:$1,0),0)),"",IF(VLOOKUP($A85,競技者csv変換!$A:$AK,MATCH(AC$1,競技者csv変換!$1:$1,0),0)="","",VLOOKUP($A85,競技者csv変換!$A:$AK,MATCH(AC$1,競技者csv変換!$1:$1,0),0)))</f>
        <v/>
      </c>
      <c r="AD85" s="76" t="str">
        <f>IF(ISERROR(VLOOKUP($A85,競技者csv変換!$A:$AK,MATCH(AD$1,競技者csv変換!$1:$1,0),0)),"",IF(VLOOKUP($A85,競技者csv変換!$A:$AK,MATCH(AD$1,競技者csv変換!$1:$1,0),0)="","",VLOOKUP($A85,競技者csv変換!$A:$AK,MATCH(AD$1,競技者csv変換!$1:$1,0),0)))</f>
        <v/>
      </c>
      <c r="AE85" s="76" t="str">
        <f>IF(ISERROR(VLOOKUP($A85,競技者csv変換!$A:$AK,MATCH(AE$1,競技者csv変換!$1:$1,0),0)),"",IF(VLOOKUP($A85,競技者csv変換!$A:$AK,MATCH(AE$1,競技者csv変換!$1:$1,0),0)="","",VLOOKUP($A85,競技者csv変換!$A:$AK,MATCH(AE$1,競技者csv変換!$1:$1,0),0)))</f>
        <v/>
      </c>
      <c r="AF85" s="76" t="str">
        <f>IF(ISERROR(VLOOKUP($A85,競技者csv変換!$A:$AK,MATCH(AF$1,競技者csv変換!$1:$1,0),0)),"",IF(VLOOKUP($A85,競技者csv変換!$A:$AK,MATCH(AF$1,競技者csv変換!$1:$1,0),0)="","",VLOOKUP($A85,競技者csv変換!$A:$AK,MATCH(AF$1,競技者csv変換!$1:$1,0),0)))</f>
        <v/>
      </c>
      <c r="AG85" s="76" t="str">
        <f>IF(ISERROR(VLOOKUP($A85,競技者csv変換!$A:$AK,MATCH(AG$1,競技者csv変換!$1:$1,0),0)),"",IF(VLOOKUP($A85,競技者csv変換!$A:$AK,MATCH(AG$1,競技者csv変換!$1:$1,0),0)="","",VLOOKUP($A85,競技者csv変換!$A:$AK,MATCH(AG$1,競技者csv変換!$1:$1,0),0)))</f>
        <v/>
      </c>
      <c r="AH85" s="76" t="str">
        <f>IF(ISERROR(VLOOKUP($A85,競技者csv変換!$A:$AK,MATCH(AH$1,競技者csv変換!$1:$1,0),0)),"",IF(VLOOKUP($A85,競技者csv変換!$A:$AK,MATCH(AH$1,競技者csv変換!$1:$1,0),0)="","",VLOOKUP($A85,競技者csv変換!$A:$AK,MATCH(AH$1,競技者csv変換!$1:$1,0),0)))</f>
        <v/>
      </c>
      <c r="AI85" s="76" t="str">
        <f>IF(ISERROR(VLOOKUP($A85,競技者csv変換!$A:$AK,MATCH(AI$1,競技者csv変換!$1:$1,0),0)),"",IF(VLOOKUP($A85,競技者csv変換!$A:$AK,MATCH(AI$1,競技者csv変換!$1:$1,0),0)="","",VLOOKUP($A85,競技者csv変換!$A:$AK,MATCH(AI$1,競技者csv変換!$1:$1,0),0)))</f>
        <v/>
      </c>
      <c r="AJ85" s="76" t="str">
        <f>IF(ISERROR(VLOOKUP($A85,競技者csv変換!$A:$AK,MATCH(AJ$1,競技者csv変換!$1:$1,0),0)),"",IF(VLOOKUP($A85,競技者csv変換!$A:$AK,MATCH(AJ$1,競技者csv変換!$1:$1,0),0)="","",VLOOKUP($A85,競技者csv変換!$A:$AK,MATCH(AJ$1,競技者csv変換!$1:$1,0),0)))</f>
        <v/>
      </c>
      <c r="AK85" s="76" t="str">
        <f>IF(ISERROR(VLOOKUP($A85,競技者csv変換!$A:$AK,MATCH(AK$1,競技者csv変換!$1:$1,0),0)),"",IF(VLOOKUP($A85,競技者csv変換!$A:$AK,MATCH(AK$1,競技者csv変換!$1:$1,0),0)="","",VLOOKUP($A85,競技者csv変換!$A:$AK,MATCH(AK$1,競技者csv変換!$1:$1,0),0)))</f>
        <v/>
      </c>
    </row>
    <row r="86" spans="1:37" ht="18" customHeight="1">
      <c r="A86" s="76" t="str">
        <f t="shared" si="0"/>
        <v/>
      </c>
      <c r="B86" s="189" t="str">
        <f>IF(ISERROR(VLOOKUP($A86,競技者csv変換!$A:$AK,MATCH(B$1,競技者csv変換!$1:$1,0),0)),"",IF(VLOOKUP($A86,競技者csv変換!$A:$AK,MATCH(B$1,競技者csv変換!$1:$1,0),0)="","",VLOOKUP($A86,競技者csv変換!$A:$AK,MATCH(B$1,競技者csv変換!$1:$1,0),0)))</f>
        <v/>
      </c>
      <c r="C86" s="189" t="str">
        <f>IF(ISERROR(VLOOKUP($A86,競技者csv変換!$A:$AK,MATCH(C$1,競技者csv変換!$1:$1,0),0)),"",IF(VLOOKUP($A86,競技者csv変換!$A:$AK,MATCH(C$1,競技者csv変換!$1:$1,0),0)="","",VLOOKUP($A86,競技者csv変換!$A:$AK,MATCH(C$1,競技者csv変換!$1:$1,0),0)))</f>
        <v/>
      </c>
      <c r="D86" s="189" t="str">
        <f>IF(ISERROR(VLOOKUP($A86,競技者csv変換!$A:$AK,MATCH(D$1,競技者csv変換!$1:$1,0),0)),"",IF(VLOOKUP($A86,競技者csv変換!$A:$AK,MATCH(D$1,競技者csv変換!$1:$1,0),0)="","",VLOOKUP($A86,競技者csv変換!$A:$AK,MATCH(D$1,競技者csv変換!$1:$1,0),0)))</f>
        <v/>
      </c>
      <c r="E86" s="189" t="str">
        <f>IF(ISERROR(VLOOKUP($A86,競技者csv変換!$A:$AK,MATCH(E$1,競技者csv変換!$1:$1,0),0)),"",IF(VLOOKUP($A86,競技者csv変換!$A:$AK,MATCH(E$1,競技者csv変換!$1:$1,0),0)="","",VLOOKUP($A86,競技者csv変換!$A:$AK,MATCH(E$1,競技者csv変換!$1:$1,0),0)))</f>
        <v/>
      </c>
      <c r="F86" s="189" t="str">
        <f>IF(ISERROR(VLOOKUP($A86,競技者csv変換!$A:$AK,MATCH(F$1,競技者csv変換!$1:$1,0),0)),"",IF(VLOOKUP($A86,競技者csv変換!$A:$AK,MATCH(F$1,競技者csv変換!$1:$1,0),0)="","",VLOOKUP($A86,競技者csv変換!$A:$AK,MATCH(F$1,競技者csv変換!$1:$1,0),0)))</f>
        <v/>
      </c>
      <c r="G86" s="189" t="str">
        <f>IF(ISERROR(VLOOKUP($A86,競技者csv変換!$A:$AK,MATCH(G$1,競技者csv変換!$1:$1,0),0)),"",IF(VLOOKUP($A86,競技者csv変換!$A:$AK,MATCH(G$1,競技者csv変換!$1:$1,0),0)="","",VLOOKUP($A86,競技者csv変換!$A:$AK,MATCH(G$1,競技者csv変換!$1:$1,0),0)))</f>
        <v/>
      </c>
      <c r="H86" s="189" t="str">
        <f>IF(ISERROR(VLOOKUP($A86,競技者csv変換!$A:$AK,MATCH(H$1,競技者csv変換!$1:$1,0),0)),"",IF(VLOOKUP($A86,競技者csv変換!$A:$AK,MATCH(H$1,競技者csv変換!$1:$1,0),0)="","",VLOOKUP($A86,競技者csv変換!$A:$AK,MATCH(H$1,競技者csv変換!$1:$1,0),0)))</f>
        <v/>
      </c>
      <c r="I86" s="189" t="str">
        <f>IF(ISERROR(VLOOKUP($A86,競技者csv変換!$A:$AK,MATCH(I$1,競技者csv変換!$1:$1,0),0)),"",IF(VLOOKUP($A86,競技者csv変換!$A:$AK,MATCH(I$1,競技者csv変換!$1:$1,0),0)="","",VLOOKUP($A86,競技者csv変換!$A:$AK,MATCH(I$1,競技者csv変換!$1:$1,0),0)))</f>
        <v/>
      </c>
      <c r="J86" s="189" t="str">
        <f>IF(ISERROR(VLOOKUP($A86,競技者csv変換!$A:$AK,MATCH(J$1,競技者csv変換!$1:$1,0),0)),"",IF(VLOOKUP($A86,競技者csv変換!$A:$AK,MATCH(J$1,競技者csv変換!$1:$1,0),0)="","",VLOOKUP($A86,競技者csv変換!$A:$AK,MATCH(J$1,競技者csv変換!$1:$1,0),0)))</f>
        <v/>
      </c>
      <c r="K86" s="189" t="str">
        <f>IF(ISERROR(VLOOKUP($A86,競技者csv変換!$A:$AK,MATCH(K$1,競技者csv変換!$1:$1,0),0)),"",IF(VLOOKUP($A86,競技者csv変換!$A:$AK,MATCH(K$1,競技者csv変換!$1:$1,0),0)="","",VLOOKUP($A86,競技者csv変換!$A:$AK,MATCH(K$1,競技者csv変換!$1:$1,0),0)))</f>
        <v/>
      </c>
      <c r="L86" s="189" t="str">
        <f>IF(ISERROR(VLOOKUP($A86,競技者csv変換!$A:$AK,MATCH(L$1,競技者csv変換!$1:$1,0),0)),"",IF(VLOOKUP($A86,競技者csv変換!$A:$AK,MATCH(L$1,競技者csv変換!$1:$1,0),0)="","",VLOOKUP($A86,競技者csv変換!$A:$AK,MATCH(L$1,競技者csv変換!$1:$1,0),0)))</f>
        <v/>
      </c>
      <c r="M86" s="189" t="str">
        <f>IF(ISERROR(VLOOKUP($A86,競技者csv変換!$A:$AK,MATCH(M$1,競技者csv変換!$1:$1,0),0)),"",IF(VLOOKUP($A86,競技者csv変換!$A:$AK,MATCH(M$1,競技者csv変換!$1:$1,0),0)="","",VLOOKUP($A86,競技者csv変換!$A:$AK,MATCH(M$1,競技者csv変換!$1:$1,0),0)))</f>
        <v/>
      </c>
      <c r="N86" s="189" t="str">
        <f>IF(ISERROR(VLOOKUP($A86,競技者csv変換!$A:$AK,MATCH(N$1,競技者csv変換!$1:$1,0),0)),"",IF(VLOOKUP($A86,競技者csv変換!$A:$AK,MATCH(N$1,競技者csv変換!$1:$1,0),0)="","",VLOOKUP($A86,競技者csv変換!$A:$AK,MATCH(N$1,競技者csv変換!$1:$1,0),0)))</f>
        <v/>
      </c>
      <c r="O86" s="189" t="str">
        <f>IF(ISERROR(VLOOKUP($A86,競技者csv変換!$A:$AK,MATCH(O$1,競技者csv変換!$1:$1,0),0)),"",IF(VLOOKUP($A86,競技者csv変換!$A:$AK,MATCH(O$1,競技者csv変換!$1:$1,0),0)="","",VLOOKUP($A86,競技者csv変換!$A:$AK,MATCH(O$1,競技者csv変換!$1:$1,0),0)))</f>
        <v/>
      </c>
      <c r="P86" s="189" t="str">
        <f>IF(ISERROR(VLOOKUP($A86,競技者csv変換!$A:$AK,MATCH(P$1,競技者csv変換!$1:$1,0),0)),"",IF(VLOOKUP($A86,競技者csv変換!$A:$AK,MATCH(P$1,競技者csv変換!$1:$1,0),0)="","",VLOOKUP($A86,競技者csv変換!$A:$AK,MATCH(P$1,競技者csv変換!$1:$1,0),0)))</f>
        <v/>
      </c>
      <c r="Q86" s="189" t="str">
        <f>IF(ISERROR(VLOOKUP($A86,競技者csv変換!$A:$AK,MATCH(Q$1,競技者csv変換!$1:$1,0),0)),"",IF(VLOOKUP($A86,競技者csv変換!$A:$AK,MATCH(Q$1,競技者csv変換!$1:$1,0),0)="","",VLOOKUP($A86,競技者csv変換!$A:$AK,MATCH(Q$1,競技者csv変換!$1:$1,0),0)))</f>
        <v/>
      </c>
      <c r="R86" s="189" t="str">
        <f>IF(ISERROR(VLOOKUP($A86,競技者csv変換!$A:$AK,MATCH(R$1,競技者csv変換!$1:$1,0),0)),"",IF(VLOOKUP($A86,競技者csv変換!$A:$AK,MATCH(R$1,競技者csv変換!$1:$1,0),0)="","",VLOOKUP($A86,競技者csv変換!$A:$AK,MATCH(R$1,競技者csv変換!$1:$1,0),0)))</f>
        <v/>
      </c>
      <c r="S86" s="189" t="str">
        <f>IF(ISERROR(VLOOKUP($A86,競技者csv変換!$A:$AK,MATCH(S$1,競技者csv変換!$1:$1,0),0)),"",IF(VLOOKUP($A86,競技者csv変換!$A:$AK,MATCH(S$1,競技者csv変換!$1:$1,0),0)="","",VLOOKUP($A86,競技者csv変換!$A:$AK,MATCH(S$1,競技者csv変換!$1:$1,0),0)))</f>
        <v/>
      </c>
      <c r="T86" s="189" t="str">
        <f>IF(ISERROR(VLOOKUP($A86,競技者csv変換!$A:$AK,MATCH(T$1,競技者csv変換!$1:$1,0),0)),"",IF(VLOOKUP($A86,競技者csv変換!$A:$AK,MATCH(T$1,競技者csv変換!$1:$1,0),0)="","",VLOOKUP($A86,競技者csv変換!$A:$AK,MATCH(T$1,競技者csv変換!$1:$1,0),0)))</f>
        <v/>
      </c>
      <c r="U86" s="189" t="str">
        <f>IF(ISERROR(VLOOKUP($A86,競技者csv変換!$A:$AK,MATCH(U$1,競技者csv変換!$1:$1,0),0)),"",IF(VLOOKUP($A86,競技者csv変換!$A:$AK,MATCH(U$1,競技者csv変換!$1:$1,0),0)="","",VLOOKUP($A86,競技者csv変換!$A:$AK,MATCH(U$1,競技者csv変換!$1:$1,0),0)))</f>
        <v/>
      </c>
      <c r="V86" s="189" t="str">
        <f>IF(ISERROR(VLOOKUP($A86,競技者csv変換!$A:$AK,MATCH(V$1,競技者csv変換!$1:$1,0),0)),"",IF(VLOOKUP($A86,競技者csv変換!$A:$AK,MATCH(V$1,競技者csv変換!$1:$1,0),0)="","",VLOOKUP($A86,競技者csv変換!$A:$AK,MATCH(V$1,競技者csv変換!$1:$1,0),0)))</f>
        <v/>
      </c>
      <c r="W86" s="189" t="str">
        <f>IF(ISERROR(VLOOKUP($A86,競技者csv変換!$A:$AK,MATCH(W$1,競技者csv変換!$1:$1,0),0)),"",IF(VLOOKUP($A86,競技者csv変換!$A:$AK,MATCH(W$1,競技者csv変換!$1:$1,0),0)="","",VLOOKUP($A86,競技者csv変換!$A:$AK,MATCH(W$1,競技者csv変換!$1:$1,0),0)))</f>
        <v/>
      </c>
      <c r="X86" s="189" t="str">
        <f>IF(ISERROR(VLOOKUP($A86,競技者csv変換!$A:$AK,MATCH(X$1,競技者csv変換!$1:$1,0),0)),"",IF(VLOOKUP($A86,競技者csv変換!$A:$AK,MATCH(X$1,競技者csv変換!$1:$1,0),0)="","",VLOOKUP($A86,競技者csv変換!$A:$AK,MATCH(X$1,競技者csv変換!$1:$1,0),0)))</f>
        <v/>
      </c>
      <c r="Y86" s="189" t="str">
        <f>IF(ISERROR(VLOOKUP($A86,競技者csv変換!$A:$AK,MATCH(Y$1,競技者csv変換!$1:$1,0),0)),"",IF(VLOOKUP($A86,競技者csv変換!$A:$AK,MATCH(Y$1,競技者csv変換!$1:$1,0),0)="","",VLOOKUP($A86,競技者csv変換!$A:$AK,MATCH(Y$1,競技者csv変換!$1:$1,0),0)))</f>
        <v/>
      </c>
      <c r="Z86" s="189" t="str">
        <f>IF(ISERROR(VLOOKUP($A86,競技者csv変換!$A:$AK,MATCH(Z$1,競技者csv変換!$1:$1,0),0)),"",IF(VLOOKUP($A86,競技者csv変換!$A:$AK,MATCH(Z$1,競技者csv変換!$1:$1,0),0)="","",VLOOKUP($A86,競技者csv変換!$A:$AK,MATCH(Z$1,競技者csv変換!$1:$1,0),0)))</f>
        <v/>
      </c>
      <c r="AA86" s="189" t="str">
        <f>IF(ISERROR(VLOOKUP($A86,競技者csv変換!$A:$AK,MATCH(AA$1,競技者csv変換!$1:$1,0),0)),"",IF(VLOOKUP($A86,競技者csv変換!$A:$AK,MATCH(AA$1,競技者csv変換!$1:$1,0),0)="","",VLOOKUP($A86,競技者csv変換!$A:$AK,MATCH(AA$1,競技者csv変換!$1:$1,0),0)))</f>
        <v/>
      </c>
      <c r="AB86" s="189" t="str">
        <f>IF(ISERROR(VLOOKUP($A86,競技者csv変換!$A:$AK,MATCH(AB$1,競技者csv変換!$1:$1,0),0)),"",IF(VLOOKUP($A86,競技者csv変換!$A:$AK,MATCH(AB$1,競技者csv変換!$1:$1,0),0)="","",VLOOKUP($A86,競技者csv変換!$A:$AK,MATCH(AB$1,競技者csv変換!$1:$1,0),0)))</f>
        <v/>
      </c>
      <c r="AC86" s="189" t="str">
        <f>IF(ISERROR(VLOOKUP($A86,競技者csv変換!$A:$AK,MATCH(AC$1,競技者csv変換!$1:$1,0),0)),"",IF(VLOOKUP($A86,競技者csv変換!$A:$AK,MATCH(AC$1,競技者csv変換!$1:$1,0),0)="","",VLOOKUP($A86,競技者csv変換!$A:$AK,MATCH(AC$1,競技者csv変換!$1:$1,0),0)))</f>
        <v/>
      </c>
      <c r="AD86" s="76" t="str">
        <f>IF(ISERROR(VLOOKUP($A86,競技者csv変換!$A:$AK,MATCH(AD$1,競技者csv変換!$1:$1,0),0)),"",IF(VLOOKUP($A86,競技者csv変換!$A:$AK,MATCH(AD$1,競技者csv変換!$1:$1,0),0)="","",VLOOKUP($A86,競技者csv変換!$A:$AK,MATCH(AD$1,競技者csv変換!$1:$1,0),0)))</f>
        <v/>
      </c>
      <c r="AE86" s="76" t="str">
        <f>IF(ISERROR(VLOOKUP($A86,競技者csv変換!$A:$AK,MATCH(AE$1,競技者csv変換!$1:$1,0),0)),"",IF(VLOOKUP($A86,競技者csv変換!$A:$AK,MATCH(AE$1,競技者csv変換!$1:$1,0),0)="","",VLOOKUP($A86,競技者csv変換!$A:$AK,MATCH(AE$1,競技者csv変換!$1:$1,0),0)))</f>
        <v/>
      </c>
      <c r="AF86" s="76" t="str">
        <f>IF(ISERROR(VLOOKUP($A86,競技者csv変換!$A:$AK,MATCH(AF$1,競技者csv変換!$1:$1,0),0)),"",IF(VLOOKUP($A86,競技者csv変換!$A:$AK,MATCH(AF$1,競技者csv変換!$1:$1,0),0)="","",VLOOKUP($A86,競技者csv変換!$A:$AK,MATCH(AF$1,競技者csv変換!$1:$1,0),0)))</f>
        <v/>
      </c>
      <c r="AG86" s="76" t="str">
        <f>IF(ISERROR(VLOOKUP($A86,競技者csv変換!$A:$AK,MATCH(AG$1,競技者csv変換!$1:$1,0),0)),"",IF(VLOOKUP($A86,競技者csv変換!$A:$AK,MATCH(AG$1,競技者csv変換!$1:$1,0),0)="","",VLOOKUP($A86,競技者csv変換!$A:$AK,MATCH(AG$1,競技者csv変換!$1:$1,0),0)))</f>
        <v/>
      </c>
      <c r="AH86" s="76" t="str">
        <f>IF(ISERROR(VLOOKUP($A86,競技者csv変換!$A:$AK,MATCH(AH$1,競技者csv変換!$1:$1,0),0)),"",IF(VLOOKUP($A86,競技者csv変換!$A:$AK,MATCH(AH$1,競技者csv変換!$1:$1,0),0)="","",VLOOKUP($A86,競技者csv変換!$A:$AK,MATCH(AH$1,競技者csv変換!$1:$1,0),0)))</f>
        <v/>
      </c>
      <c r="AI86" s="76" t="str">
        <f>IF(ISERROR(VLOOKUP($A86,競技者csv変換!$A:$AK,MATCH(AI$1,競技者csv変換!$1:$1,0),0)),"",IF(VLOOKUP($A86,競技者csv変換!$A:$AK,MATCH(AI$1,競技者csv変換!$1:$1,0),0)="","",VLOOKUP($A86,競技者csv変換!$A:$AK,MATCH(AI$1,競技者csv変換!$1:$1,0),0)))</f>
        <v/>
      </c>
      <c r="AJ86" s="76" t="str">
        <f>IF(ISERROR(VLOOKUP($A86,競技者csv変換!$A:$AK,MATCH(AJ$1,競技者csv変換!$1:$1,0),0)),"",IF(VLOOKUP($A86,競技者csv変換!$A:$AK,MATCH(AJ$1,競技者csv変換!$1:$1,0),0)="","",VLOOKUP($A86,競技者csv変換!$A:$AK,MATCH(AJ$1,競技者csv変換!$1:$1,0),0)))</f>
        <v/>
      </c>
      <c r="AK86" s="76" t="str">
        <f>IF(ISERROR(VLOOKUP($A86,競技者csv変換!$A:$AK,MATCH(AK$1,競技者csv変換!$1:$1,0),0)),"",IF(VLOOKUP($A86,競技者csv変換!$A:$AK,MATCH(AK$1,競技者csv変換!$1:$1,0),0)="","",VLOOKUP($A86,競技者csv変換!$A:$AK,MATCH(AK$1,競技者csv変換!$1:$1,0),0)))</f>
        <v/>
      </c>
    </row>
    <row r="87" spans="1:37" ht="18" customHeight="1">
      <c r="A87" s="76" t="str">
        <f t="shared" si="0"/>
        <v/>
      </c>
      <c r="B87" s="189" t="str">
        <f>IF(ISERROR(VLOOKUP($A87,競技者csv変換!$A:$AK,MATCH(B$1,競技者csv変換!$1:$1,0),0)),"",IF(VLOOKUP($A87,競技者csv変換!$A:$AK,MATCH(B$1,競技者csv変換!$1:$1,0),0)="","",VLOOKUP($A87,競技者csv変換!$A:$AK,MATCH(B$1,競技者csv変換!$1:$1,0),0)))</f>
        <v/>
      </c>
      <c r="C87" s="189" t="str">
        <f>IF(ISERROR(VLOOKUP($A87,競技者csv変換!$A:$AK,MATCH(C$1,競技者csv変換!$1:$1,0),0)),"",IF(VLOOKUP($A87,競技者csv変換!$A:$AK,MATCH(C$1,競技者csv変換!$1:$1,0),0)="","",VLOOKUP($A87,競技者csv変換!$A:$AK,MATCH(C$1,競技者csv変換!$1:$1,0),0)))</f>
        <v/>
      </c>
      <c r="D87" s="189" t="str">
        <f>IF(ISERROR(VLOOKUP($A87,競技者csv変換!$A:$AK,MATCH(D$1,競技者csv変換!$1:$1,0),0)),"",IF(VLOOKUP($A87,競技者csv変換!$A:$AK,MATCH(D$1,競技者csv変換!$1:$1,0),0)="","",VLOOKUP($A87,競技者csv変換!$A:$AK,MATCH(D$1,競技者csv変換!$1:$1,0),0)))</f>
        <v/>
      </c>
      <c r="E87" s="189" t="str">
        <f>IF(ISERROR(VLOOKUP($A87,競技者csv変換!$A:$AK,MATCH(E$1,競技者csv変換!$1:$1,0),0)),"",IF(VLOOKUP($A87,競技者csv変換!$A:$AK,MATCH(E$1,競技者csv変換!$1:$1,0),0)="","",VLOOKUP($A87,競技者csv変換!$A:$AK,MATCH(E$1,競技者csv変換!$1:$1,0),0)))</f>
        <v/>
      </c>
      <c r="F87" s="189" t="str">
        <f>IF(ISERROR(VLOOKUP($A87,競技者csv変換!$A:$AK,MATCH(F$1,競技者csv変換!$1:$1,0),0)),"",IF(VLOOKUP($A87,競技者csv変換!$A:$AK,MATCH(F$1,競技者csv変換!$1:$1,0),0)="","",VLOOKUP($A87,競技者csv変換!$A:$AK,MATCH(F$1,競技者csv変換!$1:$1,0),0)))</f>
        <v/>
      </c>
      <c r="G87" s="189" t="str">
        <f>IF(ISERROR(VLOOKUP($A87,競技者csv変換!$A:$AK,MATCH(G$1,競技者csv変換!$1:$1,0),0)),"",IF(VLOOKUP($A87,競技者csv変換!$A:$AK,MATCH(G$1,競技者csv変換!$1:$1,0),0)="","",VLOOKUP($A87,競技者csv変換!$A:$AK,MATCH(G$1,競技者csv変換!$1:$1,0),0)))</f>
        <v/>
      </c>
      <c r="H87" s="189" t="str">
        <f>IF(ISERROR(VLOOKUP($A87,競技者csv変換!$A:$AK,MATCH(H$1,競技者csv変換!$1:$1,0),0)),"",IF(VLOOKUP($A87,競技者csv変換!$A:$AK,MATCH(H$1,競技者csv変換!$1:$1,0),0)="","",VLOOKUP($A87,競技者csv変換!$A:$AK,MATCH(H$1,競技者csv変換!$1:$1,0),0)))</f>
        <v/>
      </c>
      <c r="I87" s="189" t="str">
        <f>IF(ISERROR(VLOOKUP($A87,競技者csv変換!$A:$AK,MATCH(I$1,競技者csv変換!$1:$1,0),0)),"",IF(VLOOKUP($A87,競技者csv変換!$A:$AK,MATCH(I$1,競技者csv変換!$1:$1,0),0)="","",VLOOKUP($A87,競技者csv変換!$A:$AK,MATCH(I$1,競技者csv変換!$1:$1,0),0)))</f>
        <v/>
      </c>
      <c r="J87" s="189" t="str">
        <f>IF(ISERROR(VLOOKUP($A87,競技者csv変換!$A:$AK,MATCH(J$1,競技者csv変換!$1:$1,0),0)),"",IF(VLOOKUP($A87,競技者csv変換!$A:$AK,MATCH(J$1,競技者csv変換!$1:$1,0),0)="","",VLOOKUP($A87,競技者csv変換!$A:$AK,MATCH(J$1,競技者csv変換!$1:$1,0),0)))</f>
        <v/>
      </c>
      <c r="K87" s="189" t="str">
        <f>IF(ISERROR(VLOOKUP($A87,競技者csv変換!$A:$AK,MATCH(K$1,競技者csv変換!$1:$1,0),0)),"",IF(VLOOKUP($A87,競技者csv変換!$A:$AK,MATCH(K$1,競技者csv変換!$1:$1,0),0)="","",VLOOKUP($A87,競技者csv変換!$A:$AK,MATCH(K$1,競技者csv変換!$1:$1,0),0)))</f>
        <v/>
      </c>
      <c r="L87" s="189" t="str">
        <f>IF(ISERROR(VLOOKUP($A87,競技者csv変換!$A:$AK,MATCH(L$1,競技者csv変換!$1:$1,0),0)),"",IF(VLOOKUP($A87,競技者csv変換!$A:$AK,MATCH(L$1,競技者csv変換!$1:$1,0),0)="","",VLOOKUP($A87,競技者csv変換!$A:$AK,MATCH(L$1,競技者csv変換!$1:$1,0),0)))</f>
        <v/>
      </c>
      <c r="M87" s="189" t="str">
        <f>IF(ISERROR(VLOOKUP($A87,競技者csv変換!$A:$AK,MATCH(M$1,競技者csv変換!$1:$1,0),0)),"",IF(VLOOKUP($A87,競技者csv変換!$A:$AK,MATCH(M$1,競技者csv変換!$1:$1,0),0)="","",VLOOKUP($A87,競技者csv変換!$A:$AK,MATCH(M$1,競技者csv変換!$1:$1,0),0)))</f>
        <v/>
      </c>
      <c r="N87" s="189" t="str">
        <f>IF(ISERROR(VLOOKUP($A87,競技者csv変換!$A:$AK,MATCH(N$1,競技者csv変換!$1:$1,0),0)),"",IF(VLOOKUP($A87,競技者csv変換!$A:$AK,MATCH(N$1,競技者csv変換!$1:$1,0),0)="","",VLOOKUP($A87,競技者csv変換!$A:$AK,MATCH(N$1,競技者csv変換!$1:$1,0),0)))</f>
        <v/>
      </c>
      <c r="O87" s="189" t="str">
        <f>IF(ISERROR(VLOOKUP($A87,競技者csv変換!$A:$AK,MATCH(O$1,競技者csv変換!$1:$1,0),0)),"",IF(VLOOKUP($A87,競技者csv変換!$A:$AK,MATCH(O$1,競技者csv変換!$1:$1,0),0)="","",VLOOKUP($A87,競技者csv変換!$A:$AK,MATCH(O$1,競技者csv変換!$1:$1,0),0)))</f>
        <v/>
      </c>
      <c r="P87" s="189" t="str">
        <f>IF(ISERROR(VLOOKUP($A87,競技者csv変換!$A:$AK,MATCH(P$1,競技者csv変換!$1:$1,0),0)),"",IF(VLOOKUP($A87,競技者csv変換!$A:$AK,MATCH(P$1,競技者csv変換!$1:$1,0),0)="","",VLOOKUP($A87,競技者csv変換!$A:$AK,MATCH(P$1,競技者csv変換!$1:$1,0),0)))</f>
        <v/>
      </c>
      <c r="Q87" s="189" t="str">
        <f>IF(ISERROR(VLOOKUP($A87,競技者csv変換!$A:$AK,MATCH(Q$1,競技者csv変換!$1:$1,0),0)),"",IF(VLOOKUP($A87,競技者csv変換!$A:$AK,MATCH(Q$1,競技者csv変換!$1:$1,0),0)="","",VLOOKUP($A87,競技者csv変換!$A:$AK,MATCH(Q$1,競技者csv変換!$1:$1,0),0)))</f>
        <v/>
      </c>
      <c r="R87" s="189" t="str">
        <f>IF(ISERROR(VLOOKUP($A87,競技者csv変換!$A:$AK,MATCH(R$1,競技者csv変換!$1:$1,0),0)),"",IF(VLOOKUP($A87,競技者csv変換!$A:$AK,MATCH(R$1,競技者csv変換!$1:$1,0),0)="","",VLOOKUP($A87,競技者csv変換!$A:$AK,MATCH(R$1,競技者csv変換!$1:$1,0),0)))</f>
        <v/>
      </c>
      <c r="S87" s="189" t="str">
        <f>IF(ISERROR(VLOOKUP($A87,競技者csv変換!$A:$AK,MATCH(S$1,競技者csv変換!$1:$1,0),0)),"",IF(VLOOKUP($A87,競技者csv変換!$A:$AK,MATCH(S$1,競技者csv変換!$1:$1,0),0)="","",VLOOKUP($A87,競技者csv変換!$A:$AK,MATCH(S$1,競技者csv変換!$1:$1,0),0)))</f>
        <v/>
      </c>
      <c r="T87" s="189" t="str">
        <f>IF(ISERROR(VLOOKUP($A87,競技者csv変換!$A:$AK,MATCH(T$1,競技者csv変換!$1:$1,0),0)),"",IF(VLOOKUP($A87,競技者csv変換!$A:$AK,MATCH(T$1,競技者csv変換!$1:$1,0),0)="","",VLOOKUP($A87,競技者csv変換!$A:$AK,MATCH(T$1,競技者csv変換!$1:$1,0),0)))</f>
        <v/>
      </c>
      <c r="U87" s="189" t="str">
        <f>IF(ISERROR(VLOOKUP($A87,競技者csv変換!$A:$AK,MATCH(U$1,競技者csv変換!$1:$1,0),0)),"",IF(VLOOKUP($A87,競技者csv変換!$A:$AK,MATCH(U$1,競技者csv変換!$1:$1,0),0)="","",VLOOKUP($A87,競技者csv変換!$A:$AK,MATCH(U$1,競技者csv変換!$1:$1,0),0)))</f>
        <v/>
      </c>
      <c r="V87" s="189" t="str">
        <f>IF(ISERROR(VLOOKUP($A87,競技者csv変換!$A:$AK,MATCH(V$1,競技者csv変換!$1:$1,0),0)),"",IF(VLOOKUP($A87,競技者csv変換!$A:$AK,MATCH(V$1,競技者csv変換!$1:$1,0),0)="","",VLOOKUP($A87,競技者csv変換!$A:$AK,MATCH(V$1,競技者csv変換!$1:$1,0),0)))</f>
        <v/>
      </c>
      <c r="W87" s="189" t="str">
        <f>IF(ISERROR(VLOOKUP($A87,競技者csv変換!$A:$AK,MATCH(W$1,競技者csv変換!$1:$1,0),0)),"",IF(VLOOKUP($A87,競技者csv変換!$A:$AK,MATCH(W$1,競技者csv変換!$1:$1,0),0)="","",VLOOKUP($A87,競技者csv変換!$A:$AK,MATCH(W$1,競技者csv変換!$1:$1,0),0)))</f>
        <v/>
      </c>
      <c r="X87" s="189" t="str">
        <f>IF(ISERROR(VLOOKUP($A87,競技者csv変換!$A:$AK,MATCH(X$1,競技者csv変換!$1:$1,0),0)),"",IF(VLOOKUP($A87,競技者csv変換!$A:$AK,MATCH(X$1,競技者csv変換!$1:$1,0),0)="","",VLOOKUP($A87,競技者csv変換!$A:$AK,MATCH(X$1,競技者csv変換!$1:$1,0),0)))</f>
        <v/>
      </c>
      <c r="Y87" s="189" t="str">
        <f>IF(ISERROR(VLOOKUP($A87,競技者csv変換!$A:$AK,MATCH(Y$1,競技者csv変換!$1:$1,0),0)),"",IF(VLOOKUP($A87,競技者csv変換!$A:$AK,MATCH(Y$1,競技者csv変換!$1:$1,0),0)="","",VLOOKUP($A87,競技者csv変換!$A:$AK,MATCH(Y$1,競技者csv変換!$1:$1,0),0)))</f>
        <v/>
      </c>
      <c r="Z87" s="189" t="str">
        <f>IF(ISERROR(VLOOKUP($A87,競技者csv変換!$A:$AK,MATCH(Z$1,競技者csv変換!$1:$1,0),0)),"",IF(VLOOKUP($A87,競技者csv変換!$A:$AK,MATCH(Z$1,競技者csv変換!$1:$1,0),0)="","",VLOOKUP($A87,競技者csv変換!$A:$AK,MATCH(Z$1,競技者csv変換!$1:$1,0),0)))</f>
        <v/>
      </c>
      <c r="AA87" s="189" t="str">
        <f>IF(ISERROR(VLOOKUP($A87,競技者csv変換!$A:$AK,MATCH(AA$1,競技者csv変換!$1:$1,0),0)),"",IF(VLOOKUP($A87,競技者csv変換!$A:$AK,MATCH(AA$1,競技者csv変換!$1:$1,0),0)="","",VLOOKUP($A87,競技者csv変換!$A:$AK,MATCH(AA$1,競技者csv変換!$1:$1,0),0)))</f>
        <v/>
      </c>
      <c r="AB87" s="189" t="str">
        <f>IF(ISERROR(VLOOKUP($A87,競技者csv変換!$A:$AK,MATCH(AB$1,競技者csv変換!$1:$1,0),0)),"",IF(VLOOKUP($A87,競技者csv変換!$A:$AK,MATCH(AB$1,競技者csv変換!$1:$1,0),0)="","",VLOOKUP($A87,競技者csv変換!$A:$AK,MATCH(AB$1,競技者csv変換!$1:$1,0),0)))</f>
        <v/>
      </c>
      <c r="AC87" s="189" t="str">
        <f>IF(ISERROR(VLOOKUP($A87,競技者csv変換!$A:$AK,MATCH(AC$1,競技者csv変換!$1:$1,0),0)),"",IF(VLOOKUP($A87,競技者csv変換!$A:$AK,MATCH(AC$1,競技者csv変換!$1:$1,0),0)="","",VLOOKUP($A87,競技者csv変換!$A:$AK,MATCH(AC$1,競技者csv変換!$1:$1,0),0)))</f>
        <v/>
      </c>
      <c r="AD87" s="76" t="str">
        <f>IF(ISERROR(VLOOKUP($A87,競技者csv変換!$A:$AK,MATCH(AD$1,競技者csv変換!$1:$1,0),0)),"",IF(VLOOKUP($A87,競技者csv変換!$A:$AK,MATCH(AD$1,競技者csv変換!$1:$1,0),0)="","",VLOOKUP($A87,競技者csv変換!$A:$AK,MATCH(AD$1,競技者csv変換!$1:$1,0),0)))</f>
        <v/>
      </c>
      <c r="AE87" s="76" t="str">
        <f>IF(ISERROR(VLOOKUP($A87,競技者csv変換!$A:$AK,MATCH(AE$1,競技者csv変換!$1:$1,0),0)),"",IF(VLOOKUP($A87,競技者csv変換!$A:$AK,MATCH(AE$1,競技者csv変換!$1:$1,0),0)="","",VLOOKUP($A87,競技者csv変換!$A:$AK,MATCH(AE$1,競技者csv変換!$1:$1,0),0)))</f>
        <v/>
      </c>
      <c r="AF87" s="76" t="str">
        <f>IF(ISERROR(VLOOKUP($A87,競技者csv変換!$A:$AK,MATCH(AF$1,競技者csv変換!$1:$1,0),0)),"",IF(VLOOKUP($A87,競技者csv変換!$A:$AK,MATCH(AF$1,競技者csv変換!$1:$1,0),0)="","",VLOOKUP($A87,競技者csv変換!$A:$AK,MATCH(AF$1,競技者csv変換!$1:$1,0),0)))</f>
        <v/>
      </c>
      <c r="AG87" s="76" t="str">
        <f>IF(ISERROR(VLOOKUP($A87,競技者csv変換!$A:$AK,MATCH(AG$1,競技者csv変換!$1:$1,0),0)),"",IF(VLOOKUP($A87,競技者csv変換!$A:$AK,MATCH(AG$1,競技者csv変換!$1:$1,0),0)="","",VLOOKUP($A87,競技者csv変換!$A:$AK,MATCH(AG$1,競技者csv変換!$1:$1,0),0)))</f>
        <v/>
      </c>
      <c r="AH87" s="76" t="str">
        <f>IF(ISERROR(VLOOKUP($A87,競技者csv変換!$A:$AK,MATCH(AH$1,競技者csv変換!$1:$1,0),0)),"",IF(VLOOKUP($A87,競技者csv変換!$A:$AK,MATCH(AH$1,競技者csv変換!$1:$1,0),0)="","",VLOOKUP($A87,競技者csv変換!$A:$AK,MATCH(AH$1,競技者csv変換!$1:$1,0),0)))</f>
        <v/>
      </c>
      <c r="AI87" s="76" t="str">
        <f>IF(ISERROR(VLOOKUP($A87,競技者csv変換!$A:$AK,MATCH(AI$1,競技者csv変換!$1:$1,0),0)),"",IF(VLOOKUP($A87,競技者csv変換!$A:$AK,MATCH(AI$1,競技者csv変換!$1:$1,0),0)="","",VLOOKUP($A87,競技者csv変換!$A:$AK,MATCH(AI$1,競技者csv変換!$1:$1,0),0)))</f>
        <v/>
      </c>
      <c r="AJ87" s="76" t="str">
        <f>IF(ISERROR(VLOOKUP($A87,競技者csv変換!$A:$AK,MATCH(AJ$1,競技者csv変換!$1:$1,0),0)),"",IF(VLOOKUP($A87,競技者csv変換!$A:$AK,MATCH(AJ$1,競技者csv変換!$1:$1,0),0)="","",VLOOKUP($A87,競技者csv変換!$A:$AK,MATCH(AJ$1,競技者csv変換!$1:$1,0),0)))</f>
        <v/>
      </c>
      <c r="AK87" s="76" t="str">
        <f>IF(ISERROR(VLOOKUP($A87,競技者csv変換!$A:$AK,MATCH(AK$1,競技者csv変換!$1:$1,0),0)),"",IF(VLOOKUP($A87,競技者csv変換!$A:$AK,MATCH(AK$1,競技者csv変換!$1:$1,0),0)="","",VLOOKUP($A87,競技者csv変換!$A:$AK,MATCH(AK$1,競技者csv変換!$1:$1,0),0)))</f>
        <v/>
      </c>
    </row>
    <row r="88" spans="1:37" ht="18" customHeight="1">
      <c r="A88" s="76" t="str">
        <f t="shared" si="0"/>
        <v/>
      </c>
      <c r="B88" s="189" t="str">
        <f>IF(ISERROR(VLOOKUP($A88,競技者csv変換!$A:$AK,MATCH(B$1,競技者csv変換!$1:$1,0),0)),"",IF(VLOOKUP($A88,競技者csv変換!$A:$AK,MATCH(B$1,競技者csv変換!$1:$1,0),0)="","",VLOOKUP($A88,競技者csv変換!$A:$AK,MATCH(B$1,競技者csv変換!$1:$1,0),0)))</f>
        <v/>
      </c>
      <c r="C88" s="189" t="str">
        <f>IF(ISERROR(VLOOKUP($A88,競技者csv変換!$A:$AK,MATCH(C$1,競技者csv変換!$1:$1,0),0)),"",IF(VLOOKUP($A88,競技者csv変換!$A:$AK,MATCH(C$1,競技者csv変換!$1:$1,0),0)="","",VLOOKUP($A88,競技者csv変換!$A:$AK,MATCH(C$1,競技者csv変換!$1:$1,0),0)))</f>
        <v/>
      </c>
      <c r="D88" s="189" t="str">
        <f>IF(ISERROR(VLOOKUP($A88,競技者csv変換!$A:$AK,MATCH(D$1,競技者csv変換!$1:$1,0),0)),"",IF(VLOOKUP($A88,競技者csv変換!$A:$AK,MATCH(D$1,競技者csv変換!$1:$1,0),0)="","",VLOOKUP($A88,競技者csv変換!$A:$AK,MATCH(D$1,競技者csv変換!$1:$1,0),0)))</f>
        <v/>
      </c>
      <c r="E88" s="189" t="str">
        <f>IF(ISERROR(VLOOKUP($A88,競技者csv変換!$A:$AK,MATCH(E$1,競技者csv変換!$1:$1,0),0)),"",IF(VLOOKUP($A88,競技者csv変換!$A:$AK,MATCH(E$1,競技者csv変換!$1:$1,0),0)="","",VLOOKUP($A88,競技者csv変換!$A:$AK,MATCH(E$1,競技者csv変換!$1:$1,0),0)))</f>
        <v/>
      </c>
      <c r="F88" s="189" t="str">
        <f>IF(ISERROR(VLOOKUP($A88,競技者csv変換!$A:$AK,MATCH(F$1,競技者csv変換!$1:$1,0),0)),"",IF(VLOOKUP($A88,競技者csv変換!$A:$AK,MATCH(F$1,競技者csv変換!$1:$1,0),0)="","",VLOOKUP($A88,競技者csv変換!$A:$AK,MATCH(F$1,競技者csv変換!$1:$1,0),0)))</f>
        <v/>
      </c>
      <c r="G88" s="189" t="str">
        <f>IF(ISERROR(VLOOKUP($A88,競技者csv変換!$A:$AK,MATCH(G$1,競技者csv変換!$1:$1,0),0)),"",IF(VLOOKUP($A88,競技者csv変換!$A:$AK,MATCH(G$1,競技者csv変換!$1:$1,0),0)="","",VLOOKUP($A88,競技者csv変換!$A:$AK,MATCH(G$1,競技者csv変換!$1:$1,0),0)))</f>
        <v/>
      </c>
      <c r="H88" s="189" t="str">
        <f>IF(ISERROR(VLOOKUP($A88,競技者csv変換!$A:$AK,MATCH(H$1,競技者csv変換!$1:$1,0),0)),"",IF(VLOOKUP($A88,競技者csv変換!$A:$AK,MATCH(H$1,競技者csv変換!$1:$1,0),0)="","",VLOOKUP($A88,競技者csv変換!$A:$AK,MATCH(H$1,競技者csv変換!$1:$1,0),0)))</f>
        <v/>
      </c>
      <c r="I88" s="189" t="str">
        <f>IF(ISERROR(VLOOKUP($A88,競技者csv変換!$A:$AK,MATCH(I$1,競技者csv変換!$1:$1,0),0)),"",IF(VLOOKUP($A88,競技者csv変換!$A:$AK,MATCH(I$1,競技者csv変換!$1:$1,0),0)="","",VLOOKUP($A88,競技者csv変換!$A:$AK,MATCH(I$1,競技者csv変換!$1:$1,0),0)))</f>
        <v/>
      </c>
      <c r="J88" s="189" t="str">
        <f>IF(ISERROR(VLOOKUP($A88,競技者csv変換!$A:$AK,MATCH(J$1,競技者csv変換!$1:$1,0),0)),"",IF(VLOOKUP($A88,競技者csv変換!$A:$AK,MATCH(J$1,競技者csv変換!$1:$1,0),0)="","",VLOOKUP($A88,競技者csv変換!$A:$AK,MATCH(J$1,競技者csv変換!$1:$1,0),0)))</f>
        <v/>
      </c>
      <c r="K88" s="189" t="str">
        <f>IF(ISERROR(VLOOKUP($A88,競技者csv変換!$A:$AK,MATCH(K$1,競技者csv変換!$1:$1,0),0)),"",IF(VLOOKUP($A88,競技者csv変換!$A:$AK,MATCH(K$1,競技者csv変換!$1:$1,0),0)="","",VLOOKUP($A88,競技者csv変換!$A:$AK,MATCH(K$1,競技者csv変換!$1:$1,0),0)))</f>
        <v/>
      </c>
      <c r="L88" s="189" t="str">
        <f>IF(ISERROR(VLOOKUP($A88,競技者csv変換!$A:$AK,MATCH(L$1,競技者csv変換!$1:$1,0),0)),"",IF(VLOOKUP($A88,競技者csv変換!$A:$AK,MATCH(L$1,競技者csv変換!$1:$1,0),0)="","",VLOOKUP($A88,競技者csv変換!$A:$AK,MATCH(L$1,競技者csv変換!$1:$1,0),0)))</f>
        <v/>
      </c>
      <c r="M88" s="189" t="str">
        <f>IF(ISERROR(VLOOKUP($A88,競技者csv変換!$A:$AK,MATCH(M$1,競技者csv変換!$1:$1,0),0)),"",IF(VLOOKUP($A88,競技者csv変換!$A:$AK,MATCH(M$1,競技者csv変換!$1:$1,0),0)="","",VLOOKUP($A88,競技者csv変換!$A:$AK,MATCH(M$1,競技者csv変換!$1:$1,0),0)))</f>
        <v/>
      </c>
      <c r="N88" s="189" t="str">
        <f>IF(ISERROR(VLOOKUP($A88,競技者csv変換!$A:$AK,MATCH(N$1,競技者csv変換!$1:$1,0),0)),"",IF(VLOOKUP($A88,競技者csv変換!$A:$AK,MATCH(N$1,競技者csv変換!$1:$1,0),0)="","",VLOOKUP($A88,競技者csv変換!$A:$AK,MATCH(N$1,競技者csv変換!$1:$1,0),0)))</f>
        <v/>
      </c>
      <c r="O88" s="189" t="str">
        <f>IF(ISERROR(VLOOKUP($A88,競技者csv変換!$A:$AK,MATCH(O$1,競技者csv変換!$1:$1,0),0)),"",IF(VLOOKUP($A88,競技者csv変換!$A:$AK,MATCH(O$1,競技者csv変換!$1:$1,0),0)="","",VLOOKUP($A88,競技者csv変換!$A:$AK,MATCH(O$1,競技者csv変換!$1:$1,0),0)))</f>
        <v/>
      </c>
      <c r="P88" s="189" t="str">
        <f>IF(ISERROR(VLOOKUP($A88,競技者csv変換!$A:$AK,MATCH(P$1,競技者csv変換!$1:$1,0),0)),"",IF(VLOOKUP($A88,競技者csv変換!$A:$AK,MATCH(P$1,競技者csv変換!$1:$1,0),0)="","",VLOOKUP($A88,競技者csv変換!$A:$AK,MATCH(P$1,競技者csv変換!$1:$1,0),0)))</f>
        <v/>
      </c>
      <c r="Q88" s="189" t="str">
        <f>IF(ISERROR(VLOOKUP($A88,競技者csv変換!$A:$AK,MATCH(Q$1,競技者csv変換!$1:$1,0),0)),"",IF(VLOOKUP($A88,競技者csv変換!$A:$AK,MATCH(Q$1,競技者csv変換!$1:$1,0),0)="","",VLOOKUP($A88,競技者csv変換!$A:$AK,MATCH(Q$1,競技者csv変換!$1:$1,0),0)))</f>
        <v/>
      </c>
      <c r="R88" s="189" t="str">
        <f>IF(ISERROR(VLOOKUP($A88,競技者csv変換!$A:$AK,MATCH(R$1,競技者csv変換!$1:$1,0),0)),"",IF(VLOOKUP($A88,競技者csv変換!$A:$AK,MATCH(R$1,競技者csv変換!$1:$1,0),0)="","",VLOOKUP($A88,競技者csv変換!$A:$AK,MATCH(R$1,競技者csv変換!$1:$1,0),0)))</f>
        <v/>
      </c>
      <c r="S88" s="189" t="str">
        <f>IF(ISERROR(VLOOKUP($A88,競技者csv変換!$A:$AK,MATCH(S$1,競技者csv変換!$1:$1,0),0)),"",IF(VLOOKUP($A88,競技者csv変換!$A:$AK,MATCH(S$1,競技者csv変換!$1:$1,0),0)="","",VLOOKUP($A88,競技者csv変換!$A:$AK,MATCH(S$1,競技者csv変換!$1:$1,0),0)))</f>
        <v/>
      </c>
      <c r="T88" s="189" t="str">
        <f>IF(ISERROR(VLOOKUP($A88,競技者csv変換!$A:$AK,MATCH(T$1,競技者csv変換!$1:$1,0),0)),"",IF(VLOOKUP($A88,競技者csv変換!$A:$AK,MATCH(T$1,競技者csv変換!$1:$1,0),0)="","",VLOOKUP($A88,競技者csv変換!$A:$AK,MATCH(T$1,競技者csv変換!$1:$1,0),0)))</f>
        <v/>
      </c>
      <c r="U88" s="189" t="str">
        <f>IF(ISERROR(VLOOKUP($A88,競技者csv変換!$A:$AK,MATCH(U$1,競技者csv変換!$1:$1,0),0)),"",IF(VLOOKUP($A88,競技者csv変換!$A:$AK,MATCH(U$1,競技者csv変換!$1:$1,0),0)="","",VLOOKUP($A88,競技者csv変換!$A:$AK,MATCH(U$1,競技者csv変換!$1:$1,0),0)))</f>
        <v/>
      </c>
      <c r="V88" s="189" t="str">
        <f>IF(ISERROR(VLOOKUP($A88,競技者csv変換!$A:$AK,MATCH(V$1,競技者csv変換!$1:$1,0),0)),"",IF(VLOOKUP($A88,競技者csv変換!$A:$AK,MATCH(V$1,競技者csv変換!$1:$1,0),0)="","",VLOOKUP($A88,競技者csv変換!$A:$AK,MATCH(V$1,競技者csv変換!$1:$1,0),0)))</f>
        <v/>
      </c>
      <c r="W88" s="189" t="str">
        <f>IF(ISERROR(VLOOKUP($A88,競技者csv変換!$A:$AK,MATCH(W$1,競技者csv変換!$1:$1,0),0)),"",IF(VLOOKUP($A88,競技者csv変換!$A:$AK,MATCH(W$1,競技者csv変換!$1:$1,0),0)="","",VLOOKUP($A88,競技者csv変換!$A:$AK,MATCH(W$1,競技者csv変換!$1:$1,0),0)))</f>
        <v/>
      </c>
      <c r="X88" s="189" t="str">
        <f>IF(ISERROR(VLOOKUP($A88,競技者csv変換!$A:$AK,MATCH(X$1,競技者csv変換!$1:$1,0),0)),"",IF(VLOOKUP($A88,競技者csv変換!$A:$AK,MATCH(X$1,競技者csv変換!$1:$1,0),0)="","",VLOOKUP($A88,競技者csv変換!$A:$AK,MATCH(X$1,競技者csv変換!$1:$1,0),0)))</f>
        <v/>
      </c>
      <c r="Y88" s="189" t="str">
        <f>IF(ISERROR(VLOOKUP($A88,競技者csv変換!$A:$AK,MATCH(Y$1,競技者csv変換!$1:$1,0),0)),"",IF(VLOOKUP($A88,競技者csv変換!$A:$AK,MATCH(Y$1,競技者csv変換!$1:$1,0),0)="","",VLOOKUP($A88,競技者csv変換!$A:$AK,MATCH(Y$1,競技者csv変換!$1:$1,0),0)))</f>
        <v/>
      </c>
      <c r="Z88" s="189" t="str">
        <f>IF(ISERROR(VLOOKUP($A88,競技者csv変換!$A:$AK,MATCH(Z$1,競技者csv変換!$1:$1,0),0)),"",IF(VLOOKUP($A88,競技者csv変換!$A:$AK,MATCH(Z$1,競技者csv変換!$1:$1,0),0)="","",VLOOKUP($A88,競技者csv変換!$A:$AK,MATCH(Z$1,競技者csv変換!$1:$1,0),0)))</f>
        <v/>
      </c>
      <c r="AA88" s="189" t="str">
        <f>IF(ISERROR(VLOOKUP($A88,競技者csv変換!$A:$AK,MATCH(AA$1,競技者csv変換!$1:$1,0),0)),"",IF(VLOOKUP($A88,競技者csv変換!$A:$AK,MATCH(AA$1,競技者csv変換!$1:$1,0),0)="","",VLOOKUP($A88,競技者csv変換!$A:$AK,MATCH(AA$1,競技者csv変換!$1:$1,0),0)))</f>
        <v/>
      </c>
      <c r="AB88" s="189" t="str">
        <f>IF(ISERROR(VLOOKUP($A88,競技者csv変換!$A:$AK,MATCH(AB$1,競技者csv変換!$1:$1,0),0)),"",IF(VLOOKUP($A88,競技者csv変換!$A:$AK,MATCH(AB$1,競技者csv変換!$1:$1,0),0)="","",VLOOKUP($A88,競技者csv変換!$A:$AK,MATCH(AB$1,競技者csv変換!$1:$1,0),0)))</f>
        <v/>
      </c>
      <c r="AC88" s="189" t="str">
        <f>IF(ISERROR(VLOOKUP($A88,競技者csv変換!$A:$AK,MATCH(AC$1,競技者csv変換!$1:$1,0),0)),"",IF(VLOOKUP($A88,競技者csv変換!$A:$AK,MATCH(AC$1,競技者csv変換!$1:$1,0),0)="","",VLOOKUP($A88,競技者csv変換!$A:$AK,MATCH(AC$1,競技者csv変換!$1:$1,0),0)))</f>
        <v/>
      </c>
      <c r="AD88" s="76" t="str">
        <f>IF(ISERROR(VLOOKUP($A88,競技者csv変換!$A:$AK,MATCH(AD$1,競技者csv変換!$1:$1,0),0)),"",IF(VLOOKUP($A88,競技者csv変換!$A:$AK,MATCH(AD$1,競技者csv変換!$1:$1,0),0)="","",VLOOKUP($A88,競技者csv変換!$A:$AK,MATCH(AD$1,競技者csv変換!$1:$1,0),0)))</f>
        <v/>
      </c>
      <c r="AE88" s="76" t="str">
        <f>IF(ISERROR(VLOOKUP($A88,競技者csv変換!$A:$AK,MATCH(AE$1,競技者csv変換!$1:$1,0),0)),"",IF(VLOOKUP($A88,競技者csv変換!$A:$AK,MATCH(AE$1,競技者csv変換!$1:$1,0),0)="","",VLOOKUP($A88,競技者csv変換!$A:$AK,MATCH(AE$1,競技者csv変換!$1:$1,0),0)))</f>
        <v/>
      </c>
      <c r="AF88" s="76" t="str">
        <f>IF(ISERROR(VLOOKUP($A88,競技者csv変換!$A:$AK,MATCH(AF$1,競技者csv変換!$1:$1,0),0)),"",IF(VLOOKUP($A88,競技者csv変換!$A:$AK,MATCH(AF$1,競技者csv変換!$1:$1,0),0)="","",VLOOKUP($A88,競技者csv変換!$A:$AK,MATCH(AF$1,競技者csv変換!$1:$1,0),0)))</f>
        <v/>
      </c>
      <c r="AG88" s="76" t="str">
        <f>IF(ISERROR(VLOOKUP($A88,競技者csv変換!$A:$AK,MATCH(AG$1,競技者csv変換!$1:$1,0),0)),"",IF(VLOOKUP($A88,競技者csv変換!$A:$AK,MATCH(AG$1,競技者csv変換!$1:$1,0),0)="","",VLOOKUP($A88,競技者csv変換!$A:$AK,MATCH(AG$1,競技者csv変換!$1:$1,0),0)))</f>
        <v/>
      </c>
      <c r="AH88" s="76" t="str">
        <f>IF(ISERROR(VLOOKUP($A88,競技者csv変換!$A:$AK,MATCH(AH$1,競技者csv変換!$1:$1,0),0)),"",IF(VLOOKUP($A88,競技者csv変換!$A:$AK,MATCH(AH$1,競技者csv変換!$1:$1,0),0)="","",VLOOKUP($A88,競技者csv変換!$A:$AK,MATCH(AH$1,競技者csv変換!$1:$1,0),0)))</f>
        <v/>
      </c>
      <c r="AI88" s="76" t="str">
        <f>IF(ISERROR(VLOOKUP($A88,競技者csv変換!$A:$AK,MATCH(AI$1,競技者csv変換!$1:$1,0),0)),"",IF(VLOOKUP($A88,競技者csv変換!$A:$AK,MATCH(AI$1,競技者csv変換!$1:$1,0),0)="","",VLOOKUP($A88,競技者csv変換!$A:$AK,MATCH(AI$1,競技者csv変換!$1:$1,0),0)))</f>
        <v/>
      </c>
      <c r="AJ88" s="76" t="str">
        <f>IF(ISERROR(VLOOKUP($A88,競技者csv変換!$A:$AK,MATCH(AJ$1,競技者csv変換!$1:$1,0),0)),"",IF(VLOOKUP($A88,競技者csv変換!$A:$AK,MATCH(AJ$1,競技者csv変換!$1:$1,0),0)="","",VLOOKUP($A88,競技者csv変換!$A:$AK,MATCH(AJ$1,競技者csv変換!$1:$1,0),0)))</f>
        <v/>
      </c>
      <c r="AK88" s="76" t="str">
        <f>IF(ISERROR(VLOOKUP($A88,競技者csv変換!$A:$AK,MATCH(AK$1,競技者csv変換!$1:$1,0),0)),"",IF(VLOOKUP($A88,競技者csv変換!$A:$AK,MATCH(AK$1,競技者csv変換!$1:$1,0),0)="","",VLOOKUP($A88,競技者csv変換!$A:$AK,MATCH(AK$1,競技者csv変換!$1:$1,0),0)))</f>
        <v/>
      </c>
    </row>
    <row r="89" spans="1:37" ht="18" customHeight="1">
      <c r="A89" s="76" t="str">
        <f t="shared" si="0"/>
        <v/>
      </c>
      <c r="B89" s="189" t="str">
        <f>IF(ISERROR(VLOOKUP($A89,競技者csv変換!$A:$AK,MATCH(B$1,競技者csv変換!$1:$1,0),0)),"",IF(VLOOKUP($A89,競技者csv変換!$A:$AK,MATCH(B$1,競技者csv変換!$1:$1,0),0)="","",VLOOKUP($A89,競技者csv変換!$A:$AK,MATCH(B$1,競技者csv変換!$1:$1,0),0)))</f>
        <v/>
      </c>
      <c r="C89" s="189" t="str">
        <f>IF(ISERROR(VLOOKUP($A89,競技者csv変換!$A:$AK,MATCH(C$1,競技者csv変換!$1:$1,0),0)),"",IF(VLOOKUP($A89,競技者csv変換!$A:$AK,MATCH(C$1,競技者csv変換!$1:$1,0),0)="","",VLOOKUP($A89,競技者csv変換!$A:$AK,MATCH(C$1,競技者csv変換!$1:$1,0),0)))</f>
        <v/>
      </c>
      <c r="D89" s="189" t="str">
        <f>IF(ISERROR(VLOOKUP($A89,競技者csv変換!$A:$AK,MATCH(D$1,競技者csv変換!$1:$1,0),0)),"",IF(VLOOKUP($A89,競技者csv変換!$A:$AK,MATCH(D$1,競技者csv変換!$1:$1,0),0)="","",VLOOKUP($A89,競技者csv変換!$A:$AK,MATCH(D$1,競技者csv変換!$1:$1,0),0)))</f>
        <v/>
      </c>
      <c r="E89" s="189" t="str">
        <f>IF(ISERROR(VLOOKUP($A89,競技者csv変換!$A:$AK,MATCH(E$1,競技者csv変換!$1:$1,0),0)),"",IF(VLOOKUP($A89,競技者csv変換!$A:$AK,MATCH(E$1,競技者csv変換!$1:$1,0),0)="","",VLOOKUP($A89,競技者csv変換!$A:$AK,MATCH(E$1,競技者csv変換!$1:$1,0),0)))</f>
        <v/>
      </c>
      <c r="F89" s="189" t="str">
        <f>IF(ISERROR(VLOOKUP($A89,競技者csv変換!$A:$AK,MATCH(F$1,競技者csv変換!$1:$1,0),0)),"",IF(VLOOKUP($A89,競技者csv変換!$A:$AK,MATCH(F$1,競技者csv変換!$1:$1,0),0)="","",VLOOKUP($A89,競技者csv変換!$A:$AK,MATCH(F$1,競技者csv変換!$1:$1,0),0)))</f>
        <v/>
      </c>
      <c r="G89" s="189" t="str">
        <f>IF(ISERROR(VLOOKUP($A89,競技者csv変換!$A:$AK,MATCH(G$1,競技者csv変換!$1:$1,0),0)),"",IF(VLOOKUP($A89,競技者csv変換!$A:$AK,MATCH(G$1,競技者csv変換!$1:$1,0),0)="","",VLOOKUP($A89,競技者csv変換!$A:$AK,MATCH(G$1,競技者csv変換!$1:$1,0),0)))</f>
        <v/>
      </c>
      <c r="H89" s="189" t="str">
        <f>IF(ISERROR(VLOOKUP($A89,競技者csv変換!$A:$AK,MATCH(H$1,競技者csv変換!$1:$1,0),0)),"",IF(VLOOKUP($A89,競技者csv変換!$A:$AK,MATCH(H$1,競技者csv変換!$1:$1,0),0)="","",VLOOKUP($A89,競技者csv変換!$A:$AK,MATCH(H$1,競技者csv変換!$1:$1,0),0)))</f>
        <v/>
      </c>
      <c r="I89" s="189" t="str">
        <f>IF(ISERROR(VLOOKUP($A89,競技者csv変換!$A:$AK,MATCH(I$1,競技者csv変換!$1:$1,0),0)),"",IF(VLOOKUP($A89,競技者csv変換!$A:$AK,MATCH(I$1,競技者csv変換!$1:$1,0),0)="","",VLOOKUP($A89,競技者csv変換!$A:$AK,MATCH(I$1,競技者csv変換!$1:$1,0),0)))</f>
        <v/>
      </c>
      <c r="J89" s="189" t="str">
        <f>IF(ISERROR(VLOOKUP($A89,競技者csv変換!$A:$AK,MATCH(J$1,競技者csv変換!$1:$1,0),0)),"",IF(VLOOKUP($A89,競技者csv変換!$A:$AK,MATCH(J$1,競技者csv変換!$1:$1,0),0)="","",VLOOKUP($A89,競技者csv変換!$A:$AK,MATCH(J$1,競技者csv変換!$1:$1,0),0)))</f>
        <v/>
      </c>
      <c r="K89" s="189" t="str">
        <f>IF(ISERROR(VLOOKUP($A89,競技者csv変換!$A:$AK,MATCH(K$1,競技者csv変換!$1:$1,0),0)),"",IF(VLOOKUP($A89,競技者csv変換!$A:$AK,MATCH(K$1,競技者csv変換!$1:$1,0),0)="","",VLOOKUP($A89,競技者csv変換!$A:$AK,MATCH(K$1,競技者csv変換!$1:$1,0),0)))</f>
        <v/>
      </c>
      <c r="L89" s="189" t="str">
        <f>IF(ISERROR(VLOOKUP($A89,競技者csv変換!$A:$AK,MATCH(L$1,競技者csv変換!$1:$1,0),0)),"",IF(VLOOKUP($A89,競技者csv変換!$A:$AK,MATCH(L$1,競技者csv変換!$1:$1,0),0)="","",VLOOKUP($A89,競技者csv変換!$A:$AK,MATCH(L$1,競技者csv変換!$1:$1,0),0)))</f>
        <v/>
      </c>
      <c r="M89" s="189" t="str">
        <f>IF(ISERROR(VLOOKUP($A89,競技者csv変換!$A:$AK,MATCH(M$1,競技者csv変換!$1:$1,0),0)),"",IF(VLOOKUP($A89,競技者csv変換!$A:$AK,MATCH(M$1,競技者csv変換!$1:$1,0),0)="","",VLOOKUP($A89,競技者csv変換!$A:$AK,MATCH(M$1,競技者csv変換!$1:$1,0),0)))</f>
        <v/>
      </c>
      <c r="N89" s="189" t="str">
        <f>IF(ISERROR(VLOOKUP($A89,競技者csv変換!$A:$AK,MATCH(N$1,競技者csv変換!$1:$1,0),0)),"",IF(VLOOKUP($A89,競技者csv変換!$A:$AK,MATCH(N$1,競技者csv変換!$1:$1,0),0)="","",VLOOKUP($A89,競技者csv変換!$A:$AK,MATCH(N$1,競技者csv変換!$1:$1,0),0)))</f>
        <v/>
      </c>
      <c r="O89" s="189" t="str">
        <f>IF(ISERROR(VLOOKUP($A89,競技者csv変換!$A:$AK,MATCH(O$1,競技者csv変換!$1:$1,0),0)),"",IF(VLOOKUP($A89,競技者csv変換!$A:$AK,MATCH(O$1,競技者csv変換!$1:$1,0),0)="","",VLOOKUP($A89,競技者csv変換!$A:$AK,MATCH(O$1,競技者csv変換!$1:$1,0),0)))</f>
        <v/>
      </c>
      <c r="P89" s="189" t="str">
        <f>IF(ISERROR(VLOOKUP($A89,競技者csv変換!$A:$AK,MATCH(P$1,競技者csv変換!$1:$1,0),0)),"",IF(VLOOKUP($A89,競技者csv変換!$A:$AK,MATCH(P$1,競技者csv変換!$1:$1,0),0)="","",VLOOKUP($A89,競技者csv変換!$A:$AK,MATCH(P$1,競技者csv変換!$1:$1,0),0)))</f>
        <v/>
      </c>
      <c r="Q89" s="189" t="str">
        <f>IF(ISERROR(VLOOKUP($A89,競技者csv変換!$A:$AK,MATCH(Q$1,競技者csv変換!$1:$1,0),0)),"",IF(VLOOKUP($A89,競技者csv変換!$A:$AK,MATCH(Q$1,競技者csv変換!$1:$1,0),0)="","",VLOOKUP($A89,競技者csv変換!$A:$AK,MATCH(Q$1,競技者csv変換!$1:$1,0),0)))</f>
        <v/>
      </c>
      <c r="R89" s="189" t="str">
        <f>IF(ISERROR(VLOOKUP($A89,競技者csv変換!$A:$AK,MATCH(R$1,競技者csv変換!$1:$1,0),0)),"",IF(VLOOKUP($A89,競技者csv変換!$A:$AK,MATCH(R$1,競技者csv変換!$1:$1,0),0)="","",VLOOKUP($A89,競技者csv変換!$A:$AK,MATCH(R$1,競技者csv変換!$1:$1,0),0)))</f>
        <v/>
      </c>
      <c r="S89" s="189" t="str">
        <f>IF(ISERROR(VLOOKUP($A89,競技者csv変換!$A:$AK,MATCH(S$1,競技者csv変換!$1:$1,0),0)),"",IF(VLOOKUP($A89,競技者csv変換!$A:$AK,MATCH(S$1,競技者csv変換!$1:$1,0),0)="","",VLOOKUP($A89,競技者csv変換!$A:$AK,MATCH(S$1,競技者csv変換!$1:$1,0),0)))</f>
        <v/>
      </c>
      <c r="T89" s="189" t="str">
        <f>IF(ISERROR(VLOOKUP($A89,競技者csv変換!$A:$AK,MATCH(T$1,競技者csv変換!$1:$1,0),0)),"",IF(VLOOKUP($A89,競技者csv変換!$A:$AK,MATCH(T$1,競技者csv変換!$1:$1,0),0)="","",VLOOKUP($A89,競技者csv変換!$A:$AK,MATCH(T$1,競技者csv変換!$1:$1,0),0)))</f>
        <v/>
      </c>
      <c r="U89" s="189" t="str">
        <f>IF(ISERROR(VLOOKUP($A89,競技者csv変換!$A:$AK,MATCH(U$1,競技者csv変換!$1:$1,0),0)),"",IF(VLOOKUP($A89,競技者csv変換!$A:$AK,MATCH(U$1,競技者csv変換!$1:$1,0),0)="","",VLOOKUP($A89,競技者csv変換!$A:$AK,MATCH(U$1,競技者csv変換!$1:$1,0),0)))</f>
        <v/>
      </c>
      <c r="V89" s="189" t="str">
        <f>IF(ISERROR(VLOOKUP($A89,競技者csv変換!$A:$AK,MATCH(V$1,競技者csv変換!$1:$1,0),0)),"",IF(VLOOKUP($A89,競技者csv変換!$A:$AK,MATCH(V$1,競技者csv変換!$1:$1,0),0)="","",VLOOKUP($A89,競技者csv変換!$A:$AK,MATCH(V$1,競技者csv変換!$1:$1,0),0)))</f>
        <v/>
      </c>
      <c r="W89" s="189" t="str">
        <f>IF(ISERROR(VLOOKUP($A89,競技者csv変換!$A:$AK,MATCH(W$1,競技者csv変換!$1:$1,0),0)),"",IF(VLOOKUP($A89,競技者csv変換!$A:$AK,MATCH(W$1,競技者csv変換!$1:$1,0),0)="","",VLOOKUP($A89,競技者csv変換!$A:$AK,MATCH(W$1,競技者csv変換!$1:$1,0),0)))</f>
        <v/>
      </c>
      <c r="X89" s="189" t="str">
        <f>IF(ISERROR(VLOOKUP($A89,競技者csv変換!$A:$AK,MATCH(X$1,競技者csv変換!$1:$1,0),0)),"",IF(VLOOKUP($A89,競技者csv変換!$A:$AK,MATCH(X$1,競技者csv変換!$1:$1,0),0)="","",VLOOKUP($A89,競技者csv変換!$A:$AK,MATCH(X$1,競技者csv変換!$1:$1,0),0)))</f>
        <v/>
      </c>
      <c r="Y89" s="189" t="str">
        <f>IF(ISERROR(VLOOKUP($A89,競技者csv変換!$A:$AK,MATCH(Y$1,競技者csv変換!$1:$1,0),0)),"",IF(VLOOKUP($A89,競技者csv変換!$A:$AK,MATCH(Y$1,競技者csv変換!$1:$1,0),0)="","",VLOOKUP($A89,競技者csv変換!$A:$AK,MATCH(Y$1,競技者csv変換!$1:$1,0),0)))</f>
        <v/>
      </c>
      <c r="Z89" s="189" t="str">
        <f>IF(ISERROR(VLOOKUP($A89,競技者csv変換!$A:$AK,MATCH(Z$1,競技者csv変換!$1:$1,0),0)),"",IF(VLOOKUP($A89,競技者csv変換!$A:$AK,MATCH(Z$1,競技者csv変換!$1:$1,0),0)="","",VLOOKUP($A89,競技者csv変換!$A:$AK,MATCH(Z$1,競技者csv変換!$1:$1,0),0)))</f>
        <v/>
      </c>
      <c r="AA89" s="189" t="str">
        <f>IF(ISERROR(VLOOKUP($A89,競技者csv変換!$A:$AK,MATCH(AA$1,競技者csv変換!$1:$1,0),0)),"",IF(VLOOKUP($A89,競技者csv変換!$A:$AK,MATCH(AA$1,競技者csv変換!$1:$1,0),0)="","",VLOOKUP($A89,競技者csv変換!$A:$AK,MATCH(AA$1,競技者csv変換!$1:$1,0),0)))</f>
        <v/>
      </c>
      <c r="AB89" s="189" t="str">
        <f>IF(ISERROR(VLOOKUP($A89,競技者csv変換!$A:$AK,MATCH(AB$1,競技者csv変換!$1:$1,0),0)),"",IF(VLOOKUP($A89,競技者csv変換!$A:$AK,MATCH(AB$1,競技者csv変換!$1:$1,0),0)="","",VLOOKUP($A89,競技者csv変換!$A:$AK,MATCH(AB$1,競技者csv変換!$1:$1,0),0)))</f>
        <v/>
      </c>
      <c r="AC89" s="189" t="str">
        <f>IF(ISERROR(VLOOKUP($A89,競技者csv変換!$A:$AK,MATCH(AC$1,競技者csv変換!$1:$1,0),0)),"",IF(VLOOKUP($A89,競技者csv変換!$A:$AK,MATCH(AC$1,競技者csv変換!$1:$1,0),0)="","",VLOOKUP($A89,競技者csv変換!$A:$AK,MATCH(AC$1,競技者csv変換!$1:$1,0),0)))</f>
        <v/>
      </c>
      <c r="AD89" s="76" t="str">
        <f>IF(ISERROR(VLOOKUP($A89,競技者csv変換!$A:$AK,MATCH(AD$1,競技者csv変換!$1:$1,0),0)),"",IF(VLOOKUP($A89,競技者csv変換!$A:$AK,MATCH(AD$1,競技者csv変換!$1:$1,0),0)="","",VLOOKUP($A89,競技者csv変換!$A:$AK,MATCH(AD$1,競技者csv変換!$1:$1,0),0)))</f>
        <v/>
      </c>
      <c r="AE89" s="76" t="str">
        <f>IF(ISERROR(VLOOKUP($A89,競技者csv変換!$A:$AK,MATCH(AE$1,競技者csv変換!$1:$1,0),0)),"",IF(VLOOKUP($A89,競技者csv変換!$A:$AK,MATCH(AE$1,競技者csv変換!$1:$1,0),0)="","",VLOOKUP($A89,競技者csv変換!$A:$AK,MATCH(AE$1,競技者csv変換!$1:$1,0),0)))</f>
        <v/>
      </c>
      <c r="AF89" s="76" t="str">
        <f>IF(ISERROR(VLOOKUP($A89,競技者csv変換!$A:$AK,MATCH(AF$1,競技者csv変換!$1:$1,0),0)),"",IF(VLOOKUP($A89,競技者csv変換!$A:$AK,MATCH(AF$1,競技者csv変換!$1:$1,0),0)="","",VLOOKUP($A89,競技者csv変換!$A:$AK,MATCH(AF$1,競技者csv変換!$1:$1,0),0)))</f>
        <v/>
      </c>
      <c r="AG89" s="76" t="str">
        <f>IF(ISERROR(VLOOKUP($A89,競技者csv変換!$A:$AK,MATCH(AG$1,競技者csv変換!$1:$1,0),0)),"",IF(VLOOKUP($A89,競技者csv変換!$A:$AK,MATCH(AG$1,競技者csv変換!$1:$1,0),0)="","",VLOOKUP($A89,競技者csv変換!$A:$AK,MATCH(AG$1,競技者csv変換!$1:$1,0),0)))</f>
        <v/>
      </c>
      <c r="AH89" s="76" t="str">
        <f>IF(ISERROR(VLOOKUP($A89,競技者csv変換!$A:$AK,MATCH(AH$1,競技者csv変換!$1:$1,0),0)),"",IF(VLOOKUP($A89,競技者csv変換!$A:$AK,MATCH(AH$1,競技者csv変換!$1:$1,0),0)="","",VLOOKUP($A89,競技者csv変換!$A:$AK,MATCH(AH$1,競技者csv変換!$1:$1,0),0)))</f>
        <v/>
      </c>
      <c r="AI89" s="76" t="str">
        <f>IF(ISERROR(VLOOKUP($A89,競技者csv変換!$A:$AK,MATCH(AI$1,競技者csv変換!$1:$1,0),0)),"",IF(VLOOKUP($A89,競技者csv変換!$A:$AK,MATCH(AI$1,競技者csv変換!$1:$1,0),0)="","",VLOOKUP($A89,競技者csv変換!$A:$AK,MATCH(AI$1,競技者csv変換!$1:$1,0),0)))</f>
        <v/>
      </c>
      <c r="AJ89" s="76" t="str">
        <f>IF(ISERROR(VLOOKUP($A89,競技者csv変換!$A:$AK,MATCH(AJ$1,競技者csv変換!$1:$1,0),0)),"",IF(VLOOKUP($A89,競技者csv変換!$A:$AK,MATCH(AJ$1,競技者csv変換!$1:$1,0),0)="","",VLOOKUP($A89,競技者csv変換!$A:$AK,MATCH(AJ$1,競技者csv変換!$1:$1,0),0)))</f>
        <v/>
      </c>
      <c r="AK89" s="76" t="str">
        <f>IF(ISERROR(VLOOKUP($A89,競技者csv変換!$A:$AK,MATCH(AK$1,競技者csv変換!$1:$1,0),0)),"",IF(VLOOKUP($A89,競技者csv変換!$A:$AK,MATCH(AK$1,競技者csv変換!$1:$1,0),0)="","",VLOOKUP($A89,競技者csv変換!$A:$AK,MATCH(AK$1,競技者csv変換!$1:$1,0),0)))</f>
        <v/>
      </c>
    </row>
    <row r="90" spans="1:37" ht="18" customHeight="1">
      <c r="A90" s="76" t="str">
        <f t="shared" si="0"/>
        <v/>
      </c>
      <c r="B90" s="189" t="str">
        <f>IF(ISERROR(VLOOKUP($A90,競技者csv変換!$A:$AK,MATCH(B$1,競技者csv変換!$1:$1,0),0)),"",IF(VLOOKUP($A90,競技者csv変換!$A:$AK,MATCH(B$1,競技者csv変換!$1:$1,0),0)="","",VLOOKUP($A90,競技者csv変換!$A:$AK,MATCH(B$1,競技者csv変換!$1:$1,0),0)))</f>
        <v/>
      </c>
      <c r="C90" s="189" t="str">
        <f>IF(ISERROR(VLOOKUP($A90,競技者csv変換!$A:$AK,MATCH(C$1,競技者csv変換!$1:$1,0),0)),"",IF(VLOOKUP($A90,競技者csv変換!$A:$AK,MATCH(C$1,競技者csv変換!$1:$1,0),0)="","",VLOOKUP($A90,競技者csv変換!$A:$AK,MATCH(C$1,競技者csv変換!$1:$1,0),0)))</f>
        <v/>
      </c>
      <c r="D90" s="189" t="str">
        <f>IF(ISERROR(VLOOKUP($A90,競技者csv変換!$A:$AK,MATCH(D$1,競技者csv変換!$1:$1,0),0)),"",IF(VLOOKUP($A90,競技者csv変換!$A:$AK,MATCH(D$1,競技者csv変換!$1:$1,0),0)="","",VLOOKUP($A90,競技者csv変換!$A:$AK,MATCH(D$1,競技者csv変換!$1:$1,0),0)))</f>
        <v/>
      </c>
      <c r="E90" s="189" t="str">
        <f>IF(ISERROR(VLOOKUP($A90,競技者csv変換!$A:$AK,MATCH(E$1,競技者csv変換!$1:$1,0),0)),"",IF(VLOOKUP($A90,競技者csv変換!$A:$AK,MATCH(E$1,競技者csv変換!$1:$1,0),0)="","",VLOOKUP($A90,競技者csv変換!$A:$AK,MATCH(E$1,競技者csv変換!$1:$1,0),0)))</f>
        <v/>
      </c>
      <c r="F90" s="189" t="str">
        <f>IF(ISERROR(VLOOKUP($A90,競技者csv変換!$A:$AK,MATCH(F$1,競技者csv変換!$1:$1,0),0)),"",IF(VLOOKUP($A90,競技者csv変換!$A:$AK,MATCH(F$1,競技者csv変換!$1:$1,0),0)="","",VLOOKUP($A90,競技者csv変換!$A:$AK,MATCH(F$1,競技者csv変換!$1:$1,0),0)))</f>
        <v/>
      </c>
      <c r="G90" s="189" t="str">
        <f>IF(ISERROR(VLOOKUP($A90,競技者csv変換!$A:$AK,MATCH(G$1,競技者csv変換!$1:$1,0),0)),"",IF(VLOOKUP($A90,競技者csv変換!$A:$AK,MATCH(G$1,競技者csv変換!$1:$1,0),0)="","",VLOOKUP($A90,競技者csv変換!$A:$AK,MATCH(G$1,競技者csv変換!$1:$1,0),0)))</f>
        <v/>
      </c>
      <c r="H90" s="189" t="str">
        <f>IF(ISERROR(VLOOKUP($A90,競技者csv変換!$A:$AK,MATCH(H$1,競技者csv変換!$1:$1,0),0)),"",IF(VLOOKUP($A90,競技者csv変換!$A:$AK,MATCH(H$1,競技者csv変換!$1:$1,0),0)="","",VLOOKUP($A90,競技者csv変換!$A:$AK,MATCH(H$1,競技者csv変換!$1:$1,0),0)))</f>
        <v/>
      </c>
      <c r="I90" s="189" t="str">
        <f>IF(ISERROR(VLOOKUP($A90,競技者csv変換!$A:$AK,MATCH(I$1,競技者csv変換!$1:$1,0),0)),"",IF(VLOOKUP($A90,競技者csv変換!$A:$AK,MATCH(I$1,競技者csv変換!$1:$1,0),0)="","",VLOOKUP($A90,競技者csv変換!$A:$AK,MATCH(I$1,競技者csv変換!$1:$1,0),0)))</f>
        <v/>
      </c>
      <c r="J90" s="189" t="str">
        <f>IF(ISERROR(VLOOKUP($A90,競技者csv変換!$A:$AK,MATCH(J$1,競技者csv変換!$1:$1,0),0)),"",IF(VLOOKUP($A90,競技者csv変換!$A:$AK,MATCH(J$1,競技者csv変換!$1:$1,0),0)="","",VLOOKUP($A90,競技者csv変換!$A:$AK,MATCH(J$1,競技者csv変換!$1:$1,0),0)))</f>
        <v/>
      </c>
      <c r="K90" s="189" t="str">
        <f>IF(ISERROR(VLOOKUP($A90,競技者csv変換!$A:$AK,MATCH(K$1,競技者csv変換!$1:$1,0),0)),"",IF(VLOOKUP($A90,競技者csv変換!$A:$AK,MATCH(K$1,競技者csv変換!$1:$1,0),0)="","",VLOOKUP($A90,競技者csv変換!$A:$AK,MATCH(K$1,競技者csv変換!$1:$1,0),0)))</f>
        <v/>
      </c>
      <c r="L90" s="189" t="str">
        <f>IF(ISERROR(VLOOKUP($A90,競技者csv変換!$A:$AK,MATCH(L$1,競技者csv変換!$1:$1,0),0)),"",IF(VLOOKUP($A90,競技者csv変換!$A:$AK,MATCH(L$1,競技者csv変換!$1:$1,0),0)="","",VLOOKUP($A90,競技者csv変換!$A:$AK,MATCH(L$1,競技者csv変換!$1:$1,0),0)))</f>
        <v/>
      </c>
      <c r="M90" s="189" t="str">
        <f>IF(ISERROR(VLOOKUP($A90,競技者csv変換!$A:$AK,MATCH(M$1,競技者csv変換!$1:$1,0),0)),"",IF(VLOOKUP($A90,競技者csv変換!$A:$AK,MATCH(M$1,競技者csv変換!$1:$1,0),0)="","",VLOOKUP($A90,競技者csv変換!$A:$AK,MATCH(M$1,競技者csv変換!$1:$1,0),0)))</f>
        <v/>
      </c>
      <c r="N90" s="189" t="str">
        <f>IF(ISERROR(VLOOKUP($A90,競技者csv変換!$A:$AK,MATCH(N$1,競技者csv変換!$1:$1,0),0)),"",IF(VLOOKUP($A90,競技者csv変換!$A:$AK,MATCH(N$1,競技者csv変換!$1:$1,0),0)="","",VLOOKUP($A90,競技者csv変換!$A:$AK,MATCH(N$1,競技者csv変換!$1:$1,0),0)))</f>
        <v/>
      </c>
      <c r="O90" s="189" t="str">
        <f>IF(ISERROR(VLOOKUP($A90,競技者csv変換!$A:$AK,MATCH(O$1,競技者csv変換!$1:$1,0),0)),"",IF(VLOOKUP($A90,競技者csv変換!$A:$AK,MATCH(O$1,競技者csv変換!$1:$1,0),0)="","",VLOOKUP($A90,競技者csv変換!$A:$AK,MATCH(O$1,競技者csv変換!$1:$1,0),0)))</f>
        <v/>
      </c>
      <c r="P90" s="189" t="str">
        <f>IF(ISERROR(VLOOKUP($A90,競技者csv変換!$A:$AK,MATCH(P$1,競技者csv変換!$1:$1,0),0)),"",IF(VLOOKUP($A90,競技者csv変換!$A:$AK,MATCH(P$1,競技者csv変換!$1:$1,0),0)="","",VLOOKUP($A90,競技者csv変換!$A:$AK,MATCH(P$1,競技者csv変換!$1:$1,0),0)))</f>
        <v/>
      </c>
      <c r="Q90" s="189" t="str">
        <f>IF(ISERROR(VLOOKUP($A90,競技者csv変換!$A:$AK,MATCH(Q$1,競技者csv変換!$1:$1,0),0)),"",IF(VLOOKUP($A90,競技者csv変換!$A:$AK,MATCH(Q$1,競技者csv変換!$1:$1,0),0)="","",VLOOKUP($A90,競技者csv変換!$A:$AK,MATCH(Q$1,競技者csv変換!$1:$1,0),0)))</f>
        <v/>
      </c>
      <c r="R90" s="189" t="str">
        <f>IF(ISERROR(VLOOKUP($A90,競技者csv変換!$A:$AK,MATCH(R$1,競技者csv変換!$1:$1,0),0)),"",IF(VLOOKUP($A90,競技者csv変換!$A:$AK,MATCH(R$1,競技者csv変換!$1:$1,0),0)="","",VLOOKUP($A90,競技者csv変換!$A:$AK,MATCH(R$1,競技者csv変換!$1:$1,0),0)))</f>
        <v/>
      </c>
      <c r="S90" s="189" t="str">
        <f>IF(ISERROR(VLOOKUP($A90,競技者csv変換!$A:$AK,MATCH(S$1,競技者csv変換!$1:$1,0),0)),"",IF(VLOOKUP($A90,競技者csv変換!$A:$AK,MATCH(S$1,競技者csv変換!$1:$1,0),0)="","",VLOOKUP($A90,競技者csv変換!$A:$AK,MATCH(S$1,競技者csv変換!$1:$1,0),0)))</f>
        <v/>
      </c>
      <c r="T90" s="189" t="str">
        <f>IF(ISERROR(VLOOKUP($A90,競技者csv変換!$A:$AK,MATCH(T$1,競技者csv変換!$1:$1,0),0)),"",IF(VLOOKUP($A90,競技者csv変換!$A:$AK,MATCH(T$1,競技者csv変換!$1:$1,0),0)="","",VLOOKUP($A90,競技者csv変換!$A:$AK,MATCH(T$1,競技者csv変換!$1:$1,0),0)))</f>
        <v/>
      </c>
      <c r="U90" s="189" t="str">
        <f>IF(ISERROR(VLOOKUP($A90,競技者csv変換!$A:$AK,MATCH(U$1,競技者csv変換!$1:$1,0),0)),"",IF(VLOOKUP($A90,競技者csv変換!$A:$AK,MATCH(U$1,競技者csv変換!$1:$1,0),0)="","",VLOOKUP($A90,競技者csv変換!$A:$AK,MATCH(U$1,競技者csv変換!$1:$1,0),0)))</f>
        <v/>
      </c>
      <c r="V90" s="189" t="str">
        <f>IF(ISERROR(VLOOKUP($A90,競技者csv変換!$A:$AK,MATCH(V$1,競技者csv変換!$1:$1,0),0)),"",IF(VLOOKUP($A90,競技者csv変換!$A:$AK,MATCH(V$1,競技者csv変換!$1:$1,0),0)="","",VLOOKUP($A90,競技者csv変換!$A:$AK,MATCH(V$1,競技者csv変換!$1:$1,0),0)))</f>
        <v/>
      </c>
      <c r="W90" s="189" t="str">
        <f>IF(ISERROR(VLOOKUP($A90,競技者csv変換!$A:$AK,MATCH(W$1,競技者csv変換!$1:$1,0),0)),"",IF(VLOOKUP($A90,競技者csv変換!$A:$AK,MATCH(W$1,競技者csv変換!$1:$1,0),0)="","",VLOOKUP($A90,競技者csv変換!$A:$AK,MATCH(W$1,競技者csv変換!$1:$1,0),0)))</f>
        <v/>
      </c>
      <c r="X90" s="189" t="str">
        <f>IF(ISERROR(VLOOKUP($A90,競技者csv変換!$A:$AK,MATCH(X$1,競技者csv変換!$1:$1,0),0)),"",IF(VLOOKUP($A90,競技者csv変換!$A:$AK,MATCH(X$1,競技者csv変換!$1:$1,0),0)="","",VLOOKUP($A90,競技者csv変換!$A:$AK,MATCH(X$1,競技者csv変換!$1:$1,0),0)))</f>
        <v/>
      </c>
      <c r="Y90" s="189" t="str">
        <f>IF(ISERROR(VLOOKUP($A90,競技者csv変換!$A:$AK,MATCH(Y$1,競技者csv変換!$1:$1,0),0)),"",IF(VLOOKUP($A90,競技者csv変換!$A:$AK,MATCH(Y$1,競技者csv変換!$1:$1,0),0)="","",VLOOKUP($A90,競技者csv変換!$A:$AK,MATCH(Y$1,競技者csv変換!$1:$1,0),0)))</f>
        <v/>
      </c>
      <c r="Z90" s="189" t="str">
        <f>IF(ISERROR(VLOOKUP($A90,競技者csv変換!$A:$AK,MATCH(Z$1,競技者csv変換!$1:$1,0),0)),"",IF(VLOOKUP($A90,競技者csv変換!$A:$AK,MATCH(Z$1,競技者csv変換!$1:$1,0),0)="","",VLOOKUP($A90,競技者csv変換!$A:$AK,MATCH(Z$1,競技者csv変換!$1:$1,0),0)))</f>
        <v/>
      </c>
      <c r="AA90" s="189" t="str">
        <f>IF(ISERROR(VLOOKUP($A90,競技者csv変換!$A:$AK,MATCH(AA$1,競技者csv変換!$1:$1,0),0)),"",IF(VLOOKUP($A90,競技者csv変換!$A:$AK,MATCH(AA$1,競技者csv変換!$1:$1,0),0)="","",VLOOKUP($A90,競技者csv変換!$A:$AK,MATCH(AA$1,競技者csv変換!$1:$1,0),0)))</f>
        <v/>
      </c>
      <c r="AB90" s="189" t="str">
        <f>IF(ISERROR(VLOOKUP($A90,競技者csv変換!$A:$AK,MATCH(AB$1,競技者csv変換!$1:$1,0),0)),"",IF(VLOOKUP($A90,競技者csv変換!$A:$AK,MATCH(AB$1,競技者csv変換!$1:$1,0),0)="","",VLOOKUP($A90,競技者csv変換!$A:$AK,MATCH(AB$1,競技者csv変換!$1:$1,0),0)))</f>
        <v/>
      </c>
      <c r="AC90" s="189" t="str">
        <f>IF(ISERROR(VLOOKUP($A90,競技者csv変換!$A:$AK,MATCH(AC$1,競技者csv変換!$1:$1,0),0)),"",IF(VLOOKUP($A90,競技者csv変換!$A:$AK,MATCH(AC$1,競技者csv変換!$1:$1,0),0)="","",VLOOKUP($A90,競技者csv変換!$A:$AK,MATCH(AC$1,競技者csv変換!$1:$1,0),0)))</f>
        <v/>
      </c>
      <c r="AD90" s="76" t="str">
        <f>IF(ISERROR(VLOOKUP($A90,競技者csv変換!$A:$AK,MATCH(AD$1,競技者csv変換!$1:$1,0),0)),"",IF(VLOOKUP($A90,競技者csv変換!$A:$AK,MATCH(AD$1,競技者csv変換!$1:$1,0),0)="","",VLOOKUP($A90,競技者csv変換!$A:$AK,MATCH(AD$1,競技者csv変換!$1:$1,0),0)))</f>
        <v/>
      </c>
      <c r="AE90" s="76" t="str">
        <f>IF(ISERROR(VLOOKUP($A90,競技者csv変換!$A:$AK,MATCH(AE$1,競技者csv変換!$1:$1,0),0)),"",IF(VLOOKUP($A90,競技者csv変換!$A:$AK,MATCH(AE$1,競技者csv変換!$1:$1,0),0)="","",VLOOKUP($A90,競技者csv変換!$A:$AK,MATCH(AE$1,競技者csv変換!$1:$1,0),0)))</f>
        <v/>
      </c>
      <c r="AF90" s="76" t="str">
        <f>IF(ISERROR(VLOOKUP($A90,競技者csv変換!$A:$AK,MATCH(AF$1,競技者csv変換!$1:$1,0),0)),"",IF(VLOOKUP($A90,競技者csv変換!$A:$AK,MATCH(AF$1,競技者csv変換!$1:$1,0),0)="","",VLOOKUP($A90,競技者csv変換!$A:$AK,MATCH(AF$1,競技者csv変換!$1:$1,0),0)))</f>
        <v/>
      </c>
      <c r="AG90" s="76" t="str">
        <f>IF(ISERROR(VLOOKUP($A90,競技者csv変換!$A:$AK,MATCH(AG$1,競技者csv変換!$1:$1,0),0)),"",IF(VLOOKUP($A90,競技者csv変換!$A:$AK,MATCH(AG$1,競技者csv変換!$1:$1,0),0)="","",VLOOKUP($A90,競技者csv変換!$A:$AK,MATCH(AG$1,競技者csv変換!$1:$1,0),0)))</f>
        <v/>
      </c>
      <c r="AH90" s="76" t="str">
        <f>IF(ISERROR(VLOOKUP($A90,競技者csv変換!$A:$AK,MATCH(AH$1,競技者csv変換!$1:$1,0),0)),"",IF(VLOOKUP($A90,競技者csv変換!$A:$AK,MATCH(AH$1,競技者csv変換!$1:$1,0),0)="","",VLOOKUP($A90,競技者csv変換!$A:$AK,MATCH(AH$1,競技者csv変換!$1:$1,0),0)))</f>
        <v/>
      </c>
      <c r="AI90" s="76" t="str">
        <f>IF(ISERROR(VLOOKUP($A90,競技者csv変換!$A:$AK,MATCH(AI$1,競技者csv変換!$1:$1,0),0)),"",IF(VLOOKUP($A90,競技者csv変換!$A:$AK,MATCH(AI$1,競技者csv変換!$1:$1,0),0)="","",VLOOKUP($A90,競技者csv変換!$A:$AK,MATCH(AI$1,競技者csv変換!$1:$1,0),0)))</f>
        <v/>
      </c>
      <c r="AJ90" s="76" t="str">
        <f>IF(ISERROR(VLOOKUP($A90,競技者csv変換!$A:$AK,MATCH(AJ$1,競技者csv変換!$1:$1,0),0)),"",IF(VLOOKUP($A90,競技者csv変換!$A:$AK,MATCH(AJ$1,競技者csv変換!$1:$1,0),0)="","",VLOOKUP($A90,競技者csv変換!$A:$AK,MATCH(AJ$1,競技者csv変換!$1:$1,0),0)))</f>
        <v/>
      </c>
      <c r="AK90" s="76" t="str">
        <f>IF(ISERROR(VLOOKUP($A90,競技者csv変換!$A:$AK,MATCH(AK$1,競技者csv変換!$1:$1,0),0)),"",IF(VLOOKUP($A90,競技者csv変換!$A:$AK,MATCH(AK$1,競技者csv変換!$1:$1,0),0)="","",VLOOKUP($A90,競技者csv変換!$A:$AK,MATCH(AK$1,競技者csv変換!$1:$1,0),0)))</f>
        <v/>
      </c>
    </row>
    <row r="91" spans="1:37" ht="18" customHeight="1">
      <c r="A91" s="76" t="str">
        <f t="shared" si="0"/>
        <v/>
      </c>
      <c r="B91" s="189" t="str">
        <f>IF(ISERROR(VLOOKUP($A91,競技者csv変換!$A:$AK,MATCH(B$1,競技者csv変換!$1:$1,0),0)),"",IF(VLOOKUP($A91,競技者csv変換!$A:$AK,MATCH(B$1,競技者csv変換!$1:$1,0),0)="","",VLOOKUP($A91,競技者csv変換!$A:$AK,MATCH(B$1,競技者csv変換!$1:$1,0),0)))</f>
        <v/>
      </c>
      <c r="C91" s="189" t="str">
        <f>IF(ISERROR(VLOOKUP($A91,競技者csv変換!$A:$AK,MATCH(C$1,競技者csv変換!$1:$1,0),0)),"",IF(VLOOKUP($A91,競技者csv変換!$A:$AK,MATCH(C$1,競技者csv変換!$1:$1,0),0)="","",VLOOKUP($A91,競技者csv変換!$A:$AK,MATCH(C$1,競技者csv変換!$1:$1,0),0)))</f>
        <v/>
      </c>
      <c r="D91" s="189" t="str">
        <f>IF(ISERROR(VLOOKUP($A91,競技者csv変換!$A:$AK,MATCH(D$1,競技者csv変換!$1:$1,0),0)),"",IF(VLOOKUP($A91,競技者csv変換!$A:$AK,MATCH(D$1,競技者csv変換!$1:$1,0),0)="","",VLOOKUP($A91,競技者csv変換!$A:$AK,MATCH(D$1,競技者csv変換!$1:$1,0),0)))</f>
        <v/>
      </c>
      <c r="E91" s="189" t="str">
        <f>IF(ISERROR(VLOOKUP($A91,競技者csv変換!$A:$AK,MATCH(E$1,競技者csv変換!$1:$1,0),0)),"",IF(VLOOKUP($A91,競技者csv変換!$A:$AK,MATCH(E$1,競技者csv変換!$1:$1,0),0)="","",VLOOKUP($A91,競技者csv変換!$A:$AK,MATCH(E$1,競技者csv変換!$1:$1,0),0)))</f>
        <v/>
      </c>
      <c r="F91" s="189" t="str">
        <f>IF(ISERROR(VLOOKUP($A91,競技者csv変換!$A:$AK,MATCH(F$1,競技者csv変換!$1:$1,0),0)),"",IF(VLOOKUP($A91,競技者csv変換!$A:$AK,MATCH(F$1,競技者csv変換!$1:$1,0),0)="","",VLOOKUP($A91,競技者csv変換!$A:$AK,MATCH(F$1,競技者csv変換!$1:$1,0),0)))</f>
        <v/>
      </c>
      <c r="G91" s="189" t="str">
        <f>IF(ISERROR(VLOOKUP($A91,競技者csv変換!$A:$AK,MATCH(G$1,競技者csv変換!$1:$1,0),0)),"",IF(VLOOKUP($A91,競技者csv変換!$A:$AK,MATCH(G$1,競技者csv変換!$1:$1,0),0)="","",VLOOKUP($A91,競技者csv変換!$A:$AK,MATCH(G$1,競技者csv変換!$1:$1,0),0)))</f>
        <v/>
      </c>
      <c r="H91" s="189" t="str">
        <f>IF(ISERROR(VLOOKUP($A91,競技者csv変換!$A:$AK,MATCH(H$1,競技者csv変換!$1:$1,0),0)),"",IF(VLOOKUP($A91,競技者csv変換!$A:$AK,MATCH(H$1,競技者csv変換!$1:$1,0),0)="","",VLOOKUP($A91,競技者csv変換!$A:$AK,MATCH(H$1,競技者csv変換!$1:$1,0),0)))</f>
        <v/>
      </c>
      <c r="I91" s="189" t="str">
        <f>IF(ISERROR(VLOOKUP($A91,競技者csv変換!$A:$AK,MATCH(I$1,競技者csv変換!$1:$1,0),0)),"",IF(VLOOKUP($A91,競技者csv変換!$A:$AK,MATCH(I$1,競技者csv変換!$1:$1,0),0)="","",VLOOKUP($A91,競技者csv変換!$A:$AK,MATCH(I$1,競技者csv変換!$1:$1,0),0)))</f>
        <v/>
      </c>
      <c r="J91" s="189" t="str">
        <f>IF(ISERROR(VLOOKUP($A91,競技者csv変換!$A:$AK,MATCH(J$1,競技者csv変換!$1:$1,0),0)),"",IF(VLOOKUP($A91,競技者csv変換!$A:$AK,MATCH(J$1,競技者csv変換!$1:$1,0),0)="","",VLOOKUP($A91,競技者csv変換!$A:$AK,MATCH(J$1,競技者csv変換!$1:$1,0),0)))</f>
        <v/>
      </c>
      <c r="K91" s="189" t="str">
        <f>IF(ISERROR(VLOOKUP($A91,競技者csv変換!$A:$AK,MATCH(K$1,競技者csv変換!$1:$1,0),0)),"",IF(VLOOKUP($A91,競技者csv変換!$A:$AK,MATCH(K$1,競技者csv変換!$1:$1,0),0)="","",VLOOKUP($A91,競技者csv変換!$A:$AK,MATCH(K$1,競技者csv変換!$1:$1,0),0)))</f>
        <v/>
      </c>
      <c r="L91" s="189" t="str">
        <f>IF(ISERROR(VLOOKUP($A91,競技者csv変換!$A:$AK,MATCH(L$1,競技者csv変換!$1:$1,0),0)),"",IF(VLOOKUP($A91,競技者csv変換!$A:$AK,MATCH(L$1,競技者csv変換!$1:$1,0),0)="","",VLOOKUP($A91,競技者csv変換!$A:$AK,MATCH(L$1,競技者csv変換!$1:$1,0),0)))</f>
        <v/>
      </c>
      <c r="M91" s="189" t="str">
        <f>IF(ISERROR(VLOOKUP($A91,競技者csv変換!$A:$AK,MATCH(M$1,競技者csv変換!$1:$1,0),0)),"",IF(VLOOKUP($A91,競技者csv変換!$A:$AK,MATCH(M$1,競技者csv変換!$1:$1,0),0)="","",VLOOKUP($A91,競技者csv変換!$A:$AK,MATCH(M$1,競技者csv変換!$1:$1,0),0)))</f>
        <v/>
      </c>
      <c r="N91" s="189" t="str">
        <f>IF(ISERROR(VLOOKUP($A91,競技者csv変換!$A:$AK,MATCH(N$1,競技者csv変換!$1:$1,0),0)),"",IF(VLOOKUP($A91,競技者csv変換!$A:$AK,MATCH(N$1,競技者csv変換!$1:$1,0),0)="","",VLOOKUP($A91,競技者csv変換!$A:$AK,MATCH(N$1,競技者csv変換!$1:$1,0),0)))</f>
        <v/>
      </c>
      <c r="O91" s="189" t="str">
        <f>IF(ISERROR(VLOOKUP($A91,競技者csv変換!$A:$AK,MATCH(O$1,競技者csv変換!$1:$1,0),0)),"",IF(VLOOKUP($A91,競技者csv変換!$A:$AK,MATCH(O$1,競技者csv変換!$1:$1,0),0)="","",VLOOKUP($A91,競技者csv変換!$A:$AK,MATCH(O$1,競技者csv変換!$1:$1,0),0)))</f>
        <v/>
      </c>
      <c r="P91" s="189" t="str">
        <f>IF(ISERROR(VLOOKUP($A91,競技者csv変換!$A:$AK,MATCH(P$1,競技者csv変換!$1:$1,0),0)),"",IF(VLOOKUP($A91,競技者csv変換!$A:$AK,MATCH(P$1,競技者csv変換!$1:$1,0),0)="","",VLOOKUP($A91,競技者csv変換!$A:$AK,MATCH(P$1,競技者csv変換!$1:$1,0),0)))</f>
        <v/>
      </c>
      <c r="Q91" s="189" t="str">
        <f>IF(ISERROR(VLOOKUP($A91,競技者csv変換!$A:$AK,MATCH(Q$1,競技者csv変換!$1:$1,0),0)),"",IF(VLOOKUP($A91,競技者csv変換!$A:$AK,MATCH(Q$1,競技者csv変換!$1:$1,0),0)="","",VLOOKUP($A91,競技者csv変換!$A:$AK,MATCH(Q$1,競技者csv変換!$1:$1,0),0)))</f>
        <v/>
      </c>
      <c r="R91" s="189" t="str">
        <f>IF(ISERROR(VLOOKUP($A91,競技者csv変換!$A:$AK,MATCH(R$1,競技者csv変換!$1:$1,0),0)),"",IF(VLOOKUP($A91,競技者csv変換!$A:$AK,MATCH(R$1,競技者csv変換!$1:$1,0),0)="","",VLOOKUP($A91,競技者csv変換!$A:$AK,MATCH(R$1,競技者csv変換!$1:$1,0),0)))</f>
        <v/>
      </c>
      <c r="S91" s="189" t="str">
        <f>IF(ISERROR(VLOOKUP($A91,競技者csv変換!$A:$AK,MATCH(S$1,競技者csv変換!$1:$1,0),0)),"",IF(VLOOKUP($A91,競技者csv変換!$A:$AK,MATCH(S$1,競技者csv変換!$1:$1,0),0)="","",VLOOKUP($A91,競技者csv変換!$A:$AK,MATCH(S$1,競技者csv変換!$1:$1,0),0)))</f>
        <v/>
      </c>
      <c r="T91" s="189" t="str">
        <f>IF(ISERROR(VLOOKUP($A91,競技者csv変換!$A:$AK,MATCH(T$1,競技者csv変換!$1:$1,0),0)),"",IF(VLOOKUP($A91,競技者csv変換!$A:$AK,MATCH(T$1,競技者csv変換!$1:$1,0),0)="","",VLOOKUP($A91,競技者csv変換!$A:$AK,MATCH(T$1,競技者csv変換!$1:$1,0),0)))</f>
        <v/>
      </c>
      <c r="U91" s="189" t="str">
        <f>IF(ISERROR(VLOOKUP($A91,競技者csv変換!$A:$AK,MATCH(U$1,競技者csv変換!$1:$1,0),0)),"",IF(VLOOKUP($A91,競技者csv変換!$A:$AK,MATCH(U$1,競技者csv変換!$1:$1,0),0)="","",VLOOKUP($A91,競技者csv変換!$A:$AK,MATCH(U$1,競技者csv変換!$1:$1,0),0)))</f>
        <v/>
      </c>
      <c r="V91" s="189" t="str">
        <f>IF(ISERROR(VLOOKUP($A91,競技者csv変換!$A:$AK,MATCH(V$1,競技者csv変換!$1:$1,0),0)),"",IF(VLOOKUP($A91,競技者csv変換!$A:$AK,MATCH(V$1,競技者csv変換!$1:$1,0),0)="","",VLOOKUP($A91,競技者csv変換!$A:$AK,MATCH(V$1,競技者csv変換!$1:$1,0),0)))</f>
        <v/>
      </c>
      <c r="W91" s="189" t="str">
        <f>IF(ISERROR(VLOOKUP($A91,競技者csv変換!$A:$AK,MATCH(W$1,競技者csv変換!$1:$1,0),0)),"",IF(VLOOKUP($A91,競技者csv変換!$A:$AK,MATCH(W$1,競技者csv変換!$1:$1,0),0)="","",VLOOKUP($A91,競技者csv変換!$A:$AK,MATCH(W$1,競技者csv変換!$1:$1,0),0)))</f>
        <v/>
      </c>
      <c r="X91" s="189" t="str">
        <f>IF(ISERROR(VLOOKUP($A91,競技者csv変換!$A:$AK,MATCH(X$1,競技者csv変換!$1:$1,0),0)),"",IF(VLOOKUP($A91,競技者csv変換!$A:$AK,MATCH(X$1,競技者csv変換!$1:$1,0),0)="","",VLOOKUP($A91,競技者csv変換!$A:$AK,MATCH(X$1,競技者csv変換!$1:$1,0),0)))</f>
        <v/>
      </c>
      <c r="Y91" s="189" t="str">
        <f>IF(ISERROR(VLOOKUP($A91,競技者csv変換!$A:$AK,MATCH(Y$1,競技者csv変換!$1:$1,0),0)),"",IF(VLOOKUP($A91,競技者csv変換!$A:$AK,MATCH(Y$1,競技者csv変換!$1:$1,0),0)="","",VLOOKUP($A91,競技者csv変換!$A:$AK,MATCH(Y$1,競技者csv変換!$1:$1,0),0)))</f>
        <v/>
      </c>
      <c r="Z91" s="189" t="str">
        <f>IF(ISERROR(VLOOKUP($A91,競技者csv変換!$A:$AK,MATCH(Z$1,競技者csv変換!$1:$1,0),0)),"",IF(VLOOKUP($A91,競技者csv変換!$A:$AK,MATCH(Z$1,競技者csv変換!$1:$1,0),0)="","",VLOOKUP($A91,競技者csv変換!$A:$AK,MATCH(Z$1,競技者csv変換!$1:$1,0),0)))</f>
        <v/>
      </c>
      <c r="AA91" s="189" t="str">
        <f>IF(ISERROR(VLOOKUP($A91,競技者csv変換!$A:$AK,MATCH(AA$1,競技者csv変換!$1:$1,0),0)),"",IF(VLOOKUP($A91,競技者csv変換!$A:$AK,MATCH(AA$1,競技者csv変換!$1:$1,0),0)="","",VLOOKUP($A91,競技者csv変換!$A:$AK,MATCH(AA$1,競技者csv変換!$1:$1,0),0)))</f>
        <v/>
      </c>
      <c r="AB91" s="189" t="str">
        <f>IF(ISERROR(VLOOKUP($A91,競技者csv変換!$A:$AK,MATCH(AB$1,競技者csv変換!$1:$1,0),0)),"",IF(VLOOKUP($A91,競技者csv変換!$A:$AK,MATCH(AB$1,競技者csv変換!$1:$1,0),0)="","",VLOOKUP($A91,競技者csv変換!$A:$AK,MATCH(AB$1,競技者csv変換!$1:$1,0),0)))</f>
        <v/>
      </c>
      <c r="AC91" s="189" t="str">
        <f>IF(ISERROR(VLOOKUP($A91,競技者csv変換!$A:$AK,MATCH(AC$1,競技者csv変換!$1:$1,0),0)),"",IF(VLOOKUP($A91,競技者csv変換!$A:$AK,MATCH(AC$1,競技者csv変換!$1:$1,0),0)="","",VLOOKUP($A91,競技者csv変換!$A:$AK,MATCH(AC$1,競技者csv変換!$1:$1,0),0)))</f>
        <v/>
      </c>
      <c r="AD91" s="76" t="str">
        <f>IF(ISERROR(VLOOKUP($A91,競技者csv変換!$A:$AK,MATCH(AD$1,競技者csv変換!$1:$1,0),0)),"",IF(VLOOKUP($A91,競技者csv変換!$A:$AK,MATCH(AD$1,競技者csv変換!$1:$1,0),0)="","",VLOOKUP($A91,競技者csv変換!$A:$AK,MATCH(AD$1,競技者csv変換!$1:$1,0),0)))</f>
        <v/>
      </c>
      <c r="AE91" s="76" t="str">
        <f>IF(ISERROR(VLOOKUP($A91,競技者csv変換!$A:$AK,MATCH(AE$1,競技者csv変換!$1:$1,0),0)),"",IF(VLOOKUP($A91,競技者csv変換!$A:$AK,MATCH(AE$1,競技者csv変換!$1:$1,0),0)="","",VLOOKUP($A91,競技者csv変換!$A:$AK,MATCH(AE$1,競技者csv変換!$1:$1,0),0)))</f>
        <v/>
      </c>
      <c r="AF91" s="76" t="str">
        <f>IF(ISERROR(VLOOKUP($A91,競技者csv変換!$A:$AK,MATCH(AF$1,競技者csv変換!$1:$1,0),0)),"",IF(VLOOKUP($A91,競技者csv変換!$A:$AK,MATCH(AF$1,競技者csv変換!$1:$1,0),0)="","",VLOOKUP($A91,競技者csv変換!$A:$AK,MATCH(AF$1,競技者csv変換!$1:$1,0),0)))</f>
        <v/>
      </c>
      <c r="AG91" s="76" t="str">
        <f>IF(ISERROR(VLOOKUP($A91,競技者csv変換!$A:$AK,MATCH(AG$1,競技者csv変換!$1:$1,0),0)),"",IF(VLOOKUP($A91,競技者csv変換!$A:$AK,MATCH(AG$1,競技者csv変換!$1:$1,0),0)="","",VLOOKUP($A91,競技者csv変換!$A:$AK,MATCH(AG$1,競技者csv変換!$1:$1,0),0)))</f>
        <v/>
      </c>
      <c r="AH91" s="76" t="str">
        <f>IF(ISERROR(VLOOKUP($A91,競技者csv変換!$A:$AK,MATCH(AH$1,競技者csv変換!$1:$1,0),0)),"",IF(VLOOKUP($A91,競技者csv変換!$A:$AK,MATCH(AH$1,競技者csv変換!$1:$1,0),0)="","",VLOOKUP($A91,競技者csv変換!$A:$AK,MATCH(AH$1,競技者csv変換!$1:$1,0),0)))</f>
        <v/>
      </c>
      <c r="AI91" s="76" t="str">
        <f>IF(ISERROR(VLOOKUP($A91,競技者csv変換!$A:$AK,MATCH(AI$1,競技者csv変換!$1:$1,0),0)),"",IF(VLOOKUP($A91,競技者csv変換!$A:$AK,MATCH(AI$1,競技者csv変換!$1:$1,0),0)="","",VLOOKUP($A91,競技者csv変換!$A:$AK,MATCH(AI$1,競技者csv変換!$1:$1,0),0)))</f>
        <v/>
      </c>
      <c r="AJ91" s="76" t="str">
        <f>IF(ISERROR(VLOOKUP($A91,競技者csv変換!$A:$AK,MATCH(AJ$1,競技者csv変換!$1:$1,0),0)),"",IF(VLOOKUP($A91,競技者csv変換!$A:$AK,MATCH(AJ$1,競技者csv変換!$1:$1,0),0)="","",VLOOKUP($A91,競技者csv変換!$A:$AK,MATCH(AJ$1,競技者csv変換!$1:$1,0),0)))</f>
        <v/>
      </c>
      <c r="AK91" s="76" t="str">
        <f>IF(ISERROR(VLOOKUP($A91,競技者csv変換!$A:$AK,MATCH(AK$1,競技者csv変換!$1:$1,0),0)),"",IF(VLOOKUP($A91,競技者csv変換!$A:$AK,MATCH(AK$1,競技者csv変換!$1:$1,0),0)="","",VLOOKUP($A91,競技者csv変換!$A:$AK,MATCH(AK$1,競技者csv変換!$1:$1,0),0)))</f>
        <v/>
      </c>
    </row>
    <row r="92" spans="1:37" ht="18" customHeight="1">
      <c r="A92" s="76" t="str">
        <f t="shared" si="0"/>
        <v/>
      </c>
      <c r="B92" s="189" t="str">
        <f>IF(ISERROR(VLOOKUP($A92,競技者csv変換!$A:$AK,MATCH(B$1,競技者csv変換!$1:$1,0),0)),"",IF(VLOOKUP($A92,競技者csv変換!$A:$AK,MATCH(B$1,競技者csv変換!$1:$1,0),0)="","",VLOOKUP($A92,競技者csv変換!$A:$AK,MATCH(B$1,競技者csv変換!$1:$1,0),0)))</f>
        <v/>
      </c>
      <c r="C92" s="189" t="str">
        <f>IF(ISERROR(VLOOKUP($A92,競技者csv変換!$A:$AK,MATCH(C$1,競技者csv変換!$1:$1,0),0)),"",IF(VLOOKUP($A92,競技者csv変換!$A:$AK,MATCH(C$1,競技者csv変換!$1:$1,0),0)="","",VLOOKUP($A92,競技者csv変換!$A:$AK,MATCH(C$1,競技者csv変換!$1:$1,0),0)))</f>
        <v/>
      </c>
      <c r="D92" s="189" t="str">
        <f>IF(ISERROR(VLOOKUP($A92,競技者csv変換!$A:$AK,MATCH(D$1,競技者csv変換!$1:$1,0),0)),"",IF(VLOOKUP($A92,競技者csv変換!$A:$AK,MATCH(D$1,競技者csv変換!$1:$1,0),0)="","",VLOOKUP($A92,競技者csv変換!$A:$AK,MATCH(D$1,競技者csv変換!$1:$1,0),0)))</f>
        <v/>
      </c>
      <c r="E92" s="189" t="str">
        <f>IF(ISERROR(VLOOKUP($A92,競技者csv変換!$A:$AK,MATCH(E$1,競技者csv変換!$1:$1,0),0)),"",IF(VLOOKUP($A92,競技者csv変換!$A:$AK,MATCH(E$1,競技者csv変換!$1:$1,0),0)="","",VLOOKUP($A92,競技者csv変換!$A:$AK,MATCH(E$1,競技者csv変換!$1:$1,0),0)))</f>
        <v/>
      </c>
      <c r="F92" s="189" t="str">
        <f>IF(ISERROR(VLOOKUP($A92,競技者csv変換!$A:$AK,MATCH(F$1,競技者csv変換!$1:$1,0),0)),"",IF(VLOOKUP($A92,競技者csv変換!$A:$AK,MATCH(F$1,競技者csv変換!$1:$1,0),0)="","",VLOOKUP($A92,競技者csv変換!$A:$AK,MATCH(F$1,競技者csv変換!$1:$1,0),0)))</f>
        <v/>
      </c>
      <c r="G92" s="189" t="str">
        <f>IF(ISERROR(VLOOKUP($A92,競技者csv変換!$A:$AK,MATCH(G$1,競技者csv変換!$1:$1,0),0)),"",IF(VLOOKUP($A92,競技者csv変換!$A:$AK,MATCH(G$1,競技者csv変換!$1:$1,0),0)="","",VLOOKUP($A92,競技者csv変換!$A:$AK,MATCH(G$1,競技者csv変換!$1:$1,0),0)))</f>
        <v/>
      </c>
      <c r="H92" s="189" t="str">
        <f>IF(ISERROR(VLOOKUP($A92,競技者csv変換!$A:$AK,MATCH(H$1,競技者csv変換!$1:$1,0),0)),"",IF(VLOOKUP($A92,競技者csv変換!$A:$AK,MATCH(H$1,競技者csv変換!$1:$1,0),0)="","",VLOOKUP($A92,競技者csv変換!$A:$AK,MATCH(H$1,競技者csv変換!$1:$1,0),0)))</f>
        <v/>
      </c>
      <c r="I92" s="189" t="str">
        <f>IF(ISERROR(VLOOKUP($A92,競技者csv変換!$A:$AK,MATCH(I$1,競技者csv変換!$1:$1,0),0)),"",IF(VLOOKUP($A92,競技者csv変換!$A:$AK,MATCH(I$1,競技者csv変換!$1:$1,0),0)="","",VLOOKUP($A92,競技者csv変換!$A:$AK,MATCH(I$1,競技者csv変換!$1:$1,0),0)))</f>
        <v/>
      </c>
      <c r="J92" s="189" t="str">
        <f>IF(ISERROR(VLOOKUP($A92,競技者csv変換!$A:$AK,MATCH(J$1,競技者csv変換!$1:$1,0),0)),"",IF(VLOOKUP($A92,競技者csv変換!$A:$AK,MATCH(J$1,競技者csv変換!$1:$1,0),0)="","",VLOOKUP($A92,競技者csv変換!$A:$AK,MATCH(J$1,競技者csv変換!$1:$1,0),0)))</f>
        <v/>
      </c>
      <c r="K92" s="189" t="str">
        <f>IF(ISERROR(VLOOKUP($A92,競技者csv変換!$A:$AK,MATCH(K$1,競技者csv変換!$1:$1,0),0)),"",IF(VLOOKUP($A92,競技者csv変換!$A:$AK,MATCH(K$1,競技者csv変換!$1:$1,0),0)="","",VLOOKUP($A92,競技者csv変換!$A:$AK,MATCH(K$1,競技者csv変換!$1:$1,0),0)))</f>
        <v/>
      </c>
      <c r="L92" s="189" t="str">
        <f>IF(ISERROR(VLOOKUP($A92,競技者csv変換!$A:$AK,MATCH(L$1,競技者csv変換!$1:$1,0),0)),"",IF(VLOOKUP($A92,競技者csv変換!$A:$AK,MATCH(L$1,競技者csv変換!$1:$1,0),0)="","",VLOOKUP($A92,競技者csv変換!$A:$AK,MATCH(L$1,競技者csv変換!$1:$1,0),0)))</f>
        <v/>
      </c>
      <c r="M92" s="189" t="str">
        <f>IF(ISERROR(VLOOKUP($A92,競技者csv変換!$A:$AK,MATCH(M$1,競技者csv変換!$1:$1,0),0)),"",IF(VLOOKUP($A92,競技者csv変換!$A:$AK,MATCH(M$1,競技者csv変換!$1:$1,0),0)="","",VLOOKUP($A92,競技者csv変換!$A:$AK,MATCH(M$1,競技者csv変換!$1:$1,0),0)))</f>
        <v/>
      </c>
      <c r="N92" s="189" t="str">
        <f>IF(ISERROR(VLOOKUP($A92,競技者csv変換!$A:$AK,MATCH(N$1,競技者csv変換!$1:$1,0),0)),"",IF(VLOOKUP($A92,競技者csv変換!$A:$AK,MATCH(N$1,競技者csv変換!$1:$1,0),0)="","",VLOOKUP($A92,競技者csv変換!$A:$AK,MATCH(N$1,競技者csv変換!$1:$1,0),0)))</f>
        <v/>
      </c>
      <c r="O92" s="189" t="str">
        <f>IF(ISERROR(VLOOKUP($A92,競技者csv変換!$A:$AK,MATCH(O$1,競技者csv変換!$1:$1,0),0)),"",IF(VLOOKUP($A92,競技者csv変換!$A:$AK,MATCH(O$1,競技者csv変換!$1:$1,0),0)="","",VLOOKUP($A92,競技者csv変換!$A:$AK,MATCH(O$1,競技者csv変換!$1:$1,0),0)))</f>
        <v/>
      </c>
      <c r="P92" s="189" t="str">
        <f>IF(ISERROR(VLOOKUP($A92,競技者csv変換!$A:$AK,MATCH(P$1,競技者csv変換!$1:$1,0),0)),"",IF(VLOOKUP($A92,競技者csv変換!$A:$AK,MATCH(P$1,競技者csv変換!$1:$1,0),0)="","",VLOOKUP($A92,競技者csv変換!$A:$AK,MATCH(P$1,競技者csv変換!$1:$1,0),0)))</f>
        <v/>
      </c>
      <c r="Q92" s="189" t="str">
        <f>IF(ISERROR(VLOOKUP($A92,競技者csv変換!$A:$AK,MATCH(Q$1,競技者csv変換!$1:$1,0),0)),"",IF(VLOOKUP($A92,競技者csv変換!$A:$AK,MATCH(Q$1,競技者csv変換!$1:$1,0),0)="","",VLOOKUP($A92,競技者csv変換!$A:$AK,MATCH(Q$1,競技者csv変換!$1:$1,0),0)))</f>
        <v/>
      </c>
      <c r="R92" s="189" t="str">
        <f>IF(ISERROR(VLOOKUP($A92,競技者csv変換!$A:$AK,MATCH(R$1,競技者csv変換!$1:$1,0),0)),"",IF(VLOOKUP($A92,競技者csv変換!$A:$AK,MATCH(R$1,競技者csv変換!$1:$1,0),0)="","",VLOOKUP($A92,競技者csv変換!$A:$AK,MATCH(R$1,競技者csv変換!$1:$1,0),0)))</f>
        <v/>
      </c>
      <c r="S92" s="189" t="str">
        <f>IF(ISERROR(VLOOKUP($A92,競技者csv変換!$A:$AK,MATCH(S$1,競技者csv変換!$1:$1,0),0)),"",IF(VLOOKUP($A92,競技者csv変換!$A:$AK,MATCH(S$1,競技者csv変換!$1:$1,0),0)="","",VLOOKUP($A92,競技者csv変換!$A:$AK,MATCH(S$1,競技者csv変換!$1:$1,0),0)))</f>
        <v/>
      </c>
      <c r="T92" s="189" t="str">
        <f>IF(ISERROR(VLOOKUP($A92,競技者csv変換!$A:$AK,MATCH(T$1,競技者csv変換!$1:$1,0),0)),"",IF(VLOOKUP($A92,競技者csv変換!$A:$AK,MATCH(T$1,競技者csv変換!$1:$1,0),0)="","",VLOOKUP($A92,競技者csv変換!$A:$AK,MATCH(T$1,競技者csv変換!$1:$1,0),0)))</f>
        <v/>
      </c>
      <c r="U92" s="189" t="str">
        <f>IF(ISERROR(VLOOKUP($A92,競技者csv変換!$A:$AK,MATCH(U$1,競技者csv変換!$1:$1,0),0)),"",IF(VLOOKUP($A92,競技者csv変換!$A:$AK,MATCH(U$1,競技者csv変換!$1:$1,0),0)="","",VLOOKUP($A92,競技者csv変換!$A:$AK,MATCH(U$1,競技者csv変換!$1:$1,0),0)))</f>
        <v/>
      </c>
      <c r="V92" s="189" t="str">
        <f>IF(ISERROR(VLOOKUP($A92,競技者csv変換!$A:$AK,MATCH(V$1,競技者csv変換!$1:$1,0),0)),"",IF(VLOOKUP($A92,競技者csv変換!$A:$AK,MATCH(V$1,競技者csv変換!$1:$1,0),0)="","",VLOOKUP($A92,競技者csv変換!$A:$AK,MATCH(V$1,競技者csv変換!$1:$1,0),0)))</f>
        <v/>
      </c>
      <c r="W92" s="189" t="str">
        <f>IF(ISERROR(VLOOKUP($A92,競技者csv変換!$A:$AK,MATCH(W$1,競技者csv変換!$1:$1,0),0)),"",IF(VLOOKUP($A92,競技者csv変換!$A:$AK,MATCH(W$1,競技者csv変換!$1:$1,0),0)="","",VLOOKUP($A92,競技者csv変換!$A:$AK,MATCH(W$1,競技者csv変換!$1:$1,0),0)))</f>
        <v/>
      </c>
      <c r="X92" s="189" t="str">
        <f>IF(ISERROR(VLOOKUP($A92,競技者csv変換!$A:$AK,MATCH(X$1,競技者csv変換!$1:$1,0),0)),"",IF(VLOOKUP($A92,競技者csv変換!$A:$AK,MATCH(X$1,競技者csv変換!$1:$1,0),0)="","",VLOOKUP($A92,競技者csv変換!$A:$AK,MATCH(X$1,競技者csv変換!$1:$1,0),0)))</f>
        <v/>
      </c>
      <c r="Y92" s="189" t="str">
        <f>IF(ISERROR(VLOOKUP($A92,競技者csv変換!$A:$AK,MATCH(Y$1,競技者csv変換!$1:$1,0),0)),"",IF(VLOOKUP($A92,競技者csv変換!$A:$AK,MATCH(Y$1,競技者csv変換!$1:$1,0),0)="","",VLOOKUP($A92,競技者csv変換!$A:$AK,MATCH(Y$1,競技者csv変換!$1:$1,0),0)))</f>
        <v/>
      </c>
      <c r="Z92" s="189" t="str">
        <f>IF(ISERROR(VLOOKUP($A92,競技者csv変換!$A:$AK,MATCH(Z$1,競技者csv変換!$1:$1,0),0)),"",IF(VLOOKUP($A92,競技者csv変換!$A:$AK,MATCH(Z$1,競技者csv変換!$1:$1,0),0)="","",VLOOKUP($A92,競技者csv変換!$A:$AK,MATCH(Z$1,競技者csv変換!$1:$1,0),0)))</f>
        <v/>
      </c>
      <c r="AA92" s="189" t="str">
        <f>IF(ISERROR(VLOOKUP($A92,競技者csv変換!$A:$AK,MATCH(AA$1,競技者csv変換!$1:$1,0),0)),"",IF(VLOOKUP($A92,競技者csv変換!$A:$AK,MATCH(AA$1,競技者csv変換!$1:$1,0),0)="","",VLOOKUP($A92,競技者csv変換!$A:$AK,MATCH(AA$1,競技者csv変換!$1:$1,0),0)))</f>
        <v/>
      </c>
      <c r="AB92" s="189" t="str">
        <f>IF(ISERROR(VLOOKUP($A92,競技者csv変換!$A:$AK,MATCH(AB$1,競技者csv変換!$1:$1,0),0)),"",IF(VLOOKUP($A92,競技者csv変換!$A:$AK,MATCH(AB$1,競技者csv変換!$1:$1,0),0)="","",VLOOKUP($A92,競技者csv変換!$A:$AK,MATCH(AB$1,競技者csv変換!$1:$1,0),0)))</f>
        <v/>
      </c>
      <c r="AC92" s="189" t="str">
        <f>IF(ISERROR(VLOOKUP($A92,競技者csv変換!$A:$AK,MATCH(AC$1,競技者csv変換!$1:$1,0),0)),"",IF(VLOOKUP($A92,競技者csv変換!$A:$AK,MATCH(AC$1,競技者csv変換!$1:$1,0),0)="","",VLOOKUP($A92,競技者csv変換!$A:$AK,MATCH(AC$1,競技者csv変換!$1:$1,0),0)))</f>
        <v/>
      </c>
      <c r="AD92" s="76" t="str">
        <f>IF(ISERROR(VLOOKUP($A92,競技者csv変換!$A:$AK,MATCH(AD$1,競技者csv変換!$1:$1,0),0)),"",IF(VLOOKUP($A92,競技者csv変換!$A:$AK,MATCH(AD$1,競技者csv変換!$1:$1,0),0)="","",VLOOKUP($A92,競技者csv変換!$A:$AK,MATCH(AD$1,競技者csv変換!$1:$1,0),0)))</f>
        <v/>
      </c>
      <c r="AE92" s="76" t="str">
        <f>IF(ISERROR(VLOOKUP($A92,競技者csv変換!$A:$AK,MATCH(AE$1,競技者csv変換!$1:$1,0),0)),"",IF(VLOOKUP($A92,競技者csv変換!$A:$AK,MATCH(AE$1,競技者csv変換!$1:$1,0),0)="","",VLOOKUP($A92,競技者csv変換!$A:$AK,MATCH(AE$1,競技者csv変換!$1:$1,0),0)))</f>
        <v/>
      </c>
      <c r="AF92" s="76" t="str">
        <f>IF(ISERROR(VLOOKUP($A92,競技者csv変換!$A:$AK,MATCH(AF$1,競技者csv変換!$1:$1,0),0)),"",IF(VLOOKUP($A92,競技者csv変換!$A:$AK,MATCH(AF$1,競技者csv変換!$1:$1,0),0)="","",VLOOKUP($A92,競技者csv変換!$A:$AK,MATCH(AF$1,競技者csv変換!$1:$1,0),0)))</f>
        <v/>
      </c>
      <c r="AG92" s="76" t="str">
        <f>IF(ISERROR(VLOOKUP($A92,競技者csv変換!$A:$AK,MATCH(AG$1,競技者csv変換!$1:$1,0),0)),"",IF(VLOOKUP($A92,競技者csv変換!$A:$AK,MATCH(AG$1,競技者csv変換!$1:$1,0),0)="","",VLOOKUP($A92,競技者csv変換!$A:$AK,MATCH(AG$1,競技者csv変換!$1:$1,0),0)))</f>
        <v/>
      </c>
      <c r="AH92" s="76" t="str">
        <f>IF(ISERROR(VLOOKUP($A92,競技者csv変換!$A:$AK,MATCH(AH$1,競技者csv変換!$1:$1,0),0)),"",IF(VLOOKUP($A92,競技者csv変換!$A:$AK,MATCH(AH$1,競技者csv変換!$1:$1,0),0)="","",VLOOKUP($A92,競技者csv変換!$A:$AK,MATCH(AH$1,競技者csv変換!$1:$1,0),0)))</f>
        <v/>
      </c>
      <c r="AI92" s="76" t="str">
        <f>IF(ISERROR(VLOOKUP($A92,競技者csv変換!$A:$AK,MATCH(AI$1,競技者csv変換!$1:$1,0),0)),"",IF(VLOOKUP($A92,競技者csv変換!$A:$AK,MATCH(AI$1,競技者csv変換!$1:$1,0),0)="","",VLOOKUP($A92,競技者csv変換!$A:$AK,MATCH(AI$1,競技者csv変換!$1:$1,0),0)))</f>
        <v/>
      </c>
      <c r="AJ92" s="76" t="str">
        <f>IF(ISERROR(VLOOKUP($A92,競技者csv変換!$A:$AK,MATCH(AJ$1,競技者csv変換!$1:$1,0),0)),"",IF(VLOOKUP($A92,競技者csv変換!$A:$AK,MATCH(AJ$1,競技者csv変換!$1:$1,0),0)="","",VLOOKUP($A92,競技者csv変換!$A:$AK,MATCH(AJ$1,競技者csv変換!$1:$1,0),0)))</f>
        <v/>
      </c>
      <c r="AK92" s="76" t="str">
        <f>IF(ISERROR(VLOOKUP($A92,競技者csv変換!$A:$AK,MATCH(AK$1,競技者csv変換!$1:$1,0),0)),"",IF(VLOOKUP($A92,競技者csv変換!$A:$AK,MATCH(AK$1,競技者csv変換!$1:$1,0),0)="","",VLOOKUP($A92,競技者csv変換!$A:$AK,MATCH(AK$1,競技者csv変換!$1:$1,0),0)))</f>
        <v/>
      </c>
    </row>
    <row r="93" spans="1:37" ht="18" customHeight="1">
      <c r="A93" s="76" t="str">
        <f t="shared" si="0"/>
        <v/>
      </c>
      <c r="B93" s="189" t="str">
        <f>IF(ISERROR(VLOOKUP($A93,競技者csv変換!$A:$AK,MATCH(B$1,競技者csv変換!$1:$1,0),0)),"",IF(VLOOKUP($A93,競技者csv変換!$A:$AK,MATCH(B$1,競技者csv変換!$1:$1,0),0)="","",VLOOKUP($A93,競技者csv変換!$A:$AK,MATCH(B$1,競技者csv変換!$1:$1,0),0)))</f>
        <v/>
      </c>
      <c r="C93" s="189" t="str">
        <f>IF(ISERROR(VLOOKUP($A93,競技者csv変換!$A:$AK,MATCH(C$1,競技者csv変換!$1:$1,0),0)),"",IF(VLOOKUP($A93,競技者csv変換!$A:$AK,MATCH(C$1,競技者csv変換!$1:$1,0),0)="","",VLOOKUP($A93,競技者csv変換!$A:$AK,MATCH(C$1,競技者csv変換!$1:$1,0),0)))</f>
        <v/>
      </c>
      <c r="D93" s="189" t="str">
        <f>IF(ISERROR(VLOOKUP($A93,競技者csv変換!$A:$AK,MATCH(D$1,競技者csv変換!$1:$1,0),0)),"",IF(VLOOKUP($A93,競技者csv変換!$A:$AK,MATCH(D$1,競技者csv変換!$1:$1,0),0)="","",VLOOKUP($A93,競技者csv変換!$A:$AK,MATCH(D$1,競技者csv変換!$1:$1,0),0)))</f>
        <v/>
      </c>
      <c r="E93" s="189" t="str">
        <f>IF(ISERROR(VLOOKUP($A93,競技者csv変換!$A:$AK,MATCH(E$1,競技者csv変換!$1:$1,0),0)),"",IF(VLOOKUP($A93,競技者csv変換!$A:$AK,MATCH(E$1,競技者csv変換!$1:$1,0),0)="","",VLOOKUP($A93,競技者csv変換!$A:$AK,MATCH(E$1,競技者csv変換!$1:$1,0),0)))</f>
        <v/>
      </c>
      <c r="F93" s="189" t="str">
        <f>IF(ISERROR(VLOOKUP($A93,競技者csv変換!$A:$AK,MATCH(F$1,競技者csv変換!$1:$1,0),0)),"",IF(VLOOKUP($A93,競技者csv変換!$A:$AK,MATCH(F$1,競技者csv変換!$1:$1,0),0)="","",VLOOKUP($A93,競技者csv変換!$A:$AK,MATCH(F$1,競技者csv変換!$1:$1,0),0)))</f>
        <v/>
      </c>
      <c r="G93" s="189" t="str">
        <f>IF(ISERROR(VLOOKUP($A93,競技者csv変換!$A:$AK,MATCH(G$1,競技者csv変換!$1:$1,0),0)),"",IF(VLOOKUP($A93,競技者csv変換!$A:$AK,MATCH(G$1,競技者csv変換!$1:$1,0),0)="","",VLOOKUP($A93,競技者csv変換!$A:$AK,MATCH(G$1,競技者csv変換!$1:$1,0),0)))</f>
        <v/>
      </c>
      <c r="H93" s="189" t="str">
        <f>IF(ISERROR(VLOOKUP($A93,競技者csv変換!$A:$AK,MATCH(H$1,競技者csv変換!$1:$1,0),0)),"",IF(VLOOKUP($A93,競技者csv変換!$A:$AK,MATCH(H$1,競技者csv変換!$1:$1,0),0)="","",VLOOKUP($A93,競技者csv変換!$A:$AK,MATCH(H$1,競技者csv変換!$1:$1,0),0)))</f>
        <v/>
      </c>
      <c r="I93" s="189" t="str">
        <f>IF(ISERROR(VLOOKUP($A93,競技者csv変換!$A:$AK,MATCH(I$1,競技者csv変換!$1:$1,0),0)),"",IF(VLOOKUP($A93,競技者csv変換!$A:$AK,MATCH(I$1,競技者csv変換!$1:$1,0),0)="","",VLOOKUP($A93,競技者csv変換!$A:$AK,MATCH(I$1,競技者csv変換!$1:$1,0),0)))</f>
        <v/>
      </c>
      <c r="J93" s="189" t="str">
        <f>IF(ISERROR(VLOOKUP($A93,競技者csv変換!$A:$AK,MATCH(J$1,競技者csv変換!$1:$1,0),0)),"",IF(VLOOKUP($A93,競技者csv変換!$A:$AK,MATCH(J$1,競技者csv変換!$1:$1,0),0)="","",VLOOKUP($A93,競技者csv変換!$A:$AK,MATCH(J$1,競技者csv変換!$1:$1,0),0)))</f>
        <v/>
      </c>
      <c r="K93" s="189" t="str">
        <f>IF(ISERROR(VLOOKUP($A93,競技者csv変換!$A:$AK,MATCH(K$1,競技者csv変換!$1:$1,0),0)),"",IF(VLOOKUP($A93,競技者csv変換!$A:$AK,MATCH(K$1,競技者csv変換!$1:$1,0),0)="","",VLOOKUP($A93,競技者csv変換!$A:$AK,MATCH(K$1,競技者csv変換!$1:$1,0),0)))</f>
        <v/>
      </c>
      <c r="L93" s="189" t="str">
        <f>IF(ISERROR(VLOOKUP($A93,競技者csv変換!$A:$AK,MATCH(L$1,競技者csv変換!$1:$1,0),0)),"",IF(VLOOKUP($A93,競技者csv変換!$A:$AK,MATCH(L$1,競技者csv変換!$1:$1,0),0)="","",VLOOKUP($A93,競技者csv変換!$A:$AK,MATCH(L$1,競技者csv変換!$1:$1,0),0)))</f>
        <v/>
      </c>
      <c r="M93" s="189" t="str">
        <f>IF(ISERROR(VLOOKUP($A93,競技者csv変換!$A:$AK,MATCH(M$1,競技者csv変換!$1:$1,0),0)),"",IF(VLOOKUP($A93,競技者csv変換!$A:$AK,MATCH(M$1,競技者csv変換!$1:$1,0),0)="","",VLOOKUP($A93,競技者csv変換!$A:$AK,MATCH(M$1,競技者csv変換!$1:$1,0),0)))</f>
        <v/>
      </c>
      <c r="N93" s="189" t="str">
        <f>IF(ISERROR(VLOOKUP($A93,競技者csv変換!$A:$AK,MATCH(N$1,競技者csv変換!$1:$1,0),0)),"",IF(VLOOKUP($A93,競技者csv変換!$A:$AK,MATCH(N$1,競技者csv変換!$1:$1,0),0)="","",VLOOKUP($A93,競技者csv変換!$A:$AK,MATCH(N$1,競技者csv変換!$1:$1,0),0)))</f>
        <v/>
      </c>
      <c r="O93" s="189" t="str">
        <f>IF(ISERROR(VLOOKUP($A93,競技者csv変換!$A:$AK,MATCH(O$1,競技者csv変換!$1:$1,0),0)),"",IF(VLOOKUP($A93,競技者csv変換!$A:$AK,MATCH(O$1,競技者csv変換!$1:$1,0),0)="","",VLOOKUP($A93,競技者csv変換!$A:$AK,MATCH(O$1,競技者csv変換!$1:$1,0),0)))</f>
        <v/>
      </c>
      <c r="P93" s="189" t="str">
        <f>IF(ISERROR(VLOOKUP($A93,競技者csv変換!$A:$AK,MATCH(P$1,競技者csv変換!$1:$1,0),0)),"",IF(VLOOKUP($A93,競技者csv変換!$A:$AK,MATCH(P$1,競技者csv変換!$1:$1,0),0)="","",VLOOKUP($A93,競技者csv変換!$A:$AK,MATCH(P$1,競技者csv変換!$1:$1,0),0)))</f>
        <v/>
      </c>
      <c r="Q93" s="189" t="str">
        <f>IF(ISERROR(VLOOKUP($A93,競技者csv変換!$A:$AK,MATCH(Q$1,競技者csv変換!$1:$1,0),0)),"",IF(VLOOKUP($A93,競技者csv変換!$A:$AK,MATCH(Q$1,競技者csv変換!$1:$1,0),0)="","",VLOOKUP($A93,競技者csv変換!$A:$AK,MATCH(Q$1,競技者csv変換!$1:$1,0),0)))</f>
        <v/>
      </c>
      <c r="R93" s="189" t="str">
        <f>IF(ISERROR(VLOOKUP($A93,競技者csv変換!$A:$AK,MATCH(R$1,競技者csv変換!$1:$1,0),0)),"",IF(VLOOKUP($A93,競技者csv変換!$A:$AK,MATCH(R$1,競技者csv変換!$1:$1,0),0)="","",VLOOKUP($A93,競技者csv変換!$A:$AK,MATCH(R$1,競技者csv変換!$1:$1,0),0)))</f>
        <v/>
      </c>
      <c r="S93" s="189" t="str">
        <f>IF(ISERROR(VLOOKUP($A93,競技者csv変換!$A:$AK,MATCH(S$1,競技者csv変換!$1:$1,0),0)),"",IF(VLOOKUP($A93,競技者csv変換!$A:$AK,MATCH(S$1,競技者csv変換!$1:$1,0),0)="","",VLOOKUP($A93,競技者csv変換!$A:$AK,MATCH(S$1,競技者csv変換!$1:$1,0),0)))</f>
        <v/>
      </c>
      <c r="T93" s="189" t="str">
        <f>IF(ISERROR(VLOOKUP($A93,競技者csv変換!$A:$AK,MATCH(T$1,競技者csv変換!$1:$1,0),0)),"",IF(VLOOKUP($A93,競技者csv変換!$A:$AK,MATCH(T$1,競技者csv変換!$1:$1,0),0)="","",VLOOKUP($A93,競技者csv変換!$A:$AK,MATCH(T$1,競技者csv変換!$1:$1,0),0)))</f>
        <v/>
      </c>
      <c r="U93" s="189" t="str">
        <f>IF(ISERROR(VLOOKUP($A93,競技者csv変換!$A:$AK,MATCH(U$1,競技者csv変換!$1:$1,0),0)),"",IF(VLOOKUP($A93,競技者csv変換!$A:$AK,MATCH(U$1,競技者csv変換!$1:$1,0),0)="","",VLOOKUP($A93,競技者csv変換!$A:$AK,MATCH(U$1,競技者csv変換!$1:$1,0),0)))</f>
        <v/>
      </c>
      <c r="V93" s="189" t="str">
        <f>IF(ISERROR(VLOOKUP($A93,競技者csv変換!$A:$AK,MATCH(V$1,競技者csv変換!$1:$1,0),0)),"",IF(VLOOKUP($A93,競技者csv変換!$A:$AK,MATCH(V$1,競技者csv変換!$1:$1,0),0)="","",VLOOKUP($A93,競技者csv変換!$A:$AK,MATCH(V$1,競技者csv変換!$1:$1,0),0)))</f>
        <v/>
      </c>
      <c r="W93" s="189" t="str">
        <f>IF(ISERROR(VLOOKUP($A93,競技者csv変換!$A:$AK,MATCH(W$1,競技者csv変換!$1:$1,0),0)),"",IF(VLOOKUP($A93,競技者csv変換!$A:$AK,MATCH(W$1,競技者csv変換!$1:$1,0),0)="","",VLOOKUP($A93,競技者csv変換!$A:$AK,MATCH(W$1,競技者csv変換!$1:$1,0),0)))</f>
        <v/>
      </c>
      <c r="X93" s="189" t="str">
        <f>IF(ISERROR(VLOOKUP($A93,競技者csv変換!$A:$AK,MATCH(X$1,競技者csv変換!$1:$1,0),0)),"",IF(VLOOKUP($A93,競技者csv変換!$A:$AK,MATCH(X$1,競技者csv変換!$1:$1,0),0)="","",VLOOKUP($A93,競技者csv変換!$A:$AK,MATCH(X$1,競技者csv変換!$1:$1,0),0)))</f>
        <v/>
      </c>
      <c r="Y93" s="189" t="str">
        <f>IF(ISERROR(VLOOKUP($A93,競技者csv変換!$A:$AK,MATCH(Y$1,競技者csv変換!$1:$1,0),0)),"",IF(VLOOKUP($A93,競技者csv変換!$A:$AK,MATCH(Y$1,競技者csv変換!$1:$1,0),0)="","",VLOOKUP($A93,競技者csv変換!$A:$AK,MATCH(Y$1,競技者csv変換!$1:$1,0),0)))</f>
        <v/>
      </c>
      <c r="Z93" s="189" t="str">
        <f>IF(ISERROR(VLOOKUP($A93,競技者csv変換!$A:$AK,MATCH(Z$1,競技者csv変換!$1:$1,0),0)),"",IF(VLOOKUP($A93,競技者csv変換!$A:$AK,MATCH(Z$1,競技者csv変換!$1:$1,0),0)="","",VLOOKUP($A93,競技者csv変換!$A:$AK,MATCH(Z$1,競技者csv変換!$1:$1,0),0)))</f>
        <v/>
      </c>
      <c r="AA93" s="189" t="str">
        <f>IF(ISERROR(VLOOKUP($A93,競技者csv変換!$A:$AK,MATCH(AA$1,競技者csv変換!$1:$1,0),0)),"",IF(VLOOKUP($A93,競技者csv変換!$A:$AK,MATCH(AA$1,競技者csv変換!$1:$1,0),0)="","",VLOOKUP($A93,競技者csv変換!$A:$AK,MATCH(AA$1,競技者csv変換!$1:$1,0),0)))</f>
        <v/>
      </c>
      <c r="AB93" s="189" t="str">
        <f>IF(ISERROR(VLOOKUP($A93,競技者csv変換!$A:$AK,MATCH(AB$1,競技者csv変換!$1:$1,0),0)),"",IF(VLOOKUP($A93,競技者csv変換!$A:$AK,MATCH(AB$1,競技者csv変換!$1:$1,0),0)="","",VLOOKUP($A93,競技者csv変換!$A:$AK,MATCH(AB$1,競技者csv変換!$1:$1,0),0)))</f>
        <v/>
      </c>
      <c r="AC93" s="189" t="str">
        <f>IF(ISERROR(VLOOKUP($A93,競技者csv変換!$A:$AK,MATCH(AC$1,競技者csv変換!$1:$1,0),0)),"",IF(VLOOKUP($A93,競技者csv変換!$A:$AK,MATCH(AC$1,競技者csv変換!$1:$1,0),0)="","",VLOOKUP($A93,競技者csv変換!$A:$AK,MATCH(AC$1,競技者csv変換!$1:$1,0),0)))</f>
        <v/>
      </c>
      <c r="AD93" s="76" t="str">
        <f>IF(ISERROR(VLOOKUP($A93,競技者csv変換!$A:$AK,MATCH(AD$1,競技者csv変換!$1:$1,0),0)),"",IF(VLOOKUP($A93,競技者csv変換!$A:$AK,MATCH(AD$1,競技者csv変換!$1:$1,0),0)="","",VLOOKUP($A93,競技者csv変換!$A:$AK,MATCH(AD$1,競技者csv変換!$1:$1,0),0)))</f>
        <v/>
      </c>
      <c r="AE93" s="76" t="str">
        <f>IF(ISERROR(VLOOKUP($A93,競技者csv変換!$A:$AK,MATCH(AE$1,競技者csv変換!$1:$1,0),0)),"",IF(VLOOKUP($A93,競技者csv変換!$A:$AK,MATCH(AE$1,競技者csv変換!$1:$1,0),0)="","",VLOOKUP($A93,競技者csv変換!$A:$AK,MATCH(AE$1,競技者csv変換!$1:$1,0),0)))</f>
        <v/>
      </c>
      <c r="AF93" s="76" t="str">
        <f>IF(ISERROR(VLOOKUP($A93,競技者csv変換!$A:$AK,MATCH(AF$1,競技者csv変換!$1:$1,0),0)),"",IF(VLOOKUP($A93,競技者csv変換!$A:$AK,MATCH(AF$1,競技者csv変換!$1:$1,0),0)="","",VLOOKUP($A93,競技者csv変換!$A:$AK,MATCH(AF$1,競技者csv変換!$1:$1,0),0)))</f>
        <v/>
      </c>
      <c r="AG93" s="76" t="str">
        <f>IF(ISERROR(VLOOKUP($A93,競技者csv変換!$A:$AK,MATCH(AG$1,競技者csv変換!$1:$1,0),0)),"",IF(VLOOKUP($A93,競技者csv変換!$A:$AK,MATCH(AG$1,競技者csv変換!$1:$1,0),0)="","",VLOOKUP($A93,競技者csv変換!$A:$AK,MATCH(AG$1,競技者csv変換!$1:$1,0),0)))</f>
        <v/>
      </c>
      <c r="AH93" s="76" t="str">
        <f>IF(ISERROR(VLOOKUP($A93,競技者csv変換!$A:$AK,MATCH(AH$1,競技者csv変換!$1:$1,0),0)),"",IF(VLOOKUP($A93,競技者csv変換!$A:$AK,MATCH(AH$1,競技者csv変換!$1:$1,0),0)="","",VLOOKUP($A93,競技者csv変換!$A:$AK,MATCH(AH$1,競技者csv変換!$1:$1,0),0)))</f>
        <v/>
      </c>
      <c r="AI93" s="76" t="str">
        <f>IF(ISERROR(VLOOKUP($A93,競技者csv変換!$A:$AK,MATCH(AI$1,競技者csv変換!$1:$1,0),0)),"",IF(VLOOKUP($A93,競技者csv変換!$A:$AK,MATCH(AI$1,競技者csv変換!$1:$1,0),0)="","",VLOOKUP($A93,競技者csv変換!$A:$AK,MATCH(AI$1,競技者csv変換!$1:$1,0),0)))</f>
        <v/>
      </c>
      <c r="AJ93" s="76" t="str">
        <f>IF(ISERROR(VLOOKUP($A93,競技者csv変換!$A:$AK,MATCH(AJ$1,競技者csv変換!$1:$1,0),0)),"",IF(VLOOKUP($A93,競技者csv変換!$A:$AK,MATCH(AJ$1,競技者csv変換!$1:$1,0),0)="","",VLOOKUP($A93,競技者csv変換!$A:$AK,MATCH(AJ$1,競技者csv変換!$1:$1,0),0)))</f>
        <v/>
      </c>
      <c r="AK93" s="76" t="str">
        <f>IF(ISERROR(VLOOKUP($A93,競技者csv変換!$A:$AK,MATCH(AK$1,競技者csv変換!$1:$1,0),0)),"",IF(VLOOKUP($A93,競技者csv変換!$A:$AK,MATCH(AK$1,競技者csv変換!$1:$1,0),0)="","",VLOOKUP($A93,競技者csv変換!$A:$AK,MATCH(AK$1,競技者csv変換!$1:$1,0),0)))</f>
        <v/>
      </c>
    </row>
    <row r="94" spans="1:37" ht="18" customHeight="1">
      <c r="A94" s="76" t="str">
        <f t="shared" si="0"/>
        <v/>
      </c>
      <c r="B94" s="189" t="str">
        <f>IF(ISERROR(VLOOKUP($A94,競技者csv変換!$A:$AK,MATCH(B$1,競技者csv変換!$1:$1,0),0)),"",IF(VLOOKUP($A94,競技者csv変換!$A:$AK,MATCH(B$1,競技者csv変換!$1:$1,0),0)="","",VLOOKUP($A94,競技者csv変換!$A:$AK,MATCH(B$1,競技者csv変換!$1:$1,0),0)))</f>
        <v/>
      </c>
      <c r="C94" s="189" t="str">
        <f>IF(ISERROR(VLOOKUP($A94,競技者csv変換!$A:$AK,MATCH(C$1,競技者csv変換!$1:$1,0),0)),"",IF(VLOOKUP($A94,競技者csv変換!$A:$AK,MATCH(C$1,競技者csv変換!$1:$1,0),0)="","",VLOOKUP($A94,競技者csv変換!$A:$AK,MATCH(C$1,競技者csv変換!$1:$1,0),0)))</f>
        <v/>
      </c>
      <c r="D94" s="189" t="str">
        <f>IF(ISERROR(VLOOKUP($A94,競技者csv変換!$A:$AK,MATCH(D$1,競技者csv変換!$1:$1,0),0)),"",IF(VLOOKUP($A94,競技者csv変換!$A:$AK,MATCH(D$1,競技者csv変換!$1:$1,0),0)="","",VLOOKUP($A94,競技者csv変換!$A:$AK,MATCH(D$1,競技者csv変換!$1:$1,0),0)))</f>
        <v/>
      </c>
      <c r="E94" s="189" t="str">
        <f>IF(ISERROR(VLOOKUP($A94,競技者csv変換!$A:$AK,MATCH(E$1,競技者csv変換!$1:$1,0),0)),"",IF(VLOOKUP($A94,競技者csv変換!$A:$AK,MATCH(E$1,競技者csv変換!$1:$1,0),0)="","",VLOOKUP($A94,競技者csv変換!$A:$AK,MATCH(E$1,競技者csv変換!$1:$1,0),0)))</f>
        <v/>
      </c>
      <c r="F94" s="189" t="str">
        <f>IF(ISERROR(VLOOKUP($A94,競技者csv変換!$A:$AK,MATCH(F$1,競技者csv変換!$1:$1,0),0)),"",IF(VLOOKUP($A94,競技者csv変換!$A:$AK,MATCH(F$1,競技者csv変換!$1:$1,0),0)="","",VLOOKUP($A94,競技者csv変換!$A:$AK,MATCH(F$1,競技者csv変換!$1:$1,0),0)))</f>
        <v/>
      </c>
      <c r="G94" s="189" t="str">
        <f>IF(ISERROR(VLOOKUP($A94,競技者csv変換!$A:$AK,MATCH(G$1,競技者csv変換!$1:$1,0),0)),"",IF(VLOOKUP($A94,競技者csv変換!$A:$AK,MATCH(G$1,競技者csv変換!$1:$1,0),0)="","",VLOOKUP($A94,競技者csv変換!$A:$AK,MATCH(G$1,競技者csv変換!$1:$1,0),0)))</f>
        <v/>
      </c>
      <c r="H94" s="189" t="str">
        <f>IF(ISERROR(VLOOKUP($A94,競技者csv変換!$A:$AK,MATCH(H$1,競技者csv変換!$1:$1,0),0)),"",IF(VLOOKUP($A94,競技者csv変換!$A:$AK,MATCH(H$1,競技者csv変換!$1:$1,0),0)="","",VLOOKUP($A94,競技者csv変換!$A:$AK,MATCH(H$1,競技者csv変換!$1:$1,0),0)))</f>
        <v/>
      </c>
      <c r="I94" s="189" t="str">
        <f>IF(ISERROR(VLOOKUP($A94,競技者csv変換!$A:$AK,MATCH(I$1,競技者csv変換!$1:$1,0),0)),"",IF(VLOOKUP($A94,競技者csv変換!$A:$AK,MATCH(I$1,競技者csv変換!$1:$1,0),0)="","",VLOOKUP($A94,競技者csv変換!$A:$AK,MATCH(I$1,競技者csv変換!$1:$1,0),0)))</f>
        <v/>
      </c>
      <c r="J94" s="189" t="str">
        <f>IF(ISERROR(VLOOKUP($A94,競技者csv変換!$A:$AK,MATCH(J$1,競技者csv変換!$1:$1,0),0)),"",IF(VLOOKUP($A94,競技者csv変換!$A:$AK,MATCH(J$1,競技者csv変換!$1:$1,0),0)="","",VLOOKUP($A94,競技者csv変換!$A:$AK,MATCH(J$1,競技者csv変換!$1:$1,0),0)))</f>
        <v/>
      </c>
      <c r="K94" s="189" t="str">
        <f>IF(ISERROR(VLOOKUP($A94,競技者csv変換!$A:$AK,MATCH(K$1,競技者csv変換!$1:$1,0),0)),"",IF(VLOOKUP($A94,競技者csv変換!$A:$AK,MATCH(K$1,競技者csv変換!$1:$1,0),0)="","",VLOOKUP($A94,競技者csv変換!$A:$AK,MATCH(K$1,競技者csv変換!$1:$1,0),0)))</f>
        <v/>
      </c>
      <c r="L94" s="189" t="str">
        <f>IF(ISERROR(VLOOKUP($A94,競技者csv変換!$A:$AK,MATCH(L$1,競技者csv変換!$1:$1,0),0)),"",IF(VLOOKUP($A94,競技者csv変換!$A:$AK,MATCH(L$1,競技者csv変換!$1:$1,0),0)="","",VLOOKUP($A94,競技者csv変換!$A:$AK,MATCH(L$1,競技者csv変換!$1:$1,0),0)))</f>
        <v/>
      </c>
      <c r="M94" s="189" t="str">
        <f>IF(ISERROR(VLOOKUP($A94,競技者csv変換!$A:$AK,MATCH(M$1,競技者csv変換!$1:$1,0),0)),"",IF(VLOOKUP($A94,競技者csv変換!$A:$AK,MATCH(M$1,競技者csv変換!$1:$1,0),0)="","",VLOOKUP($A94,競技者csv変換!$A:$AK,MATCH(M$1,競技者csv変換!$1:$1,0),0)))</f>
        <v/>
      </c>
      <c r="N94" s="189" t="str">
        <f>IF(ISERROR(VLOOKUP($A94,競技者csv変換!$A:$AK,MATCH(N$1,競技者csv変換!$1:$1,0),0)),"",IF(VLOOKUP($A94,競技者csv変換!$A:$AK,MATCH(N$1,競技者csv変換!$1:$1,0),0)="","",VLOOKUP($A94,競技者csv変換!$A:$AK,MATCH(N$1,競技者csv変換!$1:$1,0),0)))</f>
        <v/>
      </c>
      <c r="O94" s="189" t="str">
        <f>IF(ISERROR(VLOOKUP($A94,競技者csv変換!$A:$AK,MATCH(O$1,競技者csv変換!$1:$1,0),0)),"",IF(VLOOKUP($A94,競技者csv変換!$A:$AK,MATCH(O$1,競技者csv変換!$1:$1,0),0)="","",VLOOKUP($A94,競技者csv変換!$A:$AK,MATCH(O$1,競技者csv変換!$1:$1,0),0)))</f>
        <v/>
      </c>
      <c r="P94" s="189" t="str">
        <f>IF(ISERROR(VLOOKUP($A94,競技者csv変換!$A:$AK,MATCH(P$1,競技者csv変換!$1:$1,0),0)),"",IF(VLOOKUP($A94,競技者csv変換!$A:$AK,MATCH(P$1,競技者csv変換!$1:$1,0),0)="","",VLOOKUP($A94,競技者csv変換!$A:$AK,MATCH(P$1,競技者csv変換!$1:$1,0),0)))</f>
        <v/>
      </c>
      <c r="Q94" s="189" t="str">
        <f>IF(ISERROR(VLOOKUP($A94,競技者csv変換!$A:$AK,MATCH(Q$1,競技者csv変換!$1:$1,0),0)),"",IF(VLOOKUP($A94,競技者csv変換!$A:$AK,MATCH(Q$1,競技者csv変換!$1:$1,0),0)="","",VLOOKUP($A94,競技者csv変換!$A:$AK,MATCH(Q$1,競技者csv変換!$1:$1,0),0)))</f>
        <v/>
      </c>
      <c r="R94" s="189" t="str">
        <f>IF(ISERROR(VLOOKUP($A94,競技者csv変換!$A:$AK,MATCH(R$1,競技者csv変換!$1:$1,0),0)),"",IF(VLOOKUP($A94,競技者csv変換!$A:$AK,MATCH(R$1,競技者csv変換!$1:$1,0),0)="","",VLOOKUP($A94,競技者csv変換!$A:$AK,MATCH(R$1,競技者csv変換!$1:$1,0),0)))</f>
        <v/>
      </c>
      <c r="S94" s="189" t="str">
        <f>IF(ISERROR(VLOOKUP($A94,競技者csv変換!$A:$AK,MATCH(S$1,競技者csv変換!$1:$1,0),0)),"",IF(VLOOKUP($A94,競技者csv変換!$A:$AK,MATCH(S$1,競技者csv変換!$1:$1,0),0)="","",VLOOKUP($A94,競技者csv変換!$A:$AK,MATCH(S$1,競技者csv変換!$1:$1,0),0)))</f>
        <v/>
      </c>
      <c r="T94" s="189" t="str">
        <f>IF(ISERROR(VLOOKUP($A94,競技者csv変換!$A:$AK,MATCH(T$1,競技者csv変換!$1:$1,0),0)),"",IF(VLOOKUP($A94,競技者csv変換!$A:$AK,MATCH(T$1,競技者csv変換!$1:$1,0),0)="","",VLOOKUP($A94,競技者csv変換!$A:$AK,MATCH(T$1,競技者csv変換!$1:$1,0),0)))</f>
        <v/>
      </c>
      <c r="U94" s="189" t="str">
        <f>IF(ISERROR(VLOOKUP($A94,競技者csv変換!$A:$AK,MATCH(U$1,競技者csv変換!$1:$1,0),0)),"",IF(VLOOKUP($A94,競技者csv変換!$A:$AK,MATCH(U$1,競技者csv変換!$1:$1,0),0)="","",VLOOKUP($A94,競技者csv変換!$A:$AK,MATCH(U$1,競技者csv変換!$1:$1,0),0)))</f>
        <v/>
      </c>
      <c r="V94" s="189" t="str">
        <f>IF(ISERROR(VLOOKUP($A94,競技者csv変換!$A:$AK,MATCH(V$1,競技者csv変換!$1:$1,0),0)),"",IF(VLOOKUP($A94,競技者csv変換!$A:$AK,MATCH(V$1,競技者csv変換!$1:$1,0),0)="","",VLOOKUP($A94,競技者csv変換!$A:$AK,MATCH(V$1,競技者csv変換!$1:$1,0),0)))</f>
        <v/>
      </c>
      <c r="W94" s="189" t="str">
        <f>IF(ISERROR(VLOOKUP($A94,競技者csv変換!$A:$AK,MATCH(W$1,競技者csv変換!$1:$1,0),0)),"",IF(VLOOKUP($A94,競技者csv変換!$A:$AK,MATCH(W$1,競技者csv変換!$1:$1,0),0)="","",VLOOKUP($A94,競技者csv変換!$A:$AK,MATCH(W$1,競技者csv変換!$1:$1,0),0)))</f>
        <v/>
      </c>
      <c r="X94" s="189" t="str">
        <f>IF(ISERROR(VLOOKUP($A94,競技者csv変換!$A:$AK,MATCH(X$1,競技者csv変換!$1:$1,0),0)),"",IF(VLOOKUP($A94,競技者csv変換!$A:$AK,MATCH(X$1,競技者csv変換!$1:$1,0),0)="","",VLOOKUP($A94,競技者csv変換!$A:$AK,MATCH(X$1,競技者csv変換!$1:$1,0),0)))</f>
        <v/>
      </c>
      <c r="Y94" s="189" t="str">
        <f>IF(ISERROR(VLOOKUP($A94,競技者csv変換!$A:$AK,MATCH(Y$1,競技者csv変換!$1:$1,0),0)),"",IF(VLOOKUP($A94,競技者csv変換!$A:$AK,MATCH(Y$1,競技者csv変換!$1:$1,0),0)="","",VLOOKUP($A94,競技者csv変換!$A:$AK,MATCH(Y$1,競技者csv変換!$1:$1,0),0)))</f>
        <v/>
      </c>
      <c r="Z94" s="189" t="str">
        <f>IF(ISERROR(VLOOKUP($A94,競技者csv変換!$A:$AK,MATCH(Z$1,競技者csv変換!$1:$1,0),0)),"",IF(VLOOKUP($A94,競技者csv変換!$A:$AK,MATCH(Z$1,競技者csv変換!$1:$1,0),0)="","",VLOOKUP($A94,競技者csv変換!$A:$AK,MATCH(Z$1,競技者csv変換!$1:$1,0),0)))</f>
        <v/>
      </c>
      <c r="AA94" s="189" t="str">
        <f>IF(ISERROR(VLOOKUP($A94,競技者csv変換!$A:$AK,MATCH(AA$1,競技者csv変換!$1:$1,0),0)),"",IF(VLOOKUP($A94,競技者csv変換!$A:$AK,MATCH(AA$1,競技者csv変換!$1:$1,0),0)="","",VLOOKUP($A94,競技者csv変換!$A:$AK,MATCH(AA$1,競技者csv変換!$1:$1,0),0)))</f>
        <v/>
      </c>
      <c r="AB94" s="189" t="str">
        <f>IF(ISERROR(VLOOKUP($A94,競技者csv変換!$A:$AK,MATCH(AB$1,競技者csv変換!$1:$1,0),0)),"",IF(VLOOKUP($A94,競技者csv変換!$A:$AK,MATCH(AB$1,競技者csv変換!$1:$1,0),0)="","",VLOOKUP($A94,競技者csv変換!$A:$AK,MATCH(AB$1,競技者csv変換!$1:$1,0),0)))</f>
        <v/>
      </c>
      <c r="AC94" s="189" t="str">
        <f>IF(ISERROR(VLOOKUP($A94,競技者csv変換!$A:$AK,MATCH(AC$1,競技者csv変換!$1:$1,0),0)),"",IF(VLOOKUP($A94,競技者csv変換!$A:$AK,MATCH(AC$1,競技者csv変換!$1:$1,0),0)="","",VLOOKUP($A94,競技者csv変換!$A:$AK,MATCH(AC$1,競技者csv変換!$1:$1,0),0)))</f>
        <v/>
      </c>
      <c r="AD94" s="76" t="str">
        <f>IF(ISERROR(VLOOKUP($A94,競技者csv変換!$A:$AK,MATCH(AD$1,競技者csv変換!$1:$1,0),0)),"",IF(VLOOKUP($A94,競技者csv変換!$A:$AK,MATCH(AD$1,競技者csv変換!$1:$1,0),0)="","",VLOOKUP($A94,競技者csv変換!$A:$AK,MATCH(AD$1,競技者csv変換!$1:$1,0),0)))</f>
        <v/>
      </c>
      <c r="AE94" s="76" t="str">
        <f>IF(ISERROR(VLOOKUP($A94,競技者csv変換!$A:$AK,MATCH(AE$1,競技者csv変換!$1:$1,0),0)),"",IF(VLOOKUP($A94,競技者csv変換!$A:$AK,MATCH(AE$1,競技者csv変換!$1:$1,0),0)="","",VLOOKUP($A94,競技者csv変換!$A:$AK,MATCH(AE$1,競技者csv変換!$1:$1,0),0)))</f>
        <v/>
      </c>
      <c r="AF94" s="76" t="str">
        <f>IF(ISERROR(VLOOKUP($A94,競技者csv変換!$A:$AK,MATCH(AF$1,競技者csv変換!$1:$1,0),0)),"",IF(VLOOKUP($A94,競技者csv変換!$A:$AK,MATCH(AF$1,競技者csv変換!$1:$1,0),0)="","",VLOOKUP($A94,競技者csv変換!$A:$AK,MATCH(AF$1,競技者csv変換!$1:$1,0),0)))</f>
        <v/>
      </c>
      <c r="AG94" s="76" t="str">
        <f>IF(ISERROR(VLOOKUP($A94,競技者csv変換!$A:$AK,MATCH(AG$1,競技者csv変換!$1:$1,0),0)),"",IF(VLOOKUP($A94,競技者csv変換!$A:$AK,MATCH(AG$1,競技者csv変換!$1:$1,0),0)="","",VLOOKUP($A94,競技者csv変換!$A:$AK,MATCH(AG$1,競技者csv変換!$1:$1,0),0)))</f>
        <v/>
      </c>
      <c r="AH94" s="76" t="str">
        <f>IF(ISERROR(VLOOKUP($A94,競技者csv変換!$A:$AK,MATCH(AH$1,競技者csv変換!$1:$1,0),0)),"",IF(VLOOKUP($A94,競技者csv変換!$A:$AK,MATCH(AH$1,競技者csv変換!$1:$1,0),0)="","",VLOOKUP($A94,競技者csv変換!$A:$AK,MATCH(AH$1,競技者csv変換!$1:$1,0),0)))</f>
        <v/>
      </c>
      <c r="AI94" s="76" t="str">
        <f>IF(ISERROR(VLOOKUP($A94,競技者csv変換!$A:$AK,MATCH(AI$1,競技者csv変換!$1:$1,0),0)),"",IF(VLOOKUP($A94,競技者csv変換!$A:$AK,MATCH(AI$1,競技者csv変換!$1:$1,0),0)="","",VLOOKUP($A94,競技者csv変換!$A:$AK,MATCH(AI$1,競技者csv変換!$1:$1,0),0)))</f>
        <v/>
      </c>
      <c r="AJ94" s="76" t="str">
        <f>IF(ISERROR(VLOOKUP($A94,競技者csv変換!$A:$AK,MATCH(AJ$1,競技者csv変換!$1:$1,0),0)),"",IF(VLOOKUP($A94,競技者csv変換!$A:$AK,MATCH(AJ$1,競技者csv変換!$1:$1,0),0)="","",VLOOKUP($A94,競技者csv変換!$A:$AK,MATCH(AJ$1,競技者csv変換!$1:$1,0),0)))</f>
        <v/>
      </c>
      <c r="AK94" s="76" t="str">
        <f>IF(ISERROR(VLOOKUP($A94,競技者csv変換!$A:$AK,MATCH(AK$1,競技者csv変換!$1:$1,0),0)),"",IF(VLOOKUP($A94,競技者csv変換!$A:$AK,MATCH(AK$1,競技者csv変換!$1:$1,0),0)="","",VLOOKUP($A94,競技者csv変換!$A:$AK,MATCH(AK$1,競技者csv変換!$1:$1,0),0)))</f>
        <v/>
      </c>
    </row>
    <row r="95" spans="1:37" ht="18" customHeight="1">
      <c r="A95" s="76" t="str">
        <f t="shared" si="0"/>
        <v/>
      </c>
      <c r="B95" s="189" t="str">
        <f>IF(ISERROR(VLOOKUP($A95,競技者csv変換!$A:$AK,MATCH(B$1,競技者csv変換!$1:$1,0),0)),"",IF(VLOOKUP($A95,競技者csv変換!$A:$AK,MATCH(B$1,競技者csv変換!$1:$1,0),0)="","",VLOOKUP($A95,競技者csv変換!$A:$AK,MATCH(B$1,競技者csv変換!$1:$1,0),0)))</f>
        <v/>
      </c>
      <c r="C95" s="189" t="str">
        <f>IF(ISERROR(VLOOKUP($A95,競技者csv変換!$A:$AK,MATCH(C$1,競技者csv変換!$1:$1,0),0)),"",IF(VLOOKUP($A95,競技者csv変換!$A:$AK,MATCH(C$1,競技者csv変換!$1:$1,0),0)="","",VLOOKUP($A95,競技者csv変換!$A:$AK,MATCH(C$1,競技者csv変換!$1:$1,0),0)))</f>
        <v/>
      </c>
      <c r="D95" s="189" t="str">
        <f>IF(ISERROR(VLOOKUP($A95,競技者csv変換!$A:$AK,MATCH(D$1,競技者csv変換!$1:$1,0),0)),"",IF(VLOOKUP($A95,競技者csv変換!$A:$AK,MATCH(D$1,競技者csv変換!$1:$1,0),0)="","",VLOOKUP($A95,競技者csv変換!$A:$AK,MATCH(D$1,競技者csv変換!$1:$1,0),0)))</f>
        <v/>
      </c>
      <c r="E95" s="189" t="str">
        <f>IF(ISERROR(VLOOKUP($A95,競技者csv変換!$A:$AK,MATCH(E$1,競技者csv変換!$1:$1,0),0)),"",IF(VLOOKUP($A95,競技者csv変換!$A:$AK,MATCH(E$1,競技者csv変換!$1:$1,0),0)="","",VLOOKUP($A95,競技者csv変換!$A:$AK,MATCH(E$1,競技者csv変換!$1:$1,0),0)))</f>
        <v/>
      </c>
      <c r="F95" s="189" t="str">
        <f>IF(ISERROR(VLOOKUP($A95,競技者csv変換!$A:$AK,MATCH(F$1,競技者csv変換!$1:$1,0),0)),"",IF(VLOOKUP($A95,競技者csv変換!$A:$AK,MATCH(F$1,競技者csv変換!$1:$1,0),0)="","",VLOOKUP($A95,競技者csv変換!$A:$AK,MATCH(F$1,競技者csv変換!$1:$1,0),0)))</f>
        <v/>
      </c>
      <c r="G95" s="189" t="str">
        <f>IF(ISERROR(VLOOKUP($A95,競技者csv変換!$A:$AK,MATCH(G$1,競技者csv変換!$1:$1,0),0)),"",IF(VLOOKUP($A95,競技者csv変換!$A:$AK,MATCH(G$1,競技者csv変換!$1:$1,0),0)="","",VLOOKUP($A95,競技者csv変換!$A:$AK,MATCH(G$1,競技者csv変換!$1:$1,0),0)))</f>
        <v/>
      </c>
      <c r="H95" s="189" t="str">
        <f>IF(ISERROR(VLOOKUP($A95,競技者csv変換!$A:$AK,MATCH(H$1,競技者csv変換!$1:$1,0),0)),"",IF(VLOOKUP($A95,競技者csv変換!$A:$AK,MATCH(H$1,競技者csv変換!$1:$1,0),0)="","",VLOOKUP($A95,競技者csv変換!$A:$AK,MATCH(H$1,競技者csv変換!$1:$1,0),0)))</f>
        <v/>
      </c>
      <c r="I95" s="189" t="str">
        <f>IF(ISERROR(VLOOKUP($A95,競技者csv変換!$A:$AK,MATCH(I$1,競技者csv変換!$1:$1,0),0)),"",IF(VLOOKUP($A95,競技者csv変換!$A:$AK,MATCH(I$1,競技者csv変換!$1:$1,0),0)="","",VLOOKUP($A95,競技者csv変換!$A:$AK,MATCH(I$1,競技者csv変換!$1:$1,0),0)))</f>
        <v/>
      </c>
      <c r="J95" s="189" t="str">
        <f>IF(ISERROR(VLOOKUP($A95,競技者csv変換!$A:$AK,MATCH(J$1,競技者csv変換!$1:$1,0),0)),"",IF(VLOOKUP($A95,競技者csv変換!$A:$AK,MATCH(J$1,競技者csv変換!$1:$1,0),0)="","",VLOOKUP($A95,競技者csv変換!$A:$AK,MATCH(J$1,競技者csv変換!$1:$1,0),0)))</f>
        <v/>
      </c>
      <c r="K95" s="189" t="str">
        <f>IF(ISERROR(VLOOKUP($A95,競技者csv変換!$A:$AK,MATCH(K$1,競技者csv変換!$1:$1,0),0)),"",IF(VLOOKUP($A95,競技者csv変換!$A:$AK,MATCH(K$1,競技者csv変換!$1:$1,0),0)="","",VLOOKUP($A95,競技者csv変換!$A:$AK,MATCH(K$1,競技者csv変換!$1:$1,0),0)))</f>
        <v/>
      </c>
      <c r="L95" s="189" t="str">
        <f>IF(ISERROR(VLOOKUP($A95,競技者csv変換!$A:$AK,MATCH(L$1,競技者csv変換!$1:$1,0),0)),"",IF(VLOOKUP($A95,競技者csv変換!$A:$AK,MATCH(L$1,競技者csv変換!$1:$1,0),0)="","",VLOOKUP($A95,競技者csv変換!$A:$AK,MATCH(L$1,競技者csv変換!$1:$1,0),0)))</f>
        <v/>
      </c>
      <c r="M95" s="189" t="str">
        <f>IF(ISERROR(VLOOKUP($A95,競技者csv変換!$A:$AK,MATCH(M$1,競技者csv変換!$1:$1,0),0)),"",IF(VLOOKUP($A95,競技者csv変換!$A:$AK,MATCH(M$1,競技者csv変換!$1:$1,0),0)="","",VLOOKUP($A95,競技者csv変換!$A:$AK,MATCH(M$1,競技者csv変換!$1:$1,0),0)))</f>
        <v/>
      </c>
      <c r="N95" s="189" t="str">
        <f>IF(ISERROR(VLOOKUP($A95,競技者csv変換!$A:$AK,MATCH(N$1,競技者csv変換!$1:$1,0),0)),"",IF(VLOOKUP($A95,競技者csv変換!$A:$AK,MATCH(N$1,競技者csv変換!$1:$1,0),0)="","",VLOOKUP($A95,競技者csv変換!$A:$AK,MATCH(N$1,競技者csv変換!$1:$1,0),0)))</f>
        <v/>
      </c>
      <c r="O95" s="189" t="str">
        <f>IF(ISERROR(VLOOKUP($A95,競技者csv変換!$A:$AK,MATCH(O$1,競技者csv変換!$1:$1,0),0)),"",IF(VLOOKUP($A95,競技者csv変換!$A:$AK,MATCH(O$1,競技者csv変換!$1:$1,0),0)="","",VLOOKUP($A95,競技者csv変換!$A:$AK,MATCH(O$1,競技者csv変換!$1:$1,0),0)))</f>
        <v/>
      </c>
      <c r="P95" s="189" t="str">
        <f>IF(ISERROR(VLOOKUP($A95,競技者csv変換!$A:$AK,MATCH(P$1,競技者csv変換!$1:$1,0),0)),"",IF(VLOOKUP($A95,競技者csv変換!$A:$AK,MATCH(P$1,競技者csv変換!$1:$1,0),0)="","",VLOOKUP($A95,競技者csv変換!$A:$AK,MATCH(P$1,競技者csv変換!$1:$1,0),0)))</f>
        <v/>
      </c>
      <c r="Q95" s="189" t="str">
        <f>IF(ISERROR(VLOOKUP($A95,競技者csv変換!$A:$AK,MATCH(Q$1,競技者csv変換!$1:$1,0),0)),"",IF(VLOOKUP($A95,競技者csv変換!$A:$AK,MATCH(Q$1,競技者csv変換!$1:$1,0),0)="","",VLOOKUP($A95,競技者csv変換!$A:$AK,MATCH(Q$1,競技者csv変換!$1:$1,0),0)))</f>
        <v/>
      </c>
      <c r="R95" s="189" t="str">
        <f>IF(ISERROR(VLOOKUP($A95,競技者csv変換!$A:$AK,MATCH(R$1,競技者csv変換!$1:$1,0),0)),"",IF(VLOOKUP($A95,競技者csv変換!$A:$AK,MATCH(R$1,競技者csv変換!$1:$1,0),0)="","",VLOOKUP($A95,競技者csv変換!$A:$AK,MATCH(R$1,競技者csv変換!$1:$1,0),0)))</f>
        <v/>
      </c>
      <c r="S95" s="189" t="str">
        <f>IF(ISERROR(VLOOKUP($A95,競技者csv変換!$A:$AK,MATCH(S$1,競技者csv変換!$1:$1,0),0)),"",IF(VLOOKUP($A95,競技者csv変換!$A:$AK,MATCH(S$1,競技者csv変換!$1:$1,0),0)="","",VLOOKUP($A95,競技者csv変換!$A:$AK,MATCH(S$1,競技者csv変換!$1:$1,0),0)))</f>
        <v/>
      </c>
      <c r="T95" s="189" t="str">
        <f>IF(ISERROR(VLOOKUP($A95,競技者csv変換!$A:$AK,MATCH(T$1,競技者csv変換!$1:$1,0),0)),"",IF(VLOOKUP($A95,競技者csv変換!$A:$AK,MATCH(T$1,競技者csv変換!$1:$1,0),0)="","",VLOOKUP($A95,競技者csv変換!$A:$AK,MATCH(T$1,競技者csv変換!$1:$1,0),0)))</f>
        <v/>
      </c>
      <c r="U95" s="189" t="str">
        <f>IF(ISERROR(VLOOKUP($A95,競技者csv変換!$A:$AK,MATCH(U$1,競技者csv変換!$1:$1,0),0)),"",IF(VLOOKUP($A95,競技者csv変換!$A:$AK,MATCH(U$1,競技者csv変換!$1:$1,0),0)="","",VLOOKUP($A95,競技者csv変換!$A:$AK,MATCH(U$1,競技者csv変換!$1:$1,0),0)))</f>
        <v/>
      </c>
      <c r="V95" s="189" t="str">
        <f>IF(ISERROR(VLOOKUP($A95,競技者csv変換!$A:$AK,MATCH(V$1,競技者csv変換!$1:$1,0),0)),"",IF(VLOOKUP($A95,競技者csv変換!$A:$AK,MATCH(V$1,競技者csv変換!$1:$1,0),0)="","",VLOOKUP($A95,競技者csv変換!$A:$AK,MATCH(V$1,競技者csv変換!$1:$1,0),0)))</f>
        <v/>
      </c>
      <c r="W95" s="189" t="str">
        <f>IF(ISERROR(VLOOKUP($A95,競技者csv変換!$A:$AK,MATCH(W$1,競技者csv変換!$1:$1,0),0)),"",IF(VLOOKUP($A95,競技者csv変換!$A:$AK,MATCH(W$1,競技者csv変換!$1:$1,0),0)="","",VLOOKUP($A95,競技者csv変換!$A:$AK,MATCH(W$1,競技者csv変換!$1:$1,0),0)))</f>
        <v/>
      </c>
      <c r="X95" s="189" t="str">
        <f>IF(ISERROR(VLOOKUP($A95,競技者csv変換!$A:$AK,MATCH(X$1,競技者csv変換!$1:$1,0),0)),"",IF(VLOOKUP($A95,競技者csv変換!$A:$AK,MATCH(X$1,競技者csv変換!$1:$1,0),0)="","",VLOOKUP($A95,競技者csv変換!$A:$AK,MATCH(X$1,競技者csv変換!$1:$1,0),0)))</f>
        <v/>
      </c>
      <c r="Y95" s="189" t="str">
        <f>IF(ISERROR(VLOOKUP($A95,競技者csv変換!$A:$AK,MATCH(Y$1,競技者csv変換!$1:$1,0),0)),"",IF(VLOOKUP($A95,競技者csv変換!$A:$AK,MATCH(Y$1,競技者csv変換!$1:$1,0),0)="","",VLOOKUP($A95,競技者csv変換!$A:$AK,MATCH(Y$1,競技者csv変換!$1:$1,0),0)))</f>
        <v/>
      </c>
      <c r="Z95" s="189" t="str">
        <f>IF(ISERROR(VLOOKUP($A95,競技者csv変換!$A:$AK,MATCH(Z$1,競技者csv変換!$1:$1,0),0)),"",IF(VLOOKUP($A95,競技者csv変換!$A:$AK,MATCH(Z$1,競技者csv変換!$1:$1,0),0)="","",VLOOKUP($A95,競技者csv変換!$A:$AK,MATCH(Z$1,競技者csv変換!$1:$1,0),0)))</f>
        <v/>
      </c>
      <c r="AA95" s="189" t="str">
        <f>IF(ISERROR(VLOOKUP($A95,競技者csv変換!$A:$AK,MATCH(AA$1,競技者csv変換!$1:$1,0),0)),"",IF(VLOOKUP($A95,競技者csv変換!$A:$AK,MATCH(AA$1,競技者csv変換!$1:$1,0),0)="","",VLOOKUP($A95,競技者csv変換!$A:$AK,MATCH(AA$1,競技者csv変換!$1:$1,0),0)))</f>
        <v/>
      </c>
      <c r="AB95" s="189" t="str">
        <f>IF(ISERROR(VLOOKUP($A95,競技者csv変換!$A:$AK,MATCH(AB$1,競技者csv変換!$1:$1,0),0)),"",IF(VLOOKUP($A95,競技者csv変換!$A:$AK,MATCH(AB$1,競技者csv変換!$1:$1,0),0)="","",VLOOKUP($A95,競技者csv変換!$A:$AK,MATCH(AB$1,競技者csv変換!$1:$1,0),0)))</f>
        <v/>
      </c>
      <c r="AC95" s="189" t="str">
        <f>IF(ISERROR(VLOOKUP($A95,競技者csv変換!$A:$AK,MATCH(AC$1,競技者csv変換!$1:$1,0),0)),"",IF(VLOOKUP($A95,競技者csv変換!$A:$AK,MATCH(AC$1,競技者csv変換!$1:$1,0),0)="","",VLOOKUP($A95,競技者csv変換!$A:$AK,MATCH(AC$1,競技者csv変換!$1:$1,0),0)))</f>
        <v/>
      </c>
      <c r="AD95" s="76" t="str">
        <f>IF(ISERROR(VLOOKUP($A95,競技者csv変換!$A:$AK,MATCH(AD$1,競技者csv変換!$1:$1,0),0)),"",IF(VLOOKUP($A95,競技者csv変換!$A:$AK,MATCH(AD$1,競技者csv変換!$1:$1,0),0)="","",VLOOKUP($A95,競技者csv変換!$A:$AK,MATCH(AD$1,競技者csv変換!$1:$1,0),0)))</f>
        <v/>
      </c>
      <c r="AE95" s="76" t="str">
        <f>IF(ISERROR(VLOOKUP($A95,競技者csv変換!$A:$AK,MATCH(AE$1,競技者csv変換!$1:$1,0),0)),"",IF(VLOOKUP($A95,競技者csv変換!$A:$AK,MATCH(AE$1,競技者csv変換!$1:$1,0),0)="","",VLOOKUP($A95,競技者csv変換!$A:$AK,MATCH(AE$1,競技者csv変換!$1:$1,0),0)))</f>
        <v/>
      </c>
      <c r="AF95" s="76" t="str">
        <f>IF(ISERROR(VLOOKUP($A95,競技者csv変換!$A:$AK,MATCH(AF$1,競技者csv変換!$1:$1,0),0)),"",IF(VLOOKUP($A95,競技者csv変換!$A:$AK,MATCH(AF$1,競技者csv変換!$1:$1,0),0)="","",VLOOKUP($A95,競技者csv変換!$A:$AK,MATCH(AF$1,競技者csv変換!$1:$1,0),0)))</f>
        <v/>
      </c>
      <c r="AG95" s="76" t="str">
        <f>IF(ISERROR(VLOOKUP($A95,競技者csv変換!$A:$AK,MATCH(AG$1,競技者csv変換!$1:$1,0),0)),"",IF(VLOOKUP($A95,競技者csv変換!$A:$AK,MATCH(AG$1,競技者csv変換!$1:$1,0),0)="","",VLOOKUP($A95,競技者csv変換!$A:$AK,MATCH(AG$1,競技者csv変換!$1:$1,0),0)))</f>
        <v/>
      </c>
      <c r="AH95" s="76" t="str">
        <f>IF(ISERROR(VLOOKUP($A95,競技者csv変換!$A:$AK,MATCH(AH$1,競技者csv変換!$1:$1,0),0)),"",IF(VLOOKUP($A95,競技者csv変換!$A:$AK,MATCH(AH$1,競技者csv変換!$1:$1,0),0)="","",VLOOKUP($A95,競技者csv変換!$A:$AK,MATCH(AH$1,競技者csv変換!$1:$1,0),0)))</f>
        <v/>
      </c>
      <c r="AI95" s="76" t="str">
        <f>IF(ISERROR(VLOOKUP($A95,競技者csv変換!$A:$AK,MATCH(AI$1,競技者csv変換!$1:$1,0),0)),"",IF(VLOOKUP($A95,競技者csv変換!$A:$AK,MATCH(AI$1,競技者csv変換!$1:$1,0),0)="","",VLOOKUP($A95,競技者csv変換!$A:$AK,MATCH(AI$1,競技者csv変換!$1:$1,0),0)))</f>
        <v/>
      </c>
      <c r="AJ95" s="76" t="str">
        <f>IF(ISERROR(VLOOKUP($A95,競技者csv変換!$A:$AK,MATCH(AJ$1,競技者csv変換!$1:$1,0),0)),"",IF(VLOOKUP($A95,競技者csv変換!$A:$AK,MATCH(AJ$1,競技者csv変換!$1:$1,0),0)="","",VLOOKUP($A95,競技者csv変換!$A:$AK,MATCH(AJ$1,競技者csv変換!$1:$1,0),0)))</f>
        <v/>
      </c>
      <c r="AK95" s="76" t="str">
        <f>IF(ISERROR(VLOOKUP($A95,競技者csv変換!$A:$AK,MATCH(AK$1,競技者csv変換!$1:$1,0),0)),"",IF(VLOOKUP($A95,競技者csv変換!$A:$AK,MATCH(AK$1,競技者csv変換!$1:$1,0),0)="","",VLOOKUP($A95,競技者csv変換!$A:$AK,MATCH(AK$1,競技者csv変換!$1:$1,0),0)))</f>
        <v/>
      </c>
    </row>
    <row r="96" spans="1:37" ht="18" customHeight="1">
      <c r="A96" s="76" t="str">
        <f t="shared" si="0"/>
        <v/>
      </c>
      <c r="B96" s="189" t="str">
        <f>IF(ISERROR(VLOOKUP($A96,競技者csv変換!$A:$AK,MATCH(B$1,競技者csv変換!$1:$1,0),0)),"",IF(VLOOKUP($A96,競技者csv変換!$A:$AK,MATCH(B$1,競技者csv変換!$1:$1,0),0)="","",VLOOKUP($A96,競技者csv変換!$A:$AK,MATCH(B$1,競技者csv変換!$1:$1,0),0)))</f>
        <v/>
      </c>
      <c r="C96" s="189" t="str">
        <f>IF(ISERROR(VLOOKUP($A96,競技者csv変換!$A:$AK,MATCH(C$1,競技者csv変換!$1:$1,0),0)),"",IF(VLOOKUP($A96,競技者csv変換!$A:$AK,MATCH(C$1,競技者csv変換!$1:$1,0),0)="","",VLOOKUP($A96,競技者csv変換!$A:$AK,MATCH(C$1,競技者csv変換!$1:$1,0),0)))</f>
        <v/>
      </c>
      <c r="D96" s="189" t="str">
        <f>IF(ISERROR(VLOOKUP($A96,競技者csv変換!$A:$AK,MATCH(D$1,競技者csv変換!$1:$1,0),0)),"",IF(VLOOKUP($A96,競技者csv変換!$A:$AK,MATCH(D$1,競技者csv変換!$1:$1,0),0)="","",VLOOKUP($A96,競技者csv変換!$A:$AK,MATCH(D$1,競技者csv変換!$1:$1,0),0)))</f>
        <v/>
      </c>
      <c r="E96" s="189" t="str">
        <f>IF(ISERROR(VLOOKUP($A96,競技者csv変換!$A:$AK,MATCH(E$1,競技者csv変換!$1:$1,0),0)),"",IF(VLOOKUP($A96,競技者csv変換!$A:$AK,MATCH(E$1,競技者csv変換!$1:$1,0),0)="","",VLOOKUP($A96,競技者csv変換!$A:$AK,MATCH(E$1,競技者csv変換!$1:$1,0),0)))</f>
        <v/>
      </c>
      <c r="F96" s="189" t="str">
        <f>IF(ISERROR(VLOOKUP($A96,競技者csv変換!$A:$AK,MATCH(F$1,競技者csv変換!$1:$1,0),0)),"",IF(VLOOKUP($A96,競技者csv変換!$A:$AK,MATCH(F$1,競技者csv変換!$1:$1,0),0)="","",VLOOKUP($A96,競技者csv変換!$A:$AK,MATCH(F$1,競技者csv変換!$1:$1,0),0)))</f>
        <v/>
      </c>
      <c r="G96" s="189" t="str">
        <f>IF(ISERROR(VLOOKUP($A96,競技者csv変換!$A:$AK,MATCH(G$1,競技者csv変換!$1:$1,0),0)),"",IF(VLOOKUP($A96,競技者csv変換!$A:$AK,MATCH(G$1,競技者csv変換!$1:$1,0),0)="","",VLOOKUP($A96,競技者csv変換!$A:$AK,MATCH(G$1,競技者csv変換!$1:$1,0),0)))</f>
        <v/>
      </c>
      <c r="H96" s="189" t="str">
        <f>IF(ISERROR(VLOOKUP($A96,競技者csv変換!$A:$AK,MATCH(H$1,競技者csv変換!$1:$1,0),0)),"",IF(VLOOKUP($A96,競技者csv変換!$A:$AK,MATCH(H$1,競技者csv変換!$1:$1,0),0)="","",VLOOKUP($A96,競技者csv変換!$A:$AK,MATCH(H$1,競技者csv変換!$1:$1,0),0)))</f>
        <v/>
      </c>
      <c r="I96" s="189" t="str">
        <f>IF(ISERROR(VLOOKUP($A96,競技者csv変換!$A:$AK,MATCH(I$1,競技者csv変換!$1:$1,0),0)),"",IF(VLOOKUP($A96,競技者csv変換!$A:$AK,MATCH(I$1,競技者csv変換!$1:$1,0),0)="","",VLOOKUP($A96,競技者csv変換!$A:$AK,MATCH(I$1,競技者csv変換!$1:$1,0),0)))</f>
        <v/>
      </c>
      <c r="J96" s="189" t="str">
        <f>IF(ISERROR(VLOOKUP($A96,競技者csv変換!$A:$AK,MATCH(J$1,競技者csv変換!$1:$1,0),0)),"",IF(VLOOKUP($A96,競技者csv変換!$A:$AK,MATCH(J$1,競技者csv変換!$1:$1,0),0)="","",VLOOKUP($A96,競技者csv変換!$A:$AK,MATCH(J$1,競技者csv変換!$1:$1,0),0)))</f>
        <v/>
      </c>
      <c r="K96" s="189" t="str">
        <f>IF(ISERROR(VLOOKUP($A96,競技者csv変換!$A:$AK,MATCH(K$1,競技者csv変換!$1:$1,0),0)),"",IF(VLOOKUP($A96,競技者csv変換!$A:$AK,MATCH(K$1,競技者csv変換!$1:$1,0),0)="","",VLOOKUP($A96,競技者csv変換!$A:$AK,MATCH(K$1,競技者csv変換!$1:$1,0),0)))</f>
        <v/>
      </c>
      <c r="L96" s="189" t="str">
        <f>IF(ISERROR(VLOOKUP($A96,競技者csv変換!$A:$AK,MATCH(L$1,競技者csv変換!$1:$1,0),0)),"",IF(VLOOKUP($A96,競技者csv変換!$A:$AK,MATCH(L$1,競技者csv変換!$1:$1,0),0)="","",VLOOKUP($A96,競技者csv変換!$A:$AK,MATCH(L$1,競技者csv変換!$1:$1,0),0)))</f>
        <v/>
      </c>
      <c r="M96" s="189" t="str">
        <f>IF(ISERROR(VLOOKUP($A96,競技者csv変換!$A:$AK,MATCH(M$1,競技者csv変換!$1:$1,0),0)),"",IF(VLOOKUP($A96,競技者csv変換!$A:$AK,MATCH(M$1,競技者csv変換!$1:$1,0),0)="","",VLOOKUP($A96,競技者csv変換!$A:$AK,MATCH(M$1,競技者csv変換!$1:$1,0),0)))</f>
        <v/>
      </c>
      <c r="N96" s="189" t="str">
        <f>IF(ISERROR(VLOOKUP($A96,競技者csv変換!$A:$AK,MATCH(N$1,競技者csv変換!$1:$1,0),0)),"",IF(VLOOKUP($A96,競技者csv変換!$A:$AK,MATCH(N$1,競技者csv変換!$1:$1,0),0)="","",VLOOKUP($A96,競技者csv変換!$A:$AK,MATCH(N$1,競技者csv変換!$1:$1,0),0)))</f>
        <v/>
      </c>
      <c r="O96" s="189" t="str">
        <f>IF(ISERROR(VLOOKUP($A96,競技者csv変換!$A:$AK,MATCH(O$1,競技者csv変換!$1:$1,0),0)),"",IF(VLOOKUP($A96,競技者csv変換!$A:$AK,MATCH(O$1,競技者csv変換!$1:$1,0),0)="","",VLOOKUP($A96,競技者csv変換!$A:$AK,MATCH(O$1,競技者csv変換!$1:$1,0),0)))</f>
        <v/>
      </c>
      <c r="P96" s="189" t="str">
        <f>IF(ISERROR(VLOOKUP($A96,競技者csv変換!$A:$AK,MATCH(P$1,競技者csv変換!$1:$1,0),0)),"",IF(VLOOKUP($A96,競技者csv変換!$A:$AK,MATCH(P$1,競技者csv変換!$1:$1,0),0)="","",VLOOKUP($A96,競技者csv変換!$A:$AK,MATCH(P$1,競技者csv変換!$1:$1,0),0)))</f>
        <v/>
      </c>
      <c r="Q96" s="189" t="str">
        <f>IF(ISERROR(VLOOKUP($A96,競技者csv変換!$A:$AK,MATCH(Q$1,競技者csv変換!$1:$1,0),0)),"",IF(VLOOKUP($A96,競技者csv変換!$A:$AK,MATCH(Q$1,競技者csv変換!$1:$1,0),0)="","",VLOOKUP($A96,競技者csv変換!$A:$AK,MATCH(Q$1,競技者csv変換!$1:$1,0),0)))</f>
        <v/>
      </c>
      <c r="R96" s="189" t="str">
        <f>IF(ISERROR(VLOOKUP($A96,競技者csv変換!$A:$AK,MATCH(R$1,競技者csv変換!$1:$1,0),0)),"",IF(VLOOKUP($A96,競技者csv変換!$A:$AK,MATCH(R$1,競技者csv変換!$1:$1,0),0)="","",VLOOKUP($A96,競技者csv変換!$A:$AK,MATCH(R$1,競技者csv変換!$1:$1,0),0)))</f>
        <v/>
      </c>
      <c r="S96" s="189" t="str">
        <f>IF(ISERROR(VLOOKUP($A96,競技者csv変換!$A:$AK,MATCH(S$1,競技者csv変換!$1:$1,0),0)),"",IF(VLOOKUP($A96,競技者csv変換!$A:$AK,MATCH(S$1,競技者csv変換!$1:$1,0),0)="","",VLOOKUP($A96,競技者csv変換!$A:$AK,MATCH(S$1,競技者csv変換!$1:$1,0),0)))</f>
        <v/>
      </c>
      <c r="T96" s="189" t="str">
        <f>IF(ISERROR(VLOOKUP($A96,競技者csv変換!$A:$AK,MATCH(T$1,競技者csv変換!$1:$1,0),0)),"",IF(VLOOKUP($A96,競技者csv変換!$A:$AK,MATCH(T$1,競技者csv変換!$1:$1,0),0)="","",VLOOKUP($A96,競技者csv変換!$A:$AK,MATCH(T$1,競技者csv変換!$1:$1,0),0)))</f>
        <v/>
      </c>
      <c r="U96" s="189" t="str">
        <f>IF(ISERROR(VLOOKUP($A96,競技者csv変換!$A:$AK,MATCH(U$1,競技者csv変換!$1:$1,0),0)),"",IF(VLOOKUP($A96,競技者csv変換!$A:$AK,MATCH(U$1,競技者csv変換!$1:$1,0),0)="","",VLOOKUP($A96,競技者csv変換!$A:$AK,MATCH(U$1,競技者csv変換!$1:$1,0),0)))</f>
        <v/>
      </c>
      <c r="V96" s="189" t="str">
        <f>IF(ISERROR(VLOOKUP($A96,競技者csv変換!$A:$AK,MATCH(V$1,競技者csv変換!$1:$1,0),0)),"",IF(VLOOKUP($A96,競技者csv変換!$A:$AK,MATCH(V$1,競技者csv変換!$1:$1,0),0)="","",VLOOKUP($A96,競技者csv変換!$A:$AK,MATCH(V$1,競技者csv変換!$1:$1,0),0)))</f>
        <v/>
      </c>
      <c r="W96" s="189" t="str">
        <f>IF(ISERROR(VLOOKUP($A96,競技者csv変換!$A:$AK,MATCH(W$1,競技者csv変換!$1:$1,0),0)),"",IF(VLOOKUP($A96,競技者csv変換!$A:$AK,MATCH(W$1,競技者csv変換!$1:$1,0),0)="","",VLOOKUP($A96,競技者csv変換!$A:$AK,MATCH(W$1,競技者csv変換!$1:$1,0),0)))</f>
        <v/>
      </c>
      <c r="X96" s="189" t="str">
        <f>IF(ISERROR(VLOOKUP($A96,競技者csv変換!$A:$AK,MATCH(X$1,競技者csv変換!$1:$1,0),0)),"",IF(VLOOKUP($A96,競技者csv変換!$A:$AK,MATCH(X$1,競技者csv変換!$1:$1,0),0)="","",VLOOKUP($A96,競技者csv変換!$A:$AK,MATCH(X$1,競技者csv変換!$1:$1,0),0)))</f>
        <v/>
      </c>
      <c r="Y96" s="189" t="str">
        <f>IF(ISERROR(VLOOKUP($A96,競技者csv変換!$A:$AK,MATCH(Y$1,競技者csv変換!$1:$1,0),0)),"",IF(VLOOKUP($A96,競技者csv変換!$A:$AK,MATCH(Y$1,競技者csv変換!$1:$1,0),0)="","",VLOOKUP($A96,競技者csv変換!$A:$AK,MATCH(Y$1,競技者csv変換!$1:$1,0),0)))</f>
        <v/>
      </c>
      <c r="Z96" s="189" t="str">
        <f>IF(ISERROR(VLOOKUP($A96,競技者csv変換!$A:$AK,MATCH(Z$1,競技者csv変換!$1:$1,0),0)),"",IF(VLOOKUP($A96,競技者csv変換!$A:$AK,MATCH(Z$1,競技者csv変換!$1:$1,0),0)="","",VLOOKUP($A96,競技者csv変換!$A:$AK,MATCH(Z$1,競技者csv変換!$1:$1,0),0)))</f>
        <v/>
      </c>
      <c r="AA96" s="189" t="str">
        <f>IF(ISERROR(VLOOKUP($A96,競技者csv変換!$A:$AK,MATCH(AA$1,競技者csv変換!$1:$1,0),0)),"",IF(VLOOKUP($A96,競技者csv変換!$A:$AK,MATCH(AA$1,競技者csv変換!$1:$1,0),0)="","",VLOOKUP($A96,競技者csv変換!$A:$AK,MATCH(AA$1,競技者csv変換!$1:$1,0),0)))</f>
        <v/>
      </c>
      <c r="AB96" s="189" t="str">
        <f>IF(ISERROR(VLOOKUP($A96,競技者csv変換!$A:$AK,MATCH(AB$1,競技者csv変換!$1:$1,0),0)),"",IF(VLOOKUP($A96,競技者csv変換!$A:$AK,MATCH(AB$1,競技者csv変換!$1:$1,0),0)="","",VLOOKUP($A96,競技者csv変換!$A:$AK,MATCH(AB$1,競技者csv変換!$1:$1,0),0)))</f>
        <v/>
      </c>
      <c r="AC96" s="189" t="str">
        <f>IF(ISERROR(VLOOKUP($A96,競技者csv変換!$A:$AK,MATCH(AC$1,競技者csv変換!$1:$1,0),0)),"",IF(VLOOKUP($A96,競技者csv変換!$A:$AK,MATCH(AC$1,競技者csv変換!$1:$1,0),0)="","",VLOOKUP($A96,競技者csv変換!$A:$AK,MATCH(AC$1,競技者csv変換!$1:$1,0),0)))</f>
        <v/>
      </c>
      <c r="AD96" s="76" t="str">
        <f>IF(ISERROR(VLOOKUP($A96,競技者csv変換!$A:$AK,MATCH(AD$1,競技者csv変換!$1:$1,0),0)),"",IF(VLOOKUP($A96,競技者csv変換!$A:$AK,MATCH(AD$1,競技者csv変換!$1:$1,0),0)="","",VLOOKUP($A96,競技者csv変換!$A:$AK,MATCH(AD$1,競技者csv変換!$1:$1,0),0)))</f>
        <v/>
      </c>
      <c r="AE96" s="76" t="str">
        <f>IF(ISERROR(VLOOKUP($A96,競技者csv変換!$A:$AK,MATCH(AE$1,競技者csv変換!$1:$1,0),0)),"",IF(VLOOKUP($A96,競技者csv変換!$A:$AK,MATCH(AE$1,競技者csv変換!$1:$1,0),0)="","",VLOOKUP($A96,競技者csv変換!$A:$AK,MATCH(AE$1,競技者csv変換!$1:$1,0),0)))</f>
        <v/>
      </c>
      <c r="AF96" s="76" t="str">
        <f>IF(ISERROR(VLOOKUP($A96,競技者csv変換!$A:$AK,MATCH(AF$1,競技者csv変換!$1:$1,0),0)),"",IF(VLOOKUP($A96,競技者csv変換!$A:$AK,MATCH(AF$1,競技者csv変換!$1:$1,0),0)="","",VLOOKUP($A96,競技者csv変換!$A:$AK,MATCH(AF$1,競技者csv変換!$1:$1,0),0)))</f>
        <v/>
      </c>
      <c r="AG96" s="76" t="str">
        <f>IF(ISERROR(VLOOKUP($A96,競技者csv変換!$A:$AK,MATCH(AG$1,競技者csv変換!$1:$1,0),0)),"",IF(VLOOKUP($A96,競技者csv変換!$A:$AK,MATCH(AG$1,競技者csv変換!$1:$1,0),0)="","",VLOOKUP($A96,競技者csv変換!$A:$AK,MATCH(AG$1,競技者csv変換!$1:$1,0),0)))</f>
        <v/>
      </c>
      <c r="AH96" s="76" t="str">
        <f>IF(ISERROR(VLOOKUP($A96,競技者csv変換!$A:$AK,MATCH(AH$1,競技者csv変換!$1:$1,0),0)),"",IF(VLOOKUP($A96,競技者csv変換!$A:$AK,MATCH(AH$1,競技者csv変換!$1:$1,0),0)="","",VLOOKUP($A96,競技者csv変換!$A:$AK,MATCH(AH$1,競技者csv変換!$1:$1,0),0)))</f>
        <v/>
      </c>
      <c r="AI96" s="76" t="str">
        <f>IF(ISERROR(VLOOKUP($A96,競技者csv変換!$A:$AK,MATCH(AI$1,競技者csv変換!$1:$1,0),0)),"",IF(VLOOKUP($A96,競技者csv変換!$A:$AK,MATCH(AI$1,競技者csv変換!$1:$1,0),0)="","",VLOOKUP($A96,競技者csv変換!$A:$AK,MATCH(AI$1,競技者csv変換!$1:$1,0),0)))</f>
        <v/>
      </c>
      <c r="AJ96" s="76" t="str">
        <f>IF(ISERROR(VLOOKUP($A96,競技者csv変換!$A:$AK,MATCH(AJ$1,競技者csv変換!$1:$1,0),0)),"",IF(VLOOKUP($A96,競技者csv変換!$A:$AK,MATCH(AJ$1,競技者csv変換!$1:$1,0),0)="","",VLOOKUP($A96,競技者csv変換!$A:$AK,MATCH(AJ$1,競技者csv変換!$1:$1,0),0)))</f>
        <v/>
      </c>
      <c r="AK96" s="76" t="str">
        <f>IF(ISERROR(VLOOKUP($A96,競技者csv変換!$A:$AK,MATCH(AK$1,競技者csv変換!$1:$1,0),0)),"",IF(VLOOKUP($A96,競技者csv変換!$A:$AK,MATCH(AK$1,競技者csv変換!$1:$1,0),0)="","",VLOOKUP($A96,競技者csv変換!$A:$AK,MATCH(AK$1,競技者csv変換!$1:$1,0),0)))</f>
        <v/>
      </c>
    </row>
    <row r="97" spans="1:37" ht="18" customHeight="1">
      <c r="A97" s="76" t="str">
        <f t="shared" si="0"/>
        <v/>
      </c>
      <c r="B97" s="189" t="str">
        <f>IF(ISERROR(VLOOKUP($A97,競技者csv変換!$A:$AK,MATCH(B$1,競技者csv変換!$1:$1,0),0)),"",IF(VLOOKUP($A97,競技者csv変換!$A:$AK,MATCH(B$1,競技者csv変換!$1:$1,0),0)="","",VLOOKUP($A97,競技者csv変換!$A:$AK,MATCH(B$1,競技者csv変換!$1:$1,0),0)))</f>
        <v/>
      </c>
      <c r="C97" s="189" t="str">
        <f>IF(ISERROR(VLOOKUP($A97,競技者csv変換!$A:$AK,MATCH(C$1,競技者csv変換!$1:$1,0),0)),"",IF(VLOOKUP($A97,競技者csv変換!$A:$AK,MATCH(C$1,競技者csv変換!$1:$1,0),0)="","",VLOOKUP($A97,競技者csv変換!$A:$AK,MATCH(C$1,競技者csv変換!$1:$1,0),0)))</f>
        <v/>
      </c>
      <c r="D97" s="189" t="str">
        <f>IF(ISERROR(VLOOKUP($A97,競技者csv変換!$A:$AK,MATCH(D$1,競技者csv変換!$1:$1,0),0)),"",IF(VLOOKUP($A97,競技者csv変換!$A:$AK,MATCH(D$1,競技者csv変換!$1:$1,0),0)="","",VLOOKUP($A97,競技者csv変換!$A:$AK,MATCH(D$1,競技者csv変換!$1:$1,0),0)))</f>
        <v/>
      </c>
      <c r="E97" s="189" t="str">
        <f>IF(ISERROR(VLOOKUP($A97,競技者csv変換!$A:$AK,MATCH(E$1,競技者csv変換!$1:$1,0),0)),"",IF(VLOOKUP($A97,競技者csv変換!$A:$AK,MATCH(E$1,競技者csv変換!$1:$1,0),0)="","",VLOOKUP($A97,競技者csv変換!$A:$AK,MATCH(E$1,競技者csv変換!$1:$1,0),0)))</f>
        <v/>
      </c>
      <c r="F97" s="189" t="str">
        <f>IF(ISERROR(VLOOKUP($A97,競技者csv変換!$A:$AK,MATCH(F$1,競技者csv変換!$1:$1,0),0)),"",IF(VLOOKUP($A97,競技者csv変換!$A:$AK,MATCH(F$1,競技者csv変換!$1:$1,0),0)="","",VLOOKUP($A97,競技者csv変換!$A:$AK,MATCH(F$1,競技者csv変換!$1:$1,0),0)))</f>
        <v/>
      </c>
      <c r="G97" s="189" t="str">
        <f>IF(ISERROR(VLOOKUP($A97,競技者csv変換!$A:$AK,MATCH(G$1,競技者csv変換!$1:$1,0),0)),"",IF(VLOOKUP($A97,競技者csv変換!$A:$AK,MATCH(G$1,競技者csv変換!$1:$1,0),0)="","",VLOOKUP($A97,競技者csv変換!$A:$AK,MATCH(G$1,競技者csv変換!$1:$1,0),0)))</f>
        <v/>
      </c>
      <c r="H97" s="189" t="str">
        <f>IF(ISERROR(VLOOKUP($A97,競技者csv変換!$A:$AK,MATCH(H$1,競技者csv変換!$1:$1,0),0)),"",IF(VLOOKUP($A97,競技者csv変換!$A:$AK,MATCH(H$1,競技者csv変換!$1:$1,0),0)="","",VLOOKUP($A97,競技者csv変換!$A:$AK,MATCH(H$1,競技者csv変換!$1:$1,0),0)))</f>
        <v/>
      </c>
      <c r="I97" s="189" t="str">
        <f>IF(ISERROR(VLOOKUP($A97,競技者csv変換!$A:$AK,MATCH(I$1,競技者csv変換!$1:$1,0),0)),"",IF(VLOOKUP($A97,競技者csv変換!$A:$AK,MATCH(I$1,競技者csv変換!$1:$1,0),0)="","",VLOOKUP($A97,競技者csv変換!$A:$AK,MATCH(I$1,競技者csv変換!$1:$1,0),0)))</f>
        <v/>
      </c>
      <c r="J97" s="189" t="str">
        <f>IF(ISERROR(VLOOKUP($A97,競技者csv変換!$A:$AK,MATCH(J$1,競技者csv変換!$1:$1,0),0)),"",IF(VLOOKUP($A97,競技者csv変換!$A:$AK,MATCH(J$1,競技者csv変換!$1:$1,0),0)="","",VLOOKUP($A97,競技者csv変換!$A:$AK,MATCH(J$1,競技者csv変換!$1:$1,0),0)))</f>
        <v/>
      </c>
      <c r="K97" s="189" t="str">
        <f>IF(ISERROR(VLOOKUP($A97,競技者csv変換!$A:$AK,MATCH(K$1,競技者csv変換!$1:$1,0),0)),"",IF(VLOOKUP($A97,競技者csv変換!$A:$AK,MATCH(K$1,競技者csv変換!$1:$1,0),0)="","",VLOOKUP($A97,競技者csv変換!$A:$AK,MATCH(K$1,競技者csv変換!$1:$1,0),0)))</f>
        <v/>
      </c>
      <c r="L97" s="189" t="str">
        <f>IF(ISERROR(VLOOKUP($A97,競技者csv変換!$A:$AK,MATCH(L$1,競技者csv変換!$1:$1,0),0)),"",IF(VLOOKUP($A97,競技者csv変換!$A:$AK,MATCH(L$1,競技者csv変換!$1:$1,0),0)="","",VLOOKUP($A97,競技者csv変換!$A:$AK,MATCH(L$1,競技者csv変換!$1:$1,0),0)))</f>
        <v/>
      </c>
      <c r="M97" s="189" t="str">
        <f>IF(ISERROR(VLOOKUP($A97,競技者csv変換!$A:$AK,MATCH(M$1,競技者csv変換!$1:$1,0),0)),"",IF(VLOOKUP($A97,競技者csv変換!$A:$AK,MATCH(M$1,競技者csv変換!$1:$1,0),0)="","",VLOOKUP($A97,競技者csv変換!$A:$AK,MATCH(M$1,競技者csv変換!$1:$1,0),0)))</f>
        <v/>
      </c>
      <c r="N97" s="189" t="str">
        <f>IF(ISERROR(VLOOKUP($A97,競技者csv変換!$A:$AK,MATCH(N$1,競技者csv変換!$1:$1,0),0)),"",IF(VLOOKUP($A97,競技者csv変換!$A:$AK,MATCH(N$1,競技者csv変換!$1:$1,0),0)="","",VLOOKUP($A97,競技者csv変換!$A:$AK,MATCH(N$1,競技者csv変換!$1:$1,0),0)))</f>
        <v/>
      </c>
      <c r="O97" s="189" t="str">
        <f>IF(ISERROR(VLOOKUP($A97,競技者csv変換!$A:$AK,MATCH(O$1,競技者csv変換!$1:$1,0),0)),"",IF(VLOOKUP($A97,競技者csv変換!$A:$AK,MATCH(O$1,競技者csv変換!$1:$1,0),0)="","",VLOOKUP($A97,競技者csv変換!$A:$AK,MATCH(O$1,競技者csv変換!$1:$1,0),0)))</f>
        <v/>
      </c>
      <c r="P97" s="189" t="str">
        <f>IF(ISERROR(VLOOKUP($A97,競技者csv変換!$A:$AK,MATCH(P$1,競技者csv変換!$1:$1,0),0)),"",IF(VLOOKUP($A97,競技者csv変換!$A:$AK,MATCH(P$1,競技者csv変換!$1:$1,0),0)="","",VLOOKUP($A97,競技者csv変換!$A:$AK,MATCH(P$1,競技者csv変換!$1:$1,0),0)))</f>
        <v/>
      </c>
      <c r="Q97" s="189" t="str">
        <f>IF(ISERROR(VLOOKUP($A97,競技者csv変換!$A:$AK,MATCH(Q$1,競技者csv変換!$1:$1,0),0)),"",IF(VLOOKUP($A97,競技者csv変換!$A:$AK,MATCH(Q$1,競技者csv変換!$1:$1,0),0)="","",VLOOKUP($A97,競技者csv変換!$A:$AK,MATCH(Q$1,競技者csv変換!$1:$1,0),0)))</f>
        <v/>
      </c>
      <c r="R97" s="189" t="str">
        <f>IF(ISERROR(VLOOKUP($A97,競技者csv変換!$A:$AK,MATCH(R$1,競技者csv変換!$1:$1,0),0)),"",IF(VLOOKUP($A97,競技者csv変換!$A:$AK,MATCH(R$1,競技者csv変換!$1:$1,0),0)="","",VLOOKUP($A97,競技者csv変換!$A:$AK,MATCH(R$1,競技者csv変換!$1:$1,0),0)))</f>
        <v/>
      </c>
      <c r="S97" s="189" t="str">
        <f>IF(ISERROR(VLOOKUP($A97,競技者csv変換!$A:$AK,MATCH(S$1,競技者csv変換!$1:$1,0),0)),"",IF(VLOOKUP($A97,競技者csv変換!$A:$AK,MATCH(S$1,競技者csv変換!$1:$1,0),0)="","",VLOOKUP($A97,競技者csv変換!$A:$AK,MATCH(S$1,競技者csv変換!$1:$1,0),0)))</f>
        <v/>
      </c>
      <c r="T97" s="189" t="str">
        <f>IF(ISERROR(VLOOKUP($A97,競技者csv変換!$A:$AK,MATCH(T$1,競技者csv変換!$1:$1,0),0)),"",IF(VLOOKUP($A97,競技者csv変換!$A:$AK,MATCH(T$1,競技者csv変換!$1:$1,0),0)="","",VLOOKUP($A97,競技者csv変換!$A:$AK,MATCH(T$1,競技者csv変換!$1:$1,0),0)))</f>
        <v/>
      </c>
      <c r="U97" s="189" t="str">
        <f>IF(ISERROR(VLOOKUP($A97,競技者csv変換!$A:$AK,MATCH(U$1,競技者csv変換!$1:$1,0),0)),"",IF(VLOOKUP($A97,競技者csv変換!$A:$AK,MATCH(U$1,競技者csv変換!$1:$1,0),0)="","",VLOOKUP($A97,競技者csv変換!$A:$AK,MATCH(U$1,競技者csv変換!$1:$1,0),0)))</f>
        <v/>
      </c>
      <c r="V97" s="189" t="str">
        <f>IF(ISERROR(VLOOKUP($A97,競技者csv変換!$A:$AK,MATCH(V$1,競技者csv変換!$1:$1,0),0)),"",IF(VLOOKUP($A97,競技者csv変換!$A:$AK,MATCH(V$1,競技者csv変換!$1:$1,0),0)="","",VLOOKUP($A97,競技者csv変換!$A:$AK,MATCH(V$1,競技者csv変換!$1:$1,0),0)))</f>
        <v/>
      </c>
      <c r="W97" s="189" t="str">
        <f>IF(ISERROR(VLOOKUP($A97,競技者csv変換!$A:$AK,MATCH(W$1,競技者csv変換!$1:$1,0),0)),"",IF(VLOOKUP($A97,競技者csv変換!$A:$AK,MATCH(W$1,競技者csv変換!$1:$1,0),0)="","",VLOOKUP($A97,競技者csv変換!$A:$AK,MATCH(W$1,競技者csv変換!$1:$1,0),0)))</f>
        <v/>
      </c>
      <c r="X97" s="189" t="str">
        <f>IF(ISERROR(VLOOKUP($A97,競技者csv変換!$A:$AK,MATCH(X$1,競技者csv変換!$1:$1,0),0)),"",IF(VLOOKUP($A97,競技者csv変換!$A:$AK,MATCH(X$1,競技者csv変換!$1:$1,0),0)="","",VLOOKUP($A97,競技者csv変換!$A:$AK,MATCH(X$1,競技者csv変換!$1:$1,0),0)))</f>
        <v/>
      </c>
      <c r="Y97" s="189" t="str">
        <f>IF(ISERROR(VLOOKUP($A97,競技者csv変換!$A:$AK,MATCH(Y$1,競技者csv変換!$1:$1,0),0)),"",IF(VLOOKUP($A97,競技者csv変換!$A:$AK,MATCH(Y$1,競技者csv変換!$1:$1,0),0)="","",VLOOKUP($A97,競技者csv変換!$A:$AK,MATCH(Y$1,競技者csv変換!$1:$1,0),0)))</f>
        <v/>
      </c>
      <c r="Z97" s="189" t="str">
        <f>IF(ISERROR(VLOOKUP($A97,競技者csv変換!$A:$AK,MATCH(Z$1,競技者csv変換!$1:$1,0),0)),"",IF(VLOOKUP($A97,競技者csv変換!$A:$AK,MATCH(Z$1,競技者csv変換!$1:$1,0),0)="","",VLOOKUP($A97,競技者csv変換!$A:$AK,MATCH(Z$1,競技者csv変換!$1:$1,0),0)))</f>
        <v/>
      </c>
      <c r="AA97" s="189" t="str">
        <f>IF(ISERROR(VLOOKUP($A97,競技者csv変換!$A:$AK,MATCH(AA$1,競技者csv変換!$1:$1,0),0)),"",IF(VLOOKUP($A97,競技者csv変換!$A:$AK,MATCH(AA$1,競技者csv変換!$1:$1,0),0)="","",VLOOKUP($A97,競技者csv変換!$A:$AK,MATCH(AA$1,競技者csv変換!$1:$1,0),0)))</f>
        <v/>
      </c>
      <c r="AB97" s="189" t="str">
        <f>IF(ISERROR(VLOOKUP($A97,競技者csv変換!$A:$AK,MATCH(AB$1,競技者csv変換!$1:$1,0),0)),"",IF(VLOOKUP($A97,競技者csv変換!$A:$AK,MATCH(AB$1,競技者csv変換!$1:$1,0),0)="","",VLOOKUP($A97,競技者csv変換!$A:$AK,MATCH(AB$1,競技者csv変換!$1:$1,0),0)))</f>
        <v/>
      </c>
      <c r="AC97" s="189" t="str">
        <f>IF(ISERROR(VLOOKUP($A97,競技者csv変換!$A:$AK,MATCH(AC$1,競技者csv変換!$1:$1,0),0)),"",IF(VLOOKUP($A97,競技者csv変換!$A:$AK,MATCH(AC$1,競技者csv変換!$1:$1,0),0)="","",VLOOKUP($A97,競技者csv変換!$A:$AK,MATCH(AC$1,競技者csv変換!$1:$1,0),0)))</f>
        <v/>
      </c>
      <c r="AD97" s="76" t="str">
        <f>IF(ISERROR(VLOOKUP($A97,競技者csv変換!$A:$AK,MATCH(AD$1,競技者csv変換!$1:$1,0),0)),"",IF(VLOOKUP($A97,競技者csv変換!$A:$AK,MATCH(AD$1,競技者csv変換!$1:$1,0),0)="","",VLOOKUP($A97,競技者csv変換!$A:$AK,MATCH(AD$1,競技者csv変換!$1:$1,0),0)))</f>
        <v/>
      </c>
      <c r="AE97" s="76" t="str">
        <f>IF(ISERROR(VLOOKUP($A97,競技者csv変換!$A:$AK,MATCH(AE$1,競技者csv変換!$1:$1,0),0)),"",IF(VLOOKUP($A97,競技者csv変換!$A:$AK,MATCH(AE$1,競技者csv変換!$1:$1,0),0)="","",VLOOKUP($A97,競技者csv変換!$A:$AK,MATCH(AE$1,競技者csv変換!$1:$1,0),0)))</f>
        <v/>
      </c>
      <c r="AF97" s="76" t="str">
        <f>IF(ISERROR(VLOOKUP($A97,競技者csv変換!$A:$AK,MATCH(AF$1,競技者csv変換!$1:$1,0),0)),"",IF(VLOOKUP($A97,競技者csv変換!$A:$AK,MATCH(AF$1,競技者csv変換!$1:$1,0),0)="","",VLOOKUP($A97,競技者csv変換!$A:$AK,MATCH(AF$1,競技者csv変換!$1:$1,0),0)))</f>
        <v/>
      </c>
      <c r="AG97" s="76" t="str">
        <f>IF(ISERROR(VLOOKUP($A97,競技者csv変換!$A:$AK,MATCH(AG$1,競技者csv変換!$1:$1,0),0)),"",IF(VLOOKUP($A97,競技者csv変換!$A:$AK,MATCH(AG$1,競技者csv変換!$1:$1,0),0)="","",VLOOKUP($A97,競技者csv変換!$A:$AK,MATCH(AG$1,競技者csv変換!$1:$1,0),0)))</f>
        <v/>
      </c>
      <c r="AH97" s="76" t="str">
        <f>IF(ISERROR(VLOOKUP($A97,競技者csv変換!$A:$AK,MATCH(AH$1,競技者csv変換!$1:$1,0),0)),"",IF(VLOOKUP($A97,競技者csv変換!$A:$AK,MATCH(AH$1,競技者csv変換!$1:$1,0),0)="","",VLOOKUP($A97,競技者csv変換!$A:$AK,MATCH(AH$1,競技者csv変換!$1:$1,0),0)))</f>
        <v/>
      </c>
      <c r="AI97" s="76" t="str">
        <f>IF(ISERROR(VLOOKUP($A97,競技者csv変換!$A:$AK,MATCH(AI$1,競技者csv変換!$1:$1,0),0)),"",IF(VLOOKUP($A97,競技者csv変換!$A:$AK,MATCH(AI$1,競技者csv変換!$1:$1,0),0)="","",VLOOKUP($A97,競技者csv変換!$A:$AK,MATCH(AI$1,競技者csv変換!$1:$1,0),0)))</f>
        <v/>
      </c>
      <c r="AJ97" s="76" t="str">
        <f>IF(ISERROR(VLOOKUP($A97,競技者csv変換!$A:$AK,MATCH(AJ$1,競技者csv変換!$1:$1,0),0)),"",IF(VLOOKUP($A97,競技者csv変換!$A:$AK,MATCH(AJ$1,競技者csv変換!$1:$1,0),0)="","",VLOOKUP($A97,競技者csv変換!$A:$AK,MATCH(AJ$1,競技者csv変換!$1:$1,0),0)))</f>
        <v/>
      </c>
      <c r="AK97" s="76" t="str">
        <f>IF(ISERROR(VLOOKUP($A97,競技者csv変換!$A:$AK,MATCH(AK$1,競技者csv変換!$1:$1,0),0)),"",IF(VLOOKUP($A97,競技者csv変換!$A:$AK,MATCH(AK$1,競技者csv変換!$1:$1,0),0)="","",VLOOKUP($A97,競技者csv変換!$A:$AK,MATCH(AK$1,競技者csv変換!$1:$1,0),0)))</f>
        <v/>
      </c>
    </row>
    <row r="98" spans="1:37" ht="18" customHeight="1">
      <c r="A98" s="76" t="str">
        <f t="shared" si="0"/>
        <v/>
      </c>
      <c r="B98" s="189" t="str">
        <f>IF(ISERROR(VLOOKUP($A98,競技者csv変換!$A:$AK,MATCH(B$1,競技者csv変換!$1:$1,0),0)),"",IF(VLOOKUP($A98,競技者csv変換!$A:$AK,MATCH(B$1,競技者csv変換!$1:$1,0),0)="","",VLOOKUP($A98,競技者csv変換!$A:$AK,MATCH(B$1,競技者csv変換!$1:$1,0),0)))</f>
        <v/>
      </c>
      <c r="C98" s="189" t="str">
        <f>IF(ISERROR(VLOOKUP($A98,競技者csv変換!$A:$AK,MATCH(C$1,競技者csv変換!$1:$1,0),0)),"",IF(VLOOKUP($A98,競技者csv変換!$A:$AK,MATCH(C$1,競技者csv変換!$1:$1,0),0)="","",VLOOKUP($A98,競技者csv変換!$A:$AK,MATCH(C$1,競技者csv変換!$1:$1,0),0)))</f>
        <v/>
      </c>
      <c r="D98" s="189" t="str">
        <f>IF(ISERROR(VLOOKUP($A98,競技者csv変換!$A:$AK,MATCH(D$1,競技者csv変換!$1:$1,0),0)),"",IF(VLOOKUP($A98,競技者csv変換!$A:$AK,MATCH(D$1,競技者csv変換!$1:$1,0),0)="","",VLOOKUP($A98,競技者csv変換!$A:$AK,MATCH(D$1,競技者csv変換!$1:$1,0),0)))</f>
        <v/>
      </c>
      <c r="E98" s="189" t="str">
        <f>IF(ISERROR(VLOOKUP($A98,競技者csv変換!$A:$AK,MATCH(E$1,競技者csv変換!$1:$1,0),0)),"",IF(VLOOKUP($A98,競技者csv変換!$A:$AK,MATCH(E$1,競技者csv変換!$1:$1,0),0)="","",VLOOKUP($A98,競技者csv変換!$A:$AK,MATCH(E$1,競技者csv変換!$1:$1,0),0)))</f>
        <v/>
      </c>
      <c r="F98" s="189" t="str">
        <f>IF(ISERROR(VLOOKUP($A98,競技者csv変換!$A:$AK,MATCH(F$1,競技者csv変換!$1:$1,0),0)),"",IF(VLOOKUP($A98,競技者csv変換!$A:$AK,MATCH(F$1,競技者csv変換!$1:$1,0),0)="","",VLOOKUP($A98,競技者csv変換!$A:$AK,MATCH(F$1,競技者csv変換!$1:$1,0),0)))</f>
        <v/>
      </c>
      <c r="G98" s="189" t="str">
        <f>IF(ISERROR(VLOOKUP($A98,競技者csv変換!$A:$AK,MATCH(G$1,競技者csv変換!$1:$1,0),0)),"",IF(VLOOKUP($A98,競技者csv変換!$A:$AK,MATCH(G$1,競技者csv変換!$1:$1,0),0)="","",VLOOKUP($A98,競技者csv変換!$A:$AK,MATCH(G$1,競技者csv変換!$1:$1,0),0)))</f>
        <v/>
      </c>
      <c r="H98" s="189" t="str">
        <f>IF(ISERROR(VLOOKUP($A98,競技者csv変換!$A:$AK,MATCH(H$1,競技者csv変換!$1:$1,0),0)),"",IF(VLOOKUP($A98,競技者csv変換!$A:$AK,MATCH(H$1,競技者csv変換!$1:$1,0),0)="","",VLOOKUP($A98,競技者csv変換!$A:$AK,MATCH(H$1,競技者csv変換!$1:$1,0),0)))</f>
        <v/>
      </c>
      <c r="I98" s="189" t="str">
        <f>IF(ISERROR(VLOOKUP($A98,競技者csv変換!$A:$AK,MATCH(I$1,競技者csv変換!$1:$1,0),0)),"",IF(VLOOKUP($A98,競技者csv変換!$A:$AK,MATCH(I$1,競技者csv変換!$1:$1,0),0)="","",VLOOKUP($A98,競技者csv変換!$A:$AK,MATCH(I$1,競技者csv変換!$1:$1,0),0)))</f>
        <v/>
      </c>
      <c r="J98" s="189" t="str">
        <f>IF(ISERROR(VLOOKUP($A98,競技者csv変換!$A:$AK,MATCH(J$1,競技者csv変換!$1:$1,0),0)),"",IF(VLOOKUP($A98,競技者csv変換!$A:$AK,MATCH(J$1,競技者csv変換!$1:$1,0),0)="","",VLOOKUP($A98,競技者csv変換!$A:$AK,MATCH(J$1,競技者csv変換!$1:$1,0),0)))</f>
        <v/>
      </c>
      <c r="K98" s="189" t="str">
        <f>IF(ISERROR(VLOOKUP($A98,競技者csv変換!$A:$AK,MATCH(K$1,競技者csv変換!$1:$1,0),0)),"",IF(VLOOKUP($A98,競技者csv変換!$A:$AK,MATCH(K$1,競技者csv変換!$1:$1,0),0)="","",VLOOKUP($A98,競技者csv変換!$A:$AK,MATCH(K$1,競技者csv変換!$1:$1,0),0)))</f>
        <v/>
      </c>
      <c r="L98" s="189" t="str">
        <f>IF(ISERROR(VLOOKUP($A98,競技者csv変換!$A:$AK,MATCH(L$1,競技者csv変換!$1:$1,0),0)),"",IF(VLOOKUP($A98,競技者csv変換!$A:$AK,MATCH(L$1,競技者csv変換!$1:$1,0),0)="","",VLOOKUP($A98,競技者csv変換!$A:$AK,MATCH(L$1,競技者csv変換!$1:$1,0),0)))</f>
        <v/>
      </c>
      <c r="M98" s="189" t="str">
        <f>IF(ISERROR(VLOOKUP($A98,競技者csv変換!$A:$AK,MATCH(M$1,競技者csv変換!$1:$1,0),0)),"",IF(VLOOKUP($A98,競技者csv変換!$A:$AK,MATCH(M$1,競技者csv変換!$1:$1,0),0)="","",VLOOKUP($A98,競技者csv変換!$A:$AK,MATCH(M$1,競技者csv変換!$1:$1,0),0)))</f>
        <v/>
      </c>
      <c r="N98" s="189" t="str">
        <f>IF(ISERROR(VLOOKUP($A98,競技者csv変換!$A:$AK,MATCH(N$1,競技者csv変換!$1:$1,0),0)),"",IF(VLOOKUP($A98,競技者csv変換!$A:$AK,MATCH(N$1,競技者csv変換!$1:$1,0),0)="","",VLOOKUP($A98,競技者csv変換!$A:$AK,MATCH(N$1,競技者csv変換!$1:$1,0),0)))</f>
        <v/>
      </c>
      <c r="O98" s="189" t="str">
        <f>IF(ISERROR(VLOOKUP($A98,競技者csv変換!$A:$AK,MATCH(O$1,競技者csv変換!$1:$1,0),0)),"",IF(VLOOKUP($A98,競技者csv変換!$A:$AK,MATCH(O$1,競技者csv変換!$1:$1,0),0)="","",VLOOKUP($A98,競技者csv変換!$A:$AK,MATCH(O$1,競技者csv変換!$1:$1,0),0)))</f>
        <v/>
      </c>
      <c r="P98" s="189" t="str">
        <f>IF(ISERROR(VLOOKUP($A98,競技者csv変換!$A:$AK,MATCH(P$1,競技者csv変換!$1:$1,0),0)),"",IF(VLOOKUP($A98,競技者csv変換!$A:$AK,MATCH(P$1,競技者csv変換!$1:$1,0),0)="","",VLOOKUP($A98,競技者csv変換!$A:$AK,MATCH(P$1,競技者csv変換!$1:$1,0),0)))</f>
        <v/>
      </c>
      <c r="Q98" s="189" t="str">
        <f>IF(ISERROR(VLOOKUP($A98,競技者csv変換!$A:$AK,MATCH(Q$1,競技者csv変換!$1:$1,0),0)),"",IF(VLOOKUP($A98,競技者csv変換!$A:$AK,MATCH(Q$1,競技者csv変換!$1:$1,0),0)="","",VLOOKUP($A98,競技者csv変換!$A:$AK,MATCH(Q$1,競技者csv変換!$1:$1,0),0)))</f>
        <v/>
      </c>
      <c r="R98" s="189" t="str">
        <f>IF(ISERROR(VLOOKUP($A98,競技者csv変換!$A:$AK,MATCH(R$1,競技者csv変換!$1:$1,0),0)),"",IF(VLOOKUP($A98,競技者csv変換!$A:$AK,MATCH(R$1,競技者csv変換!$1:$1,0),0)="","",VLOOKUP($A98,競技者csv変換!$A:$AK,MATCH(R$1,競技者csv変換!$1:$1,0),0)))</f>
        <v/>
      </c>
      <c r="S98" s="189" t="str">
        <f>IF(ISERROR(VLOOKUP($A98,競技者csv変換!$A:$AK,MATCH(S$1,競技者csv変換!$1:$1,0),0)),"",IF(VLOOKUP($A98,競技者csv変換!$A:$AK,MATCH(S$1,競技者csv変換!$1:$1,0),0)="","",VLOOKUP($A98,競技者csv変換!$A:$AK,MATCH(S$1,競技者csv変換!$1:$1,0),0)))</f>
        <v/>
      </c>
      <c r="T98" s="189" t="str">
        <f>IF(ISERROR(VLOOKUP($A98,競技者csv変換!$A:$AK,MATCH(T$1,競技者csv変換!$1:$1,0),0)),"",IF(VLOOKUP($A98,競技者csv変換!$A:$AK,MATCH(T$1,競技者csv変換!$1:$1,0),0)="","",VLOOKUP($A98,競技者csv変換!$A:$AK,MATCH(T$1,競技者csv変換!$1:$1,0),0)))</f>
        <v/>
      </c>
      <c r="U98" s="189" t="str">
        <f>IF(ISERROR(VLOOKUP($A98,競技者csv変換!$A:$AK,MATCH(U$1,競技者csv変換!$1:$1,0),0)),"",IF(VLOOKUP($A98,競技者csv変換!$A:$AK,MATCH(U$1,競技者csv変換!$1:$1,0),0)="","",VLOOKUP($A98,競技者csv変換!$A:$AK,MATCH(U$1,競技者csv変換!$1:$1,0),0)))</f>
        <v/>
      </c>
      <c r="V98" s="189" t="str">
        <f>IF(ISERROR(VLOOKUP($A98,競技者csv変換!$A:$AK,MATCH(V$1,競技者csv変換!$1:$1,0),0)),"",IF(VLOOKUP($A98,競技者csv変換!$A:$AK,MATCH(V$1,競技者csv変換!$1:$1,0),0)="","",VLOOKUP($A98,競技者csv変換!$A:$AK,MATCH(V$1,競技者csv変換!$1:$1,0),0)))</f>
        <v/>
      </c>
      <c r="W98" s="189" t="str">
        <f>IF(ISERROR(VLOOKUP($A98,競技者csv変換!$A:$AK,MATCH(W$1,競技者csv変換!$1:$1,0),0)),"",IF(VLOOKUP($A98,競技者csv変換!$A:$AK,MATCH(W$1,競技者csv変換!$1:$1,0),0)="","",VLOOKUP($A98,競技者csv変換!$A:$AK,MATCH(W$1,競技者csv変換!$1:$1,0),0)))</f>
        <v/>
      </c>
      <c r="X98" s="189" t="str">
        <f>IF(ISERROR(VLOOKUP($A98,競技者csv変換!$A:$AK,MATCH(X$1,競技者csv変換!$1:$1,0),0)),"",IF(VLOOKUP($A98,競技者csv変換!$A:$AK,MATCH(X$1,競技者csv変換!$1:$1,0),0)="","",VLOOKUP($A98,競技者csv変換!$A:$AK,MATCH(X$1,競技者csv変換!$1:$1,0),0)))</f>
        <v/>
      </c>
      <c r="Y98" s="189" t="str">
        <f>IF(ISERROR(VLOOKUP($A98,競技者csv変換!$A:$AK,MATCH(Y$1,競技者csv変換!$1:$1,0),0)),"",IF(VLOOKUP($A98,競技者csv変換!$A:$AK,MATCH(Y$1,競技者csv変換!$1:$1,0),0)="","",VLOOKUP($A98,競技者csv変換!$A:$AK,MATCH(Y$1,競技者csv変換!$1:$1,0),0)))</f>
        <v/>
      </c>
      <c r="Z98" s="189" t="str">
        <f>IF(ISERROR(VLOOKUP($A98,競技者csv変換!$A:$AK,MATCH(Z$1,競技者csv変換!$1:$1,0),0)),"",IF(VLOOKUP($A98,競技者csv変換!$A:$AK,MATCH(Z$1,競技者csv変換!$1:$1,0),0)="","",VLOOKUP($A98,競技者csv変換!$A:$AK,MATCH(Z$1,競技者csv変換!$1:$1,0),0)))</f>
        <v/>
      </c>
      <c r="AA98" s="189" t="str">
        <f>IF(ISERROR(VLOOKUP($A98,競技者csv変換!$A:$AK,MATCH(AA$1,競技者csv変換!$1:$1,0),0)),"",IF(VLOOKUP($A98,競技者csv変換!$A:$AK,MATCH(AA$1,競技者csv変換!$1:$1,0),0)="","",VLOOKUP($A98,競技者csv変換!$A:$AK,MATCH(AA$1,競技者csv変換!$1:$1,0),0)))</f>
        <v/>
      </c>
      <c r="AB98" s="189" t="str">
        <f>IF(ISERROR(VLOOKUP($A98,競技者csv変換!$A:$AK,MATCH(AB$1,競技者csv変換!$1:$1,0),0)),"",IF(VLOOKUP($A98,競技者csv変換!$A:$AK,MATCH(AB$1,競技者csv変換!$1:$1,0),0)="","",VLOOKUP($A98,競技者csv変換!$A:$AK,MATCH(AB$1,競技者csv変換!$1:$1,0),0)))</f>
        <v/>
      </c>
      <c r="AC98" s="189" t="str">
        <f>IF(ISERROR(VLOOKUP($A98,競技者csv変換!$A:$AK,MATCH(AC$1,競技者csv変換!$1:$1,0),0)),"",IF(VLOOKUP($A98,競技者csv変換!$A:$AK,MATCH(AC$1,競技者csv変換!$1:$1,0),0)="","",VLOOKUP($A98,競技者csv変換!$A:$AK,MATCH(AC$1,競技者csv変換!$1:$1,0),0)))</f>
        <v/>
      </c>
      <c r="AD98" s="76" t="str">
        <f>IF(ISERROR(VLOOKUP($A98,競技者csv変換!$A:$AK,MATCH(AD$1,競技者csv変換!$1:$1,0),0)),"",IF(VLOOKUP($A98,競技者csv変換!$A:$AK,MATCH(AD$1,競技者csv変換!$1:$1,0),0)="","",VLOOKUP($A98,競技者csv変換!$A:$AK,MATCH(AD$1,競技者csv変換!$1:$1,0),0)))</f>
        <v/>
      </c>
      <c r="AE98" s="76" t="str">
        <f>IF(ISERROR(VLOOKUP($A98,競技者csv変換!$A:$AK,MATCH(AE$1,競技者csv変換!$1:$1,0),0)),"",IF(VLOOKUP($A98,競技者csv変換!$A:$AK,MATCH(AE$1,競技者csv変換!$1:$1,0),0)="","",VLOOKUP($A98,競技者csv変換!$A:$AK,MATCH(AE$1,競技者csv変換!$1:$1,0),0)))</f>
        <v/>
      </c>
      <c r="AF98" s="76" t="str">
        <f>IF(ISERROR(VLOOKUP($A98,競技者csv変換!$A:$AK,MATCH(AF$1,競技者csv変換!$1:$1,0),0)),"",IF(VLOOKUP($A98,競技者csv変換!$A:$AK,MATCH(AF$1,競技者csv変換!$1:$1,0),0)="","",VLOOKUP($A98,競技者csv変換!$A:$AK,MATCH(AF$1,競技者csv変換!$1:$1,0),0)))</f>
        <v/>
      </c>
      <c r="AG98" s="76" t="str">
        <f>IF(ISERROR(VLOOKUP($A98,競技者csv変換!$A:$AK,MATCH(AG$1,競技者csv変換!$1:$1,0),0)),"",IF(VLOOKUP($A98,競技者csv変換!$A:$AK,MATCH(AG$1,競技者csv変換!$1:$1,0),0)="","",VLOOKUP($A98,競技者csv変換!$A:$AK,MATCH(AG$1,競技者csv変換!$1:$1,0),0)))</f>
        <v/>
      </c>
      <c r="AH98" s="76" t="str">
        <f>IF(ISERROR(VLOOKUP($A98,競技者csv変換!$A:$AK,MATCH(AH$1,競技者csv変換!$1:$1,0),0)),"",IF(VLOOKUP($A98,競技者csv変換!$A:$AK,MATCH(AH$1,競技者csv変換!$1:$1,0),0)="","",VLOOKUP($A98,競技者csv変換!$A:$AK,MATCH(AH$1,競技者csv変換!$1:$1,0),0)))</f>
        <v/>
      </c>
      <c r="AI98" s="76" t="str">
        <f>IF(ISERROR(VLOOKUP($A98,競技者csv変換!$A:$AK,MATCH(AI$1,競技者csv変換!$1:$1,0),0)),"",IF(VLOOKUP($A98,競技者csv変換!$A:$AK,MATCH(AI$1,競技者csv変換!$1:$1,0),0)="","",VLOOKUP($A98,競技者csv変換!$A:$AK,MATCH(AI$1,競技者csv変換!$1:$1,0),0)))</f>
        <v/>
      </c>
      <c r="AJ98" s="76" t="str">
        <f>IF(ISERROR(VLOOKUP($A98,競技者csv変換!$A:$AK,MATCH(AJ$1,競技者csv変換!$1:$1,0),0)),"",IF(VLOOKUP($A98,競技者csv変換!$A:$AK,MATCH(AJ$1,競技者csv変換!$1:$1,0),0)="","",VLOOKUP($A98,競技者csv変換!$A:$AK,MATCH(AJ$1,競技者csv変換!$1:$1,0),0)))</f>
        <v/>
      </c>
      <c r="AK98" s="76" t="str">
        <f>IF(ISERROR(VLOOKUP($A98,競技者csv変換!$A:$AK,MATCH(AK$1,競技者csv変換!$1:$1,0),0)),"",IF(VLOOKUP($A98,競技者csv変換!$A:$AK,MATCH(AK$1,競技者csv変換!$1:$1,0),0)="","",VLOOKUP($A98,競技者csv変換!$A:$AK,MATCH(AK$1,競技者csv変換!$1:$1,0),0)))</f>
        <v/>
      </c>
    </row>
    <row r="99" spans="1:37" ht="18" customHeight="1">
      <c r="A99" s="76" t="str">
        <f t="shared" si="0"/>
        <v/>
      </c>
      <c r="B99" s="189" t="str">
        <f>IF(ISERROR(VLOOKUP($A99,競技者csv変換!$A:$AK,MATCH(B$1,競技者csv変換!$1:$1,0),0)),"",IF(VLOOKUP($A99,競技者csv変換!$A:$AK,MATCH(B$1,競技者csv変換!$1:$1,0),0)="","",VLOOKUP($A99,競技者csv変換!$A:$AK,MATCH(B$1,競技者csv変換!$1:$1,0),0)))</f>
        <v/>
      </c>
      <c r="C99" s="189" t="str">
        <f>IF(ISERROR(VLOOKUP($A99,競技者csv変換!$A:$AK,MATCH(C$1,競技者csv変換!$1:$1,0),0)),"",IF(VLOOKUP($A99,競技者csv変換!$A:$AK,MATCH(C$1,競技者csv変換!$1:$1,0),0)="","",VLOOKUP($A99,競技者csv変換!$A:$AK,MATCH(C$1,競技者csv変換!$1:$1,0),0)))</f>
        <v/>
      </c>
      <c r="D99" s="189" t="str">
        <f>IF(ISERROR(VLOOKUP($A99,競技者csv変換!$A:$AK,MATCH(D$1,競技者csv変換!$1:$1,0),0)),"",IF(VLOOKUP($A99,競技者csv変換!$A:$AK,MATCH(D$1,競技者csv変換!$1:$1,0),0)="","",VLOOKUP($A99,競技者csv変換!$A:$AK,MATCH(D$1,競技者csv変換!$1:$1,0),0)))</f>
        <v/>
      </c>
      <c r="E99" s="189" t="str">
        <f>IF(ISERROR(VLOOKUP($A99,競技者csv変換!$A:$AK,MATCH(E$1,競技者csv変換!$1:$1,0),0)),"",IF(VLOOKUP($A99,競技者csv変換!$A:$AK,MATCH(E$1,競技者csv変換!$1:$1,0),0)="","",VLOOKUP($A99,競技者csv変換!$A:$AK,MATCH(E$1,競技者csv変換!$1:$1,0),0)))</f>
        <v/>
      </c>
      <c r="F99" s="189" t="str">
        <f>IF(ISERROR(VLOOKUP($A99,競技者csv変換!$A:$AK,MATCH(F$1,競技者csv変換!$1:$1,0),0)),"",IF(VLOOKUP($A99,競技者csv変換!$A:$AK,MATCH(F$1,競技者csv変換!$1:$1,0),0)="","",VLOOKUP($A99,競技者csv変換!$A:$AK,MATCH(F$1,競技者csv変換!$1:$1,0),0)))</f>
        <v/>
      </c>
      <c r="G99" s="189" t="str">
        <f>IF(ISERROR(VLOOKUP($A99,競技者csv変換!$A:$AK,MATCH(G$1,競技者csv変換!$1:$1,0),0)),"",IF(VLOOKUP($A99,競技者csv変換!$A:$AK,MATCH(G$1,競技者csv変換!$1:$1,0),0)="","",VLOOKUP($A99,競技者csv変換!$A:$AK,MATCH(G$1,競技者csv変換!$1:$1,0),0)))</f>
        <v/>
      </c>
      <c r="H99" s="189" t="str">
        <f>IF(ISERROR(VLOOKUP($A99,競技者csv変換!$A:$AK,MATCH(H$1,競技者csv変換!$1:$1,0),0)),"",IF(VLOOKUP($A99,競技者csv変換!$A:$AK,MATCH(H$1,競技者csv変換!$1:$1,0),0)="","",VLOOKUP($A99,競技者csv変換!$A:$AK,MATCH(H$1,競技者csv変換!$1:$1,0),0)))</f>
        <v/>
      </c>
      <c r="I99" s="189" t="str">
        <f>IF(ISERROR(VLOOKUP($A99,競技者csv変換!$A:$AK,MATCH(I$1,競技者csv変換!$1:$1,0),0)),"",IF(VLOOKUP($A99,競技者csv変換!$A:$AK,MATCH(I$1,競技者csv変換!$1:$1,0),0)="","",VLOOKUP($A99,競技者csv変換!$A:$AK,MATCH(I$1,競技者csv変換!$1:$1,0),0)))</f>
        <v/>
      </c>
      <c r="J99" s="189" t="str">
        <f>IF(ISERROR(VLOOKUP($A99,競技者csv変換!$A:$AK,MATCH(J$1,競技者csv変換!$1:$1,0),0)),"",IF(VLOOKUP($A99,競技者csv変換!$A:$AK,MATCH(J$1,競技者csv変換!$1:$1,0),0)="","",VLOOKUP($A99,競技者csv変換!$A:$AK,MATCH(J$1,競技者csv変換!$1:$1,0),0)))</f>
        <v/>
      </c>
      <c r="K99" s="189" t="str">
        <f>IF(ISERROR(VLOOKUP($A99,競技者csv変換!$A:$AK,MATCH(K$1,競技者csv変換!$1:$1,0),0)),"",IF(VLOOKUP($A99,競技者csv変換!$A:$AK,MATCH(K$1,競技者csv変換!$1:$1,0),0)="","",VLOOKUP($A99,競技者csv変換!$A:$AK,MATCH(K$1,競技者csv変換!$1:$1,0),0)))</f>
        <v/>
      </c>
      <c r="L99" s="189" t="str">
        <f>IF(ISERROR(VLOOKUP($A99,競技者csv変換!$A:$AK,MATCH(L$1,競技者csv変換!$1:$1,0),0)),"",IF(VLOOKUP($A99,競技者csv変換!$A:$AK,MATCH(L$1,競技者csv変換!$1:$1,0),0)="","",VLOOKUP($A99,競技者csv変換!$A:$AK,MATCH(L$1,競技者csv変換!$1:$1,0),0)))</f>
        <v/>
      </c>
      <c r="M99" s="189" t="str">
        <f>IF(ISERROR(VLOOKUP($A99,競技者csv変換!$A:$AK,MATCH(M$1,競技者csv変換!$1:$1,0),0)),"",IF(VLOOKUP($A99,競技者csv変換!$A:$AK,MATCH(M$1,競技者csv変換!$1:$1,0),0)="","",VLOOKUP($A99,競技者csv変換!$A:$AK,MATCH(M$1,競技者csv変換!$1:$1,0),0)))</f>
        <v/>
      </c>
      <c r="N99" s="189" t="str">
        <f>IF(ISERROR(VLOOKUP($A99,競技者csv変換!$A:$AK,MATCH(N$1,競技者csv変換!$1:$1,0),0)),"",IF(VLOOKUP($A99,競技者csv変換!$A:$AK,MATCH(N$1,競技者csv変換!$1:$1,0),0)="","",VLOOKUP($A99,競技者csv変換!$A:$AK,MATCH(N$1,競技者csv変換!$1:$1,0),0)))</f>
        <v/>
      </c>
      <c r="O99" s="189" t="str">
        <f>IF(ISERROR(VLOOKUP($A99,競技者csv変換!$A:$AK,MATCH(O$1,競技者csv変換!$1:$1,0),0)),"",IF(VLOOKUP($A99,競技者csv変換!$A:$AK,MATCH(O$1,競技者csv変換!$1:$1,0),0)="","",VLOOKUP($A99,競技者csv変換!$A:$AK,MATCH(O$1,競技者csv変換!$1:$1,0),0)))</f>
        <v/>
      </c>
      <c r="P99" s="189" t="str">
        <f>IF(ISERROR(VLOOKUP($A99,競技者csv変換!$A:$AK,MATCH(P$1,競技者csv変換!$1:$1,0),0)),"",IF(VLOOKUP($A99,競技者csv変換!$A:$AK,MATCH(P$1,競技者csv変換!$1:$1,0),0)="","",VLOOKUP($A99,競技者csv変換!$A:$AK,MATCH(P$1,競技者csv変換!$1:$1,0),0)))</f>
        <v/>
      </c>
      <c r="Q99" s="189" t="str">
        <f>IF(ISERROR(VLOOKUP($A99,競技者csv変換!$A:$AK,MATCH(Q$1,競技者csv変換!$1:$1,0),0)),"",IF(VLOOKUP($A99,競技者csv変換!$A:$AK,MATCH(Q$1,競技者csv変換!$1:$1,0),0)="","",VLOOKUP($A99,競技者csv変換!$A:$AK,MATCH(Q$1,競技者csv変換!$1:$1,0),0)))</f>
        <v/>
      </c>
      <c r="R99" s="189" t="str">
        <f>IF(ISERROR(VLOOKUP($A99,競技者csv変換!$A:$AK,MATCH(R$1,競技者csv変換!$1:$1,0),0)),"",IF(VLOOKUP($A99,競技者csv変換!$A:$AK,MATCH(R$1,競技者csv変換!$1:$1,0),0)="","",VLOOKUP($A99,競技者csv変換!$A:$AK,MATCH(R$1,競技者csv変換!$1:$1,0),0)))</f>
        <v/>
      </c>
      <c r="S99" s="189" t="str">
        <f>IF(ISERROR(VLOOKUP($A99,競技者csv変換!$A:$AK,MATCH(S$1,競技者csv変換!$1:$1,0),0)),"",IF(VLOOKUP($A99,競技者csv変換!$A:$AK,MATCH(S$1,競技者csv変換!$1:$1,0),0)="","",VLOOKUP($A99,競技者csv変換!$A:$AK,MATCH(S$1,競技者csv変換!$1:$1,0),0)))</f>
        <v/>
      </c>
      <c r="T99" s="189" t="str">
        <f>IF(ISERROR(VLOOKUP($A99,競技者csv変換!$A:$AK,MATCH(T$1,競技者csv変換!$1:$1,0),0)),"",IF(VLOOKUP($A99,競技者csv変換!$A:$AK,MATCH(T$1,競技者csv変換!$1:$1,0),0)="","",VLOOKUP($A99,競技者csv変換!$A:$AK,MATCH(T$1,競技者csv変換!$1:$1,0),0)))</f>
        <v/>
      </c>
      <c r="U99" s="189" t="str">
        <f>IF(ISERROR(VLOOKUP($A99,競技者csv変換!$A:$AK,MATCH(U$1,競技者csv変換!$1:$1,0),0)),"",IF(VLOOKUP($A99,競技者csv変換!$A:$AK,MATCH(U$1,競技者csv変換!$1:$1,0),0)="","",VLOOKUP($A99,競技者csv変換!$A:$AK,MATCH(U$1,競技者csv変換!$1:$1,0),0)))</f>
        <v/>
      </c>
      <c r="V99" s="189" t="str">
        <f>IF(ISERROR(VLOOKUP($A99,競技者csv変換!$A:$AK,MATCH(V$1,競技者csv変換!$1:$1,0),0)),"",IF(VLOOKUP($A99,競技者csv変換!$A:$AK,MATCH(V$1,競技者csv変換!$1:$1,0),0)="","",VLOOKUP($A99,競技者csv変換!$A:$AK,MATCH(V$1,競技者csv変換!$1:$1,0),0)))</f>
        <v/>
      </c>
      <c r="W99" s="189" t="str">
        <f>IF(ISERROR(VLOOKUP($A99,競技者csv変換!$A:$AK,MATCH(W$1,競技者csv変換!$1:$1,0),0)),"",IF(VLOOKUP($A99,競技者csv変換!$A:$AK,MATCH(W$1,競技者csv変換!$1:$1,0),0)="","",VLOOKUP($A99,競技者csv変換!$A:$AK,MATCH(W$1,競技者csv変換!$1:$1,0),0)))</f>
        <v/>
      </c>
      <c r="X99" s="189" t="str">
        <f>IF(ISERROR(VLOOKUP($A99,競技者csv変換!$A:$AK,MATCH(X$1,競技者csv変換!$1:$1,0),0)),"",IF(VLOOKUP($A99,競技者csv変換!$A:$AK,MATCH(X$1,競技者csv変換!$1:$1,0),0)="","",VLOOKUP($A99,競技者csv変換!$A:$AK,MATCH(X$1,競技者csv変換!$1:$1,0),0)))</f>
        <v/>
      </c>
      <c r="Y99" s="189" t="str">
        <f>IF(ISERROR(VLOOKUP($A99,競技者csv変換!$A:$AK,MATCH(Y$1,競技者csv変換!$1:$1,0),0)),"",IF(VLOOKUP($A99,競技者csv変換!$A:$AK,MATCH(Y$1,競技者csv変換!$1:$1,0),0)="","",VLOOKUP($A99,競技者csv変換!$A:$AK,MATCH(Y$1,競技者csv変換!$1:$1,0),0)))</f>
        <v/>
      </c>
      <c r="Z99" s="189" t="str">
        <f>IF(ISERROR(VLOOKUP($A99,競技者csv変換!$A:$AK,MATCH(Z$1,競技者csv変換!$1:$1,0),0)),"",IF(VLOOKUP($A99,競技者csv変換!$A:$AK,MATCH(Z$1,競技者csv変換!$1:$1,0),0)="","",VLOOKUP($A99,競技者csv変換!$A:$AK,MATCH(Z$1,競技者csv変換!$1:$1,0),0)))</f>
        <v/>
      </c>
      <c r="AA99" s="189" t="str">
        <f>IF(ISERROR(VLOOKUP($A99,競技者csv変換!$A:$AK,MATCH(AA$1,競技者csv変換!$1:$1,0),0)),"",IF(VLOOKUP($A99,競技者csv変換!$A:$AK,MATCH(AA$1,競技者csv変換!$1:$1,0),0)="","",VLOOKUP($A99,競技者csv変換!$A:$AK,MATCH(AA$1,競技者csv変換!$1:$1,0),0)))</f>
        <v/>
      </c>
      <c r="AB99" s="189" t="str">
        <f>IF(ISERROR(VLOOKUP($A99,競技者csv変換!$A:$AK,MATCH(AB$1,競技者csv変換!$1:$1,0),0)),"",IF(VLOOKUP($A99,競技者csv変換!$A:$AK,MATCH(AB$1,競技者csv変換!$1:$1,0),0)="","",VLOOKUP($A99,競技者csv変換!$A:$AK,MATCH(AB$1,競技者csv変換!$1:$1,0),0)))</f>
        <v/>
      </c>
      <c r="AC99" s="189" t="str">
        <f>IF(ISERROR(VLOOKUP($A99,競技者csv変換!$A:$AK,MATCH(AC$1,競技者csv変換!$1:$1,0),0)),"",IF(VLOOKUP($A99,競技者csv変換!$A:$AK,MATCH(AC$1,競技者csv変換!$1:$1,0),0)="","",VLOOKUP($A99,競技者csv変換!$A:$AK,MATCH(AC$1,競技者csv変換!$1:$1,0),0)))</f>
        <v/>
      </c>
      <c r="AD99" s="76" t="str">
        <f>IF(ISERROR(VLOOKUP($A99,競技者csv変換!$A:$AK,MATCH(AD$1,競技者csv変換!$1:$1,0),0)),"",IF(VLOOKUP($A99,競技者csv変換!$A:$AK,MATCH(AD$1,競技者csv変換!$1:$1,0),0)="","",VLOOKUP($A99,競技者csv変換!$A:$AK,MATCH(AD$1,競技者csv変換!$1:$1,0),0)))</f>
        <v/>
      </c>
      <c r="AE99" s="76" t="str">
        <f>IF(ISERROR(VLOOKUP($A99,競技者csv変換!$A:$AK,MATCH(AE$1,競技者csv変換!$1:$1,0),0)),"",IF(VLOOKUP($A99,競技者csv変換!$A:$AK,MATCH(AE$1,競技者csv変換!$1:$1,0),0)="","",VLOOKUP($A99,競技者csv変換!$A:$AK,MATCH(AE$1,競技者csv変換!$1:$1,0),0)))</f>
        <v/>
      </c>
      <c r="AF99" s="76" t="str">
        <f>IF(ISERROR(VLOOKUP($A99,競技者csv変換!$A:$AK,MATCH(AF$1,競技者csv変換!$1:$1,0),0)),"",IF(VLOOKUP($A99,競技者csv変換!$A:$AK,MATCH(AF$1,競技者csv変換!$1:$1,0),0)="","",VLOOKUP($A99,競技者csv変換!$A:$AK,MATCH(AF$1,競技者csv変換!$1:$1,0),0)))</f>
        <v/>
      </c>
      <c r="AG99" s="76" t="str">
        <f>IF(ISERROR(VLOOKUP($A99,競技者csv変換!$A:$AK,MATCH(AG$1,競技者csv変換!$1:$1,0),0)),"",IF(VLOOKUP($A99,競技者csv変換!$A:$AK,MATCH(AG$1,競技者csv変換!$1:$1,0),0)="","",VLOOKUP($A99,競技者csv変換!$A:$AK,MATCH(AG$1,競技者csv変換!$1:$1,0),0)))</f>
        <v/>
      </c>
      <c r="AH99" s="76" t="str">
        <f>IF(ISERROR(VLOOKUP($A99,競技者csv変換!$A:$AK,MATCH(AH$1,競技者csv変換!$1:$1,0),0)),"",IF(VLOOKUP($A99,競技者csv変換!$A:$AK,MATCH(AH$1,競技者csv変換!$1:$1,0),0)="","",VLOOKUP($A99,競技者csv変換!$A:$AK,MATCH(AH$1,競技者csv変換!$1:$1,0),0)))</f>
        <v/>
      </c>
      <c r="AI99" s="76" t="str">
        <f>IF(ISERROR(VLOOKUP($A99,競技者csv変換!$A:$AK,MATCH(AI$1,競技者csv変換!$1:$1,0),0)),"",IF(VLOOKUP($A99,競技者csv変換!$A:$AK,MATCH(AI$1,競技者csv変換!$1:$1,0),0)="","",VLOOKUP($A99,競技者csv変換!$A:$AK,MATCH(AI$1,競技者csv変換!$1:$1,0),0)))</f>
        <v/>
      </c>
      <c r="AJ99" s="76" t="str">
        <f>IF(ISERROR(VLOOKUP($A99,競技者csv変換!$A:$AK,MATCH(AJ$1,競技者csv変換!$1:$1,0),0)),"",IF(VLOOKUP($A99,競技者csv変換!$A:$AK,MATCH(AJ$1,競技者csv変換!$1:$1,0),0)="","",VLOOKUP($A99,競技者csv変換!$A:$AK,MATCH(AJ$1,競技者csv変換!$1:$1,0),0)))</f>
        <v/>
      </c>
      <c r="AK99" s="76" t="str">
        <f>IF(ISERROR(VLOOKUP($A99,競技者csv変換!$A:$AK,MATCH(AK$1,競技者csv変換!$1:$1,0),0)),"",IF(VLOOKUP($A99,競技者csv変換!$A:$AK,MATCH(AK$1,競技者csv変換!$1:$1,0),0)="","",VLOOKUP($A99,競技者csv変換!$A:$AK,MATCH(AK$1,競技者csv変換!$1:$1,0),0)))</f>
        <v/>
      </c>
    </row>
    <row r="100" spans="1:37" ht="18" customHeight="1">
      <c r="A100" s="76" t="str">
        <f t="shared" si="0"/>
        <v/>
      </c>
      <c r="B100" s="189" t="str">
        <f>IF(ISERROR(VLOOKUP($A100,競技者csv変換!$A:$AK,MATCH(B$1,競技者csv変換!$1:$1,0),0)),"",IF(VLOOKUP($A100,競技者csv変換!$A:$AK,MATCH(B$1,競技者csv変換!$1:$1,0),0)="","",VLOOKUP($A100,競技者csv変換!$A:$AK,MATCH(B$1,競技者csv変換!$1:$1,0),0)))</f>
        <v/>
      </c>
      <c r="C100" s="189" t="str">
        <f>IF(ISERROR(VLOOKUP($A100,競技者csv変換!$A:$AK,MATCH(C$1,競技者csv変換!$1:$1,0),0)),"",IF(VLOOKUP($A100,競技者csv変換!$A:$AK,MATCH(C$1,競技者csv変換!$1:$1,0),0)="","",VLOOKUP($A100,競技者csv変換!$A:$AK,MATCH(C$1,競技者csv変換!$1:$1,0),0)))</f>
        <v/>
      </c>
      <c r="D100" s="189" t="str">
        <f>IF(ISERROR(VLOOKUP($A100,競技者csv変換!$A:$AK,MATCH(D$1,競技者csv変換!$1:$1,0),0)),"",IF(VLOOKUP($A100,競技者csv変換!$A:$AK,MATCH(D$1,競技者csv変換!$1:$1,0),0)="","",VLOOKUP($A100,競技者csv変換!$A:$AK,MATCH(D$1,競技者csv変換!$1:$1,0),0)))</f>
        <v/>
      </c>
      <c r="E100" s="189" t="str">
        <f>IF(ISERROR(VLOOKUP($A100,競技者csv変換!$A:$AK,MATCH(E$1,競技者csv変換!$1:$1,0),0)),"",IF(VLOOKUP($A100,競技者csv変換!$A:$AK,MATCH(E$1,競技者csv変換!$1:$1,0),0)="","",VLOOKUP($A100,競技者csv変換!$A:$AK,MATCH(E$1,競技者csv変換!$1:$1,0),0)))</f>
        <v/>
      </c>
      <c r="F100" s="189" t="str">
        <f>IF(ISERROR(VLOOKUP($A100,競技者csv変換!$A:$AK,MATCH(F$1,競技者csv変換!$1:$1,0),0)),"",IF(VLOOKUP($A100,競技者csv変換!$A:$AK,MATCH(F$1,競技者csv変換!$1:$1,0),0)="","",VLOOKUP($A100,競技者csv変換!$A:$AK,MATCH(F$1,競技者csv変換!$1:$1,0),0)))</f>
        <v/>
      </c>
      <c r="G100" s="189" t="str">
        <f>IF(ISERROR(VLOOKUP($A100,競技者csv変換!$A:$AK,MATCH(G$1,競技者csv変換!$1:$1,0),0)),"",IF(VLOOKUP($A100,競技者csv変換!$A:$AK,MATCH(G$1,競技者csv変換!$1:$1,0),0)="","",VLOOKUP($A100,競技者csv変換!$A:$AK,MATCH(G$1,競技者csv変換!$1:$1,0),0)))</f>
        <v/>
      </c>
      <c r="H100" s="189" t="str">
        <f>IF(ISERROR(VLOOKUP($A100,競技者csv変換!$A:$AK,MATCH(H$1,競技者csv変換!$1:$1,0),0)),"",IF(VLOOKUP($A100,競技者csv変換!$A:$AK,MATCH(H$1,競技者csv変換!$1:$1,0),0)="","",VLOOKUP($A100,競技者csv変換!$A:$AK,MATCH(H$1,競技者csv変換!$1:$1,0),0)))</f>
        <v/>
      </c>
      <c r="I100" s="189" t="str">
        <f>IF(ISERROR(VLOOKUP($A100,競技者csv変換!$A:$AK,MATCH(I$1,競技者csv変換!$1:$1,0),0)),"",IF(VLOOKUP($A100,競技者csv変換!$A:$AK,MATCH(I$1,競技者csv変換!$1:$1,0),0)="","",VLOOKUP($A100,競技者csv変換!$A:$AK,MATCH(I$1,競技者csv変換!$1:$1,0),0)))</f>
        <v/>
      </c>
      <c r="J100" s="189" t="str">
        <f>IF(ISERROR(VLOOKUP($A100,競技者csv変換!$A:$AK,MATCH(J$1,競技者csv変換!$1:$1,0),0)),"",IF(VLOOKUP($A100,競技者csv変換!$A:$AK,MATCH(J$1,競技者csv変換!$1:$1,0),0)="","",VLOOKUP($A100,競技者csv変換!$A:$AK,MATCH(J$1,競技者csv変換!$1:$1,0),0)))</f>
        <v/>
      </c>
      <c r="K100" s="189" t="str">
        <f>IF(ISERROR(VLOOKUP($A100,競技者csv変換!$A:$AK,MATCH(K$1,競技者csv変換!$1:$1,0),0)),"",IF(VLOOKUP($A100,競技者csv変換!$A:$AK,MATCH(K$1,競技者csv変換!$1:$1,0),0)="","",VLOOKUP($A100,競技者csv変換!$A:$AK,MATCH(K$1,競技者csv変換!$1:$1,0),0)))</f>
        <v/>
      </c>
      <c r="L100" s="189" t="str">
        <f>IF(ISERROR(VLOOKUP($A100,競技者csv変換!$A:$AK,MATCH(L$1,競技者csv変換!$1:$1,0),0)),"",IF(VLOOKUP($A100,競技者csv変換!$A:$AK,MATCH(L$1,競技者csv変換!$1:$1,0),0)="","",VLOOKUP($A100,競技者csv変換!$A:$AK,MATCH(L$1,競技者csv変換!$1:$1,0),0)))</f>
        <v/>
      </c>
      <c r="M100" s="189" t="str">
        <f>IF(ISERROR(VLOOKUP($A100,競技者csv変換!$A:$AK,MATCH(M$1,競技者csv変換!$1:$1,0),0)),"",IF(VLOOKUP($A100,競技者csv変換!$A:$AK,MATCH(M$1,競技者csv変換!$1:$1,0),0)="","",VLOOKUP($A100,競技者csv変換!$A:$AK,MATCH(M$1,競技者csv変換!$1:$1,0),0)))</f>
        <v/>
      </c>
      <c r="N100" s="189" t="str">
        <f>IF(ISERROR(VLOOKUP($A100,競技者csv変換!$A:$AK,MATCH(N$1,競技者csv変換!$1:$1,0),0)),"",IF(VLOOKUP($A100,競技者csv変換!$A:$AK,MATCH(N$1,競技者csv変換!$1:$1,0),0)="","",VLOOKUP($A100,競技者csv変換!$A:$AK,MATCH(N$1,競技者csv変換!$1:$1,0),0)))</f>
        <v/>
      </c>
      <c r="O100" s="189" t="str">
        <f>IF(ISERROR(VLOOKUP($A100,競技者csv変換!$A:$AK,MATCH(O$1,競技者csv変換!$1:$1,0),0)),"",IF(VLOOKUP($A100,競技者csv変換!$A:$AK,MATCH(O$1,競技者csv変換!$1:$1,0),0)="","",VLOOKUP($A100,競技者csv変換!$A:$AK,MATCH(O$1,競技者csv変換!$1:$1,0),0)))</f>
        <v/>
      </c>
      <c r="P100" s="189" t="str">
        <f>IF(ISERROR(VLOOKUP($A100,競技者csv変換!$A:$AK,MATCH(P$1,競技者csv変換!$1:$1,0),0)),"",IF(VLOOKUP($A100,競技者csv変換!$A:$AK,MATCH(P$1,競技者csv変換!$1:$1,0),0)="","",VLOOKUP($A100,競技者csv変換!$A:$AK,MATCH(P$1,競技者csv変換!$1:$1,0),0)))</f>
        <v/>
      </c>
      <c r="Q100" s="189" t="str">
        <f>IF(ISERROR(VLOOKUP($A100,競技者csv変換!$A:$AK,MATCH(Q$1,競技者csv変換!$1:$1,0),0)),"",IF(VLOOKUP($A100,競技者csv変換!$A:$AK,MATCH(Q$1,競技者csv変換!$1:$1,0),0)="","",VLOOKUP($A100,競技者csv変換!$A:$AK,MATCH(Q$1,競技者csv変換!$1:$1,0),0)))</f>
        <v/>
      </c>
      <c r="R100" s="189" t="str">
        <f>IF(ISERROR(VLOOKUP($A100,競技者csv変換!$A:$AK,MATCH(R$1,競技者csv変換!$1:$1,0),0)),"",IF(VLOOKUP($A100,競技者csv変換!$A:$AK,MATCH(R$1,競技者csv変換!$1:$1,0),0)="","",VLOOKUP($A100,競技者csv変換!$A:$AK,MATCH(R$1,競技者csv変換!$1:$1,0),0)))</f>
        <v/>
      </c>
      <c r="S100" s="189" t="str">
        <f>IF(ISERROR(VLOOKUP($A100,競技者csv変換!$A:$AK,MATCH(S$1,競技者csv変換!$1:$1,0),0)),"",IF(VLOOKUP($A100,競技者csv変換!$A:$AK,MATCH(S$1,競技者csv変換!$1:$1,0),0)="","",VLOOKUP($A100,競技者csv変換!$A:$AK,MATCH(S$1,競技者csv変換!$1:$1,0),0)))</f>
        <v/>
      </c>
      <c r="T100" s="189" t="str">
        <f>IF(ISERROR(VLOOKUP($A100,競技者csv変換!$A:$AK,MATCH(T$1,競技者csv変換!$1:$1,0),0)),"",IF(VLOOKUP($A100,競技者csv変換!$A:$AK,MATCH(T$1,競技者csv変換!$1:$1,0),0)="","",VLOOKUP($A100,競技者csv変換!$A:$AK,MATCH(T$1,競技者csv変換!$1:$1,0),0)))</f>
        <v/>
      </c>
      <c r="U100" s="189" t="str">
        <f>IF(ISERROR(VLOOKUP($A100,競技者csv変換!$A:$AK,MATCH(U$1,競技者csv変換!$1:$1,0),0)),"",IF(VLOOKUP($A100,競技者csv変換!$A:$AK,MATCH(U$1,競技者csv変換!$1:$1,0),0)="","",VLOOKUP($A100,競技者csv変換!$A:$AK,MATCH(U$1,競技者csv変換!$1:$1,0),0)))</f>
        <v/>
      </c>
      <c r="V100" s="189" t="str">
        <f>IF(ISERROR(VLOOKUP($A100,競技者csv変換!$A:$AK,MATCH(V$1,競技者csv変換!$1:$1,0),0)),"",IF(VLOOKUP($A100,競技者csv変換!$A:$AK,MATCH(V$1,競技者csv変換!$1:$1,0),0)="","",VLOOKUP($A100,競技者csv変換!$A:$AK,MATCH(V$1,競技者csv変換!$1:$1,0),0)))</f>
        <v/>
      </c>
      <c r="W100" s="189" t="str">
        <f>IF(ISERROR(VLOOKUP($A100,競技者csv変換!$A:$AK,MATCH(W$1,競技者csv変換!$1:$1,0),0)),"",IF(VLOOKUP($A100,競技者csv変換!$A:$AK,MATCH(W$1,競技者csv変換!$1:$1,0),0)="","",VLOOKUP($A100,競技者csv変換!$A:$AK,MATCH(W$1,競技者csv変換!$1:$1,0),0)))</f>
        <v/>
      </c>
      <c r="X100" s="189" t="str">
        <f>IF(ISERROR(VLOOKUP($A100,競技者csv変換!$A:$AK,MATCH(X$1,競技者csv変換!$1:$1,0),0)),"",IF(VLOOKUP($A100,競技者csv変換!$A:$AK,MATCH(X$1,競技者csv変換!$1:$1,0),0)="","",VLOOKUP($A100,競技者csv変換!$A:$AK,MATCH(X$1,競技者csv変換!$1:$1,0),0)))</f>
        <v/>
      </c>
      <c r="Y100" s="189" t="str">
        <f>IF(ISERROR(VLOOKUP($A100,競技者csv変換!$A:$AK,MATCH(Y$1,競技者csv変換!$1:$1,0),0)),"",IF(VLOOKUP($A100,競技者csv変換!$A:$AK,MATCH(Y$1,競技者csv変換!$1:$1,0),0)="","",VLOOKUP($A100,競技者csv変換!$A:$AK,MATCH(Y$1,競技者csv変換!$1:$1,0),0)))</f>
        <v/>
      </c>
      <c r="Z100" s="189" t="str">
        <f>IF(ISERROR(VLOOKUP($A100,競技者csv変換!$A:$AK,MATCH(Z$1,競技者csv変換!$1:$1,0),0)),"",IF(VLOOKUP($A100,競技者csv変換!$A:$AK,MATCH(Z$1,競技者csv変換!$1:$1,0),0)="","",VLOOKUP($A100,競技者csv変換!$A:$AK,MATCH(Z$1,競技者csv変換!$1:$1,0),0)))</f>
        <v/>
      </c>
      <c r="AA100" s="189" t="str">
        <f>IF(ISERROR(VLOOKUP($A100,競技者csv変換!$A:$AK,MATCH(AA$1,競技者csv変換!$1:$1,0),0)),"",IF(VLOOKUP($A100,競技者csv変換!$A:$AK,MATCH(AA$1,競技者csv変換!$1:$1,0),0)="","",VLOOKUP($A100,競技者csv変換!$A:$AK,MATCH(AA$1,競技者csv変換!$1:$1,0),0)))</f>
        <v/>
      </c>
      <c r="AB100" s="189" t="str">
        <f>IF(ISERROR(VLOOKUP($A100,競技者csv変換!$A:$AK,MATCH(AB$1,競技者csv変換!$1:$1,0),0)),"",IF(VLOOKUP($A100,競技者csv変換!$A:$AK,MATCH(AB$1,競技者csv変換!$1:$1,0),0)="","",VLOOKUP($A100,競技者csv変換!$A:$AK,MATCH(AB$1,競技者csv変換!$1:$1,0),0)))</f>
        <v/>
      </c>
      <c r="AC100" s="189" t="str">
        <f>IF(ISERROR(VLOOKUP($A100,競技者csv変換!$A:$AK,MATCH(AC$1,競技者csv変換!$1:$1,0),0)),"",IF(VLOOKUP($A100,競技者csv変換!$A:$AK,MATCH(AC$1,競技者csv変換!$1:$1,0),0)="","",VLOOKUP($A100,競技者csv変換!$A:$AK,MATCH(AC$1,競技者csv変換!$1:$1,0),0)))</f>
        <v/>
      </c>
      <c r="AD100" s="76" t="str">
        <f>IF(ISERROR(VLOOKUP($A100,競技者csv変換!$A:$AK,MATCH(AD$1,競技者csv変換!$1:$1,0),0)),"",IF(VLOOKUP($A100,競技者csv変換!$A:$AK,MATCH(AD$1,競技者csv変換!$1:$1,0),0)="","",VLOOKUP($A100,競技者csv変換!$A:$AK,MATCH(AD$1,競技者csv変換!$1:$1,0),0)))</f>
        <v/>
      </c>
      <c r="AE100" s="76" t="str">
        <f>IF(ISERROR(VLOOKUP($A100,競技者csv変換!$A:$AK,MATCH(AE$1,競技者csv変換!$1:$1,0),0)),"",IF(VLOOKUP($A100,競技者csv変換!$A:$AK,MATCH(AE$1,競技者csv変換!$1:$1,0),0)="","",VLOOKUP($A100,競技者csv変換!$A:$AK,MATCH(AE$1,競技者csv変換!$1:$1,0),0)))</f>
        <v/>
      </c>
      <c r="AF100" s="76" t="str">
        <f>IF(ISERROR(VLOOKUP($A100,競技者csv変換!$A:$AK,MATCH(AF$1,競技者csv変換!$1:$1,0),0)),"",IF(VLOOKUP($A100,競技者csv変換!$A:$AK,MATCH(AF$1,競技者csv変換!$1:$1,0),0)="","",VLOOKUP($A100,競技者csv変換!$A:$AK,MATCH(AF$1,競技者csv変換!$1:$1,0),0)))</f>
        <v/>
      </c>
      <c r="AG100" s="76" t="str">
        <f>IF(ISERROR(VLOOKUP($A100,競技者csv変換!$A:$AK,MATCH(AG$1,競技者csv変換!$1:$1,0),0)),"",IF(VLOOKUP($A100,競技者csv変換!$A:$AK,MATCH(AG$1,競技者csv変換!$1:$1,0),0)="","",VLOOKUP($A100,競技者csv変換!$A:$AK,MATCH(AG$1,競技者csv変換!$1:$1,0),0)))</f>
        <v/>
      </c>
      <c r="AH100" s="76" t="str">
        <f>IF(ISERROR(VLOOKUP($A100,競技者csv変換!$A:$AK,MATCH(AH$1,競技者csv変換!$1:$1,0),0)),"",IF(VLOOKUP($A100,競技者csv変換!$A:$AK,MATCH(AH$1,競技者csv変換!$1:$1,0),0)="","",VLOOKUP($A100,競技者csv変換!$A:$AK,MATCH(AH$1,競技者csv変換!$1:$1,0),0)))</f>
        <v/>
      </c>
      <c r="AI100" s="76" t="str">
        <f>IF(ISERROR(VLOOKUP($A100,競技者csv変換!$A:$AK,MATCH(AI$1,競技者csv変換!$1:$1,0),0)),"",IF(VLOOKUP($A100,競技者csv変換!$A:$AK,MATCH(AI$1,競技者csv変換!$1:$1,0),0)="","",VLOOKUP($A100,競技者csv変換!$A:$AK,MATCH(AI$1,競技者csv変換!$1:$1,0),0)))</f>
        <v/>
      </c>
      <c r="AJ100" s="76" t="str">
        <f>IF(ISERROR(VLOOKUP($A100,競技者csv変換!$A:$AK,MATCH(AJ$1,競技者csv変換!$1:$1,0),0)),"",IF(VLOOKUP($A100,競技者csv変換!$A:$AK,MATCH(AJ$1,競技者csv変換!$1:$1,0),0)="","",VLOOKUP($A100,競技者csv変換!$A:$AK,MATCH(AJ$1,競技者csv変換!$1:$1,0),0)))</f>
        <v/>
      </c>
      <c r="AK100" s="76" t="str">
        <f>IF(ISERROR(VLOOKUP($A100,競技者csv変換!$A:$AK,MATCH(AK$1,競技者csv変換!$1:$1,0),0)),"",IF(VLOOKUP($A100,競技者csv変換!$A:$AK,MATCH(AK$1,競技者csv変換!$1:$1,0),0)="","",VLOOKUP($A100,競技者csv変換!$A:$AK,MATCH(AK$1,競技者csv変換!$1:$1,0),0)))</f>
        <v/>
      </c>
    </row>
    <row r="101" spans="1:37" ht="18" customHeight="1">
      <c r="A101" s="76" t="str">
        <f t="shared" si="0"/>
        <v/>
      </c>
      <c r="B101" s="189" t="str">
        <f>IF(ISERROR(VLOOKUP($A101,競技者csv変換!$A:$AK,MATCH(B$1,競技者csv変換!$1:$1,0),0)),"",IF(VLOOKUP($A101,競技者csv変換!$A:$AK,MATCH(B$1,競技者csv変換!$1:$1,0),0)="","",VLOOKUP($A101,競技者csv変換!$A:$AK,MATCH(B$1,競技者csv変換!$1:$1,0),0)))</f>
        <v/>
      </c>
      <c r="C101" s="189" t="str">
        <f>IF(ISERROR(VLOOKUP($A101,競技者csv変換!$A:$AK,MATCH(C$1,競技者csv変換!$1:$1,0),0)),"",IF(VLOOKUP($A101,競技者csv変換!$A:$AK,MATCH(C$1,競技者csv変換!$1:$1,0),0)="","",VLOOKUP($A101,競技者csv変換!$A:$AK,MATCH(C$1,競技者csv変換!$1:$1,0),0)))</f>
        <v/>
      </c>
      <c r="D101" s="189" t="str">
        <f>IF(ISERROR(VLOOKUP($A101,競技者csv変換!$A:$AK,MATCH(D$1,競技者csv変換!$1:$1,0),0)),"",IF(VLOOKUP($A101,競技者csv変換!$A:$AK,MATCH(D$1,競技者csv変換!$1:$1,0),0)="","",VLOOKUP($A101,競技者csv変換!$A:$AK,MATCH(D$1,競技者csv変換!$1:$1,0),0)))</f>
        <v/>
      </c>
      <c r="E101" s="189" t="str">
        <f>IF(ISERROR(VLOOKUP($A101,競技者csv変換!$A:$AK,MATCH(E$1,競技者csv変換!$1:$1,0),0)),"",IF(VLOOKUP($A101,競技者csv変換!$A:$AK,MATCH(E$1,競技者csv変換!$1:$1,0),0)="","",VLOOKUP($A101,競技者csv変換!$A:$AK,MATCH(E$1,競技者csv変換!$1:$1,0),0)))</f>
        <v/>
      </c>
      <c r="F101" s="189" t="str">
        <f>IF(ISERROR(VLOOKUP($A101,競技者csv変換!$A:$AK,MATCH(F$1,競技者csv変換!$1:$1,0),0)),"",IF(VLOOKUP($A101,競技者csv変換!$A:$AK,MATCH(F$1,競技者csv変換!$1:$1,0),0)="","",VLOOKUP($A101,競技者csv変換!$A:$AK,MATCH(F$1,競技者csv変換!$1:$1,0),0)))</f>
        <v/>
      </c>
      <c r="G101" s="189" t="str">
        <f>IF(ISERROR(VLOOKUP($A101,競技者csv変換!$A:$AK,MATCH(G$1,競技者csv変換!$1:$1,0),0)),"",IF(VLOOKUP($A101,競技者csv変換!$A:$AK,MATCH(G$1,競技者csv変換!$1:$1,0),0)="","",VLOOKUP($A101,競技者csv変換!$A:$AK,MATCH(G$1,競技者csv変換!$1:$1,0),0)))</f>
        <v/>
      </c>
      <c r="H101" s="189" t="str">
        <f>IF(ISERROR(VLOOKUP($A101,競技者csv変換!$A:$AK,MATCH(H$1,競技者csv変換!$1:$1,0),0)),"",IF(VLOOKUP($A101,競技者csv変換!$A:$AK,MATCH(H$1,競技者csv変換!$1:$1,0),0)="","",VLOOKUP($A101,競技者csv変換!$A:$AK,MATCH(H$1,競技者csv変換!$1:$1,0),0)))</f>
        <v/>
      </c>
      <c r="I101" s="189" t="str">
        <f>IF(ISERROR(VLOOKUP($A101,競技者csv変換!$A:$AK,MATCH(I$1,競技者csv変換!$1:$1,0),0)),"",IF(VLOOKUP($A101,競技者csv変換!$A:$AK,MATCH(I$1,競技者csv変換!$1:$1,0),0)="","",VLOOKUP($A101,競技者csv変換!$A:$AK,MATCH(I$1,競技者csv変換!$1:$1,0),0)))</f>
        <v/>
      </c>
      <c r="J101" s="189" t="str">
        <f>IF(ISERROR(VLOOKUP($A101,競技者csv変換!$A:$AK,MATCH(J$1,競技者csv変換!$1:$1,0),0)),"",IF(VLOOKUP($A101,競技者csv変換!$A:$AK,MATCH(J$1,競技者csv変換!$1:$1,0),0)="","",VLOOKUP($A101,競技者csv変換!$A:$AK,MATCH(J$1,競技者csv変換!$1:$1,0),0)))</f>
        <v/>
      </c>
      <c r="K101" s="189" t="str">
        <f>IF(ISERROR(VLOOKUP($A101,競技者csv変換!$A:$AK,MATCH(K$1,競技者csv変換!$1:$1,0),0)),"",IF(VLOOKUP($A101,競技者csv変換!$A:$AK,MATCH(K$1,競技者csv変換!$1:$1,0),0)="","",VLOOKUP($A101,競技者csv変換!$A:$AK,MATCH(K$1,競技者csv変換!$1:$1,0),0)))</f>
        <v/>
      </c>
      <c r="L101" s="189" t="str">
        <f>IF(ISERROR(VLOOKUP($A101,競技者csv変換!$A:$AK,MATCH(L$1,競技者csv変換!$1:$1,0),0)),"",IF(VLOOKUP($A101,競技者csv変換!$A:$AK,MATCH(L$1,競技者csv変換!$1:$1,0),0)="","",VLOOKUP($A101,競技者csv変換!$A:$AK,MATCH(L$1,競技者csv変換!$1:$1,0),0)))</f>
        <v/>
      </c>
      <c r="M101" s="189" t="str">
        <f>IF(ISERROR(VLOOKUP($A101,競技者csv変換!$A:$AK,MATCH(M$1,競技者csv変換!$1:$1,0),0)),"",IF(VLOOKUP($A101,競技者csv変換!$A:$AK,MATCH(M$1,競技者csv変換!$1:$1,0),0)="","",VLOOKUP($A101,競技者csv変換!$A:$AK,MATCH(M$1,競技者csv変換!$1:$1,0),0)))</f>
        <v/>
      </c>
      <c r="N101" s="189" t="str">
        <f>IF(ISERROR(VLOOKUP($A101,競技者csv変換!$A:$AK,MATCH(N$1,競技者csv変換!$1:$1,0),0)),"",IF(VLOOKUP($A101,競技者csv変換!$A:$AK,MATCH(N$1,競技者csv変換!$1:$1,0),0)="","",VLOOKUP($A101,競技者csv変換!$A:$AK,MATCH(N$1,競技者csv変換!$1:$1,0),0)))</f>
        <v/>
      </c>
      <c r="O101" s="189" t="str">
        <f>IF(ISERROR(VLOOKUP($A101,競技者csv変換!$A:$AK,MATCH(O$1,競技者csv変換!$1:$1,0),0)),"",IF(VLOOKUP($A101,競技者csv変換!$A:$AK,MATCH(O$1,競技者csv変換!$1:$1,0),0)="","",VLOOKUP($A101,競技者csv変換!$A:$AK,MATCH(O$1,競技者csv変換!$1:$1,0),0)))</f>
        <v/>
      </c>
      <c r="P101" s="189" t="str">
        <f>IF(ISERROR(VLOOKUP($A101,競技者csv変換!$A:$AK,MATCH(P$1,競技者csv変換!$1:$1,0),0)),"",IF(VLOOKUP($A101,競技者csv変換!$A:$AK,MATCH(P$1,競技者csv変換!$1:$1,0),0)="","",VLOOKUP($A101,競技者csv変換!$A:$AK,MATCH(P$1,競技者csv変換!$1:$1,0),0)))</f>
        <v/>
      </c>
      <c r="Q101" s="189" t="str">
        <f>IF(ISERROR(VLOOKUP($A101,競技者csv変換!$A:$AK,MATCH(Q$1,競技者csv変換!$1:$1,0),0)),"",IF(VLOOKUP($A101,競技者csv変換!$A:$AK,MATCH(Q$1,競技者csv変換!$1:$1,0),0)="","",VLOOKUP($A101,競技者csv変換!$A:$AK,MATCH(Q$1,競技者csv変換!$1:$1,0),0)))</f>
        <v/>
      </c>
      <c r="R101" s="189" t="str">
        <f>IF(ISERROR(VLOOKUP($A101,競技者csv変換!$A:$AK,MATCH(R$1,競技者csv変換!$1:$1,0),0)),"",IF(VLOOKUP($A101,競技者csv変換!$A:$AK,MATCH(R$1,競技者csv変換!$1:$1,0),0)="","",VLOOKUP($A101,競技者csv変換!$A:$AK,MATCH(R$1,競技者csv変換!$1:$1,0),0)))</f>
        <v/>
      </c>
      <c r="S101" s="189" t="str">
        <f>IF(ISERROR(VLOOKUP($A101,競技者csv変換!$A:$AK,MATCH(S$1,競技者csv変換!$1:$1,0),0)),"",IF(VLOOKUP($A101,競技者csv変換!$A:$AK,MATCH(S$1,競技者csv変換!$1:$1,0),0)="","",VLOOKUP($A101,競技者csv変換!$A:$AK,MATCH(S$1,競技者csv変換!$1:$1,0),0)))</f>
        <v/>
      </c>
      <c r="T101" s="189" t="str">
        <f>IF(ISERROR(VLOOKUP($A101,競技者csv変換!$A:$AK,MATCH(T$1,競技者csv変換!$1:$1,0),0)),"",IF(VLOOKUP($A101,競技者csv変換!$A:$AK,MATCH(T$1,競技者csv変換!$1:$1,0),0)="","",VLOOKUP($A101,競技者csv変換!$A:$AK,MATCH(T$1,競技者csv変換!$1:$1,0),0)))</f>
        <v/>
      </c>
      <c r="U101" s="189" t="str">
        <f>IF(ISERROR(VLOOKUP($A101,競技者csv変換!$A:$AK,MATCH(U$1,競技者csv変換!$1:$1,0),0)),"",IF(VLOOKUP($A101,競技者csv変換!$A:$AK,MATCH(U$1,競技者csv変換!$1:$1,0),0)="","",VLOOKUP($A101,競技者csv変換!$A:$AK,MATCH(U$1,競技者csv変換!$1:$1,0),0)))</f>
        <v/>
      </c>
      <c r="V101" s="189" t="str">
        <f>IF(ISERROR(VLOOKUP($A101,競技者csv変換!$A:$AK,MATCH(V$1,競技者csv変換!$1:$1,0),0)),"",IF(VLOOKUP($A101,競技者csv変換!$A:$AK,MATCH(V$1,競技者csv変換!$1:$1,0),0)="","",VLOOKUP($A101,競技者csv変換!$A:$AK,MATCH(V$1,競技者csv変換!$1:$1,0),0)))</f>
        <v/>
      </c>
      <c r="W101" s="189" t="str">
        <f>IF(ISERROR(VLOOKUP($A101,競技者csv変換!$A:$AK,MATCH(W$1,競技者csv変換!$1:$1,0),0)),"",IF(VLOOKUP($A101,競技者csv変換!$A:$AK,MATCH(W$1,競技者csv変換!$1:$1,0),0)="","",VLOOKUP($A101,競技者csv変換!$A:$AK,MATCH(W$1,競技者csv変換!$1:$1,0),0)))</f>
        <v/>
      </c>
      <c r="X101" s="189" t="str">
        <f>IF(ISERROR(VLOOKUP($A101,競技者csv変換!$A:$AK,MATCH(X$1,競技者csv変換!$1:$1,0),0)),"",IF(VLOOKUP($A101,競技者csv変換!$A:$AK,MATCH(X$1,競技者csv変換!$1:$1,0),0)="","",VLOOKUP($A101,競技者csv変換!$A:$AK,MATCH(X$1,競技者csv変換!$1:$1,0),0)))</f>
        <v/>
      </c>
      <c r="Y101" s="189" t="str">
        <f>IF(ISERROR(VLOOKUP($A101,競技者csv変換!$A:$AK,MATCH(Y$1,競技者csv変換!$1:$1,0),0)),"",IF(VLOOKUP($A101,競技者csv変換!$A:$AK,MATCH(Y$1,競技者csv変換!$1:$1,0),0)="","",VLOOKUP($A101,競技者csv変換!$A:$AK,MATCH(Y$1,競技者csv変換!$1:$1,0),0)))</f>
        <v/>
      </c>
      <c r="Z101" s="189" t="str">
        <f>IF(ISERROR(VLOOKUP($A101,競技者csv変換!$A:$AK,MATCH(Z$1,競技者csv変換!$1:$1,0),0)),"",IF(VLOOKUP($A101,競技者csv変換!$A:$AK,MATCH(Z$1,競技者csv変換!$1:$1,0),0)="","",VLOOKUP($A101,競技者csv変換!$A:$AK,MATCH(Z$1,競技者csv変換!$1:$1,0),0)))</f>
        <v/>
      </c>
      <c r="AA101" s="189" t="str">
        <f>IF(ISERROR(VLOOKUP($A101,競技者csv変換!$A:$AK,MATCH(AA$1,競技者csv変換!$1:$1,0),0)),"",IF(VLOOKUP($A101,競技者csv変換!$A:$AK,MATCH(AA$1,競技者csv変換!$1:$1,0),0)="","",VLOOKUP($A101,競技者csv変換!$A:$AK,MATCH(AA$1,競技者csv変換!$1:$1,0),0)))</f>
        <v/>
      </c>
      <c r="AB101" s="189" t="str">
        <f>IF(ISERROR(VLOOKUP($A101,競技者csv変換!$A:$AK,MATCH(AB$1,競技者csv変換!$1:$1,0),0)),"",IF(VLOOKUP($A101,競技者csv変換!$A:$AK,MATCH(AB$1,競技者csv変換!$1:$1,0),0)="","",VLOOKUP($A101,競技者csv変換!$A:$AK,MATCH(AB$1,競技者csv変換!$1:$1,0),0)))</f>
        <v/>
      </c>
      <c r="AC101" s="189" t="str">
        <f>IF(ISERROR(VLOOKUP($A101,競技者csv変換!$A:$AK,MATCH(AC$1,競技者csv変換!$1:$1,0),0)),"",IF(VLOOKUP($A101,競技者csv変換!$A:$AK,MATCH(AC$1,競技者csv変換!$1:$1,0),0)="","",VLOOKUP($A101,競技者csv変換!$A:$AK,MATCH(AC$1,競技者csv変換!$1:$1,0),0)))</f>
        <v/>
      </c>
      <c r="AD101" s="76" t="str">
        <f>IF(ISERROR(VLOOKUP($A101,競技者csv変換!$A:$AK,MATCH(AD$1,競技者csv変換!$1:$1,0),0)),"",IF(VLOOKUP($A101,競技者csv変換!$A:$AK,MATCH(AD$1,競技者csv変換!$1:$1,0),0)="","",VLOOKUP($A101,競技者csv変換!$A:$AK,MATCH(AD$1,競技者csv変換!$1:$1,0),0)))</f>
        <v/>
      </c>
      <c r="AE101" s="76" t="str">
        <f>IF(ISERROR(VLOOKUP($A101,競技者csv変換!$A:$AK,MATCH(AE$1,競技者csv変換!$1:$1,0),0)),"",IF(VLOOKUP($A101,競技者csv変換!$A:$AK,MATCH(AE$1,競技者csv変換!$1:$1,0),0)="","",VLOOKUP($A101,競技者csv変換!$A:$AK,MATCH(AE$1,競技者csv変換!$1:$1,0),0)))</f>
        <v/>
      </c>
      <c r="AF101" s="76" t="str">
        <f>IF(ISERROR(VLOOKUP($A101,競技者csv変換!$A:$AK,MATCH(AF$1,競技者csv変換!$1:$1,0),0)),"",IF(VLOOKUP($A101,競技者csv変換!$A:$AK,MATCH(AF$1,競技者csv変換!$1:$1,0),0)="","",VLOOKUP($A101,競技者csv変換!$A:$AK,MATCH(AF$1,競技者csv変換!$1:$1,0),0)))</f>
        <v/>
      </c>
      <c r="AG101" s="76" t="str">
        <f>IF(ISERROR(VLOOKUP($A101,競技者csv変換!$A:$AK,MATCH(AG$1,競技者csv変換!$1:$1,0),0)),"",IF(VLOOKUP($A101,競技者csv変換!$A:$AK,MATCH(AG$1,競技者csv変換!$1:$1,0),0)="","",VLOOKUP($A101,競技者csv変換!$A:$AK,MATCH(AG$1,競技者csv変換!$1:$1,0),0)))</f>
        <v/>
      </c>
      <c r="AH101" s="76" t="str">
        <f>IF(ISERROR(VLOOKUP($A101,競技者csv変換!$A:$AK,MATCH(AH$1,競技者csv変換!$1:$1,0),0)),"",IF(VLOOKUP($A101,競技者csv変換!$A:$AK,MATCH(AH$1,競技者csv変換!$1:$1,0),0)="","",VLOOKUP($A101,競技者csv変換!$A:$AK,MATCH(AH$1,競技者csv変換!$1:$1,0),0)))</f>
        <v/>
      </c>
      <c r="AI101" s="76" t="str">
        <f>IF(ISERROR(VLOOKUP($A101,競技者csv変換!$A:$AK,MATCH(AI$1,競技者csv変換!$1:$1,0),0)),"",IF(VLOOKUP($A101,競技者csv変換!$A:$AK,MATCH(AI$1,競技者csv変換!$1:$1,0),0)="","",VLOOKUP($A101,競技者csv変換!$A:$AK,MATCH(AI$1,競技者csv変換!$1:$1,0),0)))</f>
        <v/>
      </c>
      <c r="AJ101" s="76" t="str">
        <f>IF(ISERROR(VLOOKUP($A101,競技者csv変換!$A:$AK,MATCH(AJ$1,競技者csv変換!$1:$1,0),0)),"",IF(VLOOKUP($A101,競技者csv変換!$A:$AK,MATCH(AJ$1,競技者csv変換!$1:$1,0),0)="","",VLOOKUP($A101,競技者csv変換!$A:$AK,MATCH(AJ$1,競技者csv変換!$1:$1,0),0)))</f>
        <v/>
      </c>
      <c r="AK101" s="76" t="str">
        <f>IF(ISERROR(VLOOKUP($A101,競技者csv変換!$A:$AK,MATCH(AK$1,競技者csv変換!$1:$1,0),0)),"",IF(VLOOKUP($A101,競技者csv変換!$A:$AK,MATCH(AK$1,競技者csv変換!$1:$1,0),0)="","",VLOOKUP($A101,競技者csv変換!$A:$AK,MATCH(AK$1,競技者csv変換!$1:$1,0),0)))</f>
        <v/>
      </c>
    </row>
    <row r="102" spans="1:37" ht="18" customHeight="1">
      <c r="A102" s="76" t="str">
        <f t="shared" si="0"/>
        <v/>
      </c>
      <c r="B102" s="189" t="str">
        <f>IF(ISERROR(VLOOKUP($A102,競技者csv変換!$A:$AK,MATCH(B$1,競技者csv変換!$1:$1,0),0)),"",IF(VLOOKUP($A102,競技者csv変換!$A:$AK,MATCH(B$1,競技者csv変換!$1:$1,0),0)="","",VLOOKUP($A102,競技者csv変換!$A:$AK,MATCH(B$1,競技者csv変換!$1:$1,0),0)))</f>
        <v/>
      </c>
      <c r="C102" s="189" t="str">
        <f>IF(ISERROR(VLOOKUP($A102,競技者csv変換!$A:$AK,MATCH(C$1,競技者csv変換!$1:$1,0),0)),"",IF(VLOOKUP($A102,競技者csv変換!$A:$AK,MATCH(C$1,競技者csv変換!$1:$1,0),0)="","",VLOOKUP($A102,競技者csv変換!$A:$AK,MATCH(C$1,競技者csv変換!$1:$1,0),0)))</f>
        <v/>
      </c>
      <c r="D102" s="189" t="str">
        <f>IF(ISERROR(VLOOKUP($A102,競技者csv変換!$A:$AK,MATCH(D$1,競技者csv変換!$1:$1,0),0)),"",IF(VLOOKUP($A102,競技者csv変換!$A:$AK,MATCH(D$1,競技者csv変換!$1:$1,0),0)="","",VLOOKUP($A102,競技者csv変換!$A:$AK,MATCH(D$1,競技者csv変換!$1:$1,0),0)))</f>
        <v/>
      </c>
      <c r="E102" s="189" t="str">
        <f>IF(ISERROR(VLOOKUP($A102,競技者csv変換!$A:$AK,MATCH(E$1,競技者csv変換!$1:$1,0),0)),"",IF(VLOOKUP($A102,競技者csv変換!$A:$AK,MATCH(E$1,競技者csv変換!$1:$1,0),0)="","",VLOOKUP($A102,競技者csv変換!$A:$AK,MATCH(E$1,競技者csv変換!$1:$1,0),0)))</f>
        <v/>
      </c>
      <c r="F102" s="189" t="str">
        <f>IF(ISERROR(VLOOKUP($A102,競技者csv変換!$A:$AK,MATCH(F$1,競技者csv変換!$1:$1,0),0)),"",IF(VLOOKUP($A102,競技者csv変換!$A:$AK,MATCH(F$1,競技者csv変換!$1:$1,0),0)="","",VLOOKUP($A102,競技者csv変換!$A:$AK,MATCH(F$1,競技者csv変換!$1:$1,0),0)))</f>
        <v/>
      </c>
      <c r="G102" s="189" t="str">
        <f>IF(ISERROR(VLOOKUP($A102,競技者csv変換!$A:$AK,MATCH(G$1,競技者csv変換!$1:$1,0),0)),"",IF(VLOOKUP($A102,競技者csv変換!$A:$AK,MATCH(G$1,競技者csv変換!$1:$1,0),0)="","",VLOOKUP($A102,競技者csv変換!$A:$AK,MATCH(G$1,競技者csv変換!$1:$1,0),0)))</f>
        <v/>
      </c>
      <c r="H102" s="189" t="str">
        <f>IF(ISERROR(VLOOKUP($A102,競技者csv変換!$A:$AK,MATCH(H$1,競技者csv変換!$1:$1,0),0)),"",IF(VLOOKUP($A102,競技者csv変換!$A:$AK,MATCH(H$1,競技者csv変換!$1:$1,0),0)="","",VLOOKUP($A102,競技者csv変換!$A:$AK,MATCH(H$1,競技者csv変換!$1:$1,0),0)))</f>
        <v/>
      </c>
      <c r="I102" s="189" t="str">
        <f>IF(ISERROR(VLOOKUP($A102,競技者csv変換!$A:$AK,MATCH(I$1,競技者csv変換!$1:$1,0),0)),"",IF(VLOOKUP($A102,競技者csv変換!$A:$AK,MATCH(I$1,競技者csv変換!$1:$1,0),0)="","",VLOOKUP($A102,競技者csv変換!$A:$AK,MATCH(I$1,競技者csv変換!$1:$1,0),0)))</f>
        <v/>
      </c>
      <c r="J102" s="189" t="str">
        <f>IF(ISERROR(VLOOKUP($A102,競技者csv変換!$A:$AK,MATCH(J$1,競技者csv変換!$1:$1,0),0)),"",IF(VLOOKUP($A102,競技者csv変換!$A:$AK,MATCH(J$1,競技者csv変換!$1:$1,0),0)="","",VLOOKUP($A102,競技者csv変換!$A:$AK,MATCH(J$1,競技者csv変換!$1:$1,0),0)))</f>
        <v/>
      </c>
      <c r="K102" s="189" t="str">
        <f>IF(ISERROR(VLOOKUP($A102,競技者csv変換!$A:$AK,MATCH(K$1,競技者csv変換!$1:$1,0),0)),"",IF(VLOOKUP($A102,競技者csv変換!$A:$AK,MATCH(K$1,競技者csv変換!$1:$1,0),0)="","",VLOOKUP($A102,競技者csv変換!$A:$AK,MATCH(K$1,競技者csv変換!$1:$1,0),0)))</f>
        <v/>
      </c>
      <c r="L102" s="189" t="str">
        <f>IF(ISERROR(VLOOKUP($A102,競技者csv変換!$A:$AK,MATCH(L$1,競技者csv変換!$1:$1,0),0)),"",IF(VLOOKUP($A102,競技者csv変換!$A:$AK,MATCH(L$1,競技者csv変換!$1:$1,0),0)="","",VLOOKUP($A102,競技者csv変換!$A:$AK,MATCH(L$1,競技者csv変換!$1:$1,0),0)))</f>
        <v/>
      </c>
      <c r="M102" s="189" t="str">
        <f>IF(ISERROR(VLOOKUP($A102,競技者csv変換!$A:$AK,MATCH(M$1,競技者csv変換!$1:$1,0),0)),"",IF(VLOOKUP($A102,競技者csv変換!$A:$AK,MATCH(M$1,競技者csv変換!$1:$1,0),0)="","",VLOOKUP($A102,競技者csv変換!$A:$AK,MATCH(M$1,競技者csv変換!$1:$1,0),0)))</f>
        <v/>
      </c>
      <c r="N102" s="189" t="str">
        <f>IF(ISERROR(VLOOKUP($A102,競技者csv変換!$A:$AK,MATCH(N$1,競技者csv変換!$1:$1,0),0)),"",IF(VLOOKUP($A102,競技者csv変換!$A:$AK,MATCH(N$1,競技者csv変換!$1:$1,0),0)="","",VLOOKUP($A102,競技者csv変換!$A:$AK,MATCH(N$1,競技者csv変換!$1:$1,0),0)))</f>
        <v/>
      </c>
      <c r="O102" s="189" t="str">
        <f>IF(ISERROR(VLOOKUP($A102,競技者csv変換!$A:$AK,MATCH(O$1,競技者csv変換!$1:$1,0),0)),"",IF(VLOOKUP($A102,競技者csv変換!$A:$AK,MATCH(O$1,競技者csv変換!$1:$1,0),0)="","",VLOOKUP($A102,競技者csv変換!$A:$AK,MATCH(O$1,競技者csv変換!$1:$1,0),0)))</f>
        <v/>
      </c>
      <c r="P102" s="189" t="str">
        <f>IF(ISERROR(VLOOKUP($A102,競技者csv変換!$A:$AK,MATCH(P$1,競技者csv変換!$1:$1,0),0)),"",IF(VLOOKUP($A102,競技者csv変換!$A:$AK,MATCH(P$1,競技者csv変換!$1:$1,0),0)="","",VLOOKUP($A102,競技者csv変換!$A:$AK,MATCH(P$1,競技者csv変換!$1:$1,0),0)))</f>
        <v/>
      </c>
      <c r="Q102" s="189" t="str">
        <f>IF(ISERROR(VLOOKUP($A102,競技者csv変換!$A:$AK,MATCH(Q$1,競技者csv変換!$1:$1,0),0)),"",IF(VLOOKUP($A102,競技者csv変換!$A:$AK,MATCH(Q$1,競技者csv変換!$1:$1,0),0)="","",VLOOKUP($A102,競技者csv変換!$A:$AK,MATCH(Q$1,競技者csv変換!$1:$1,0),0)))</f>
        <v/>
      </c>
      <c r="R102" s="189" t="str">
        <f>IF(ISERROR(VLOOKUP($A102,競技者csv変換!$A:$AK,MATCH(R$1,競技者csv変換!$1:$1,0),0)),"",IF(VLOOKUP($A102,競技者csv変換!$A:$AK,MATCH(R$1,競技者csv変換!$1:$1,0),0)="","",VLOOKUP($A102,競技者csv変換!$A:$AK,MATCH(R$1,競技者csv変換!$1:$1,0),0)))</f>
        <v/>
      </c>
      <c r="S102" s="189" t="str">
        <f>IF(ISERROR(VLOOKUP($A102,競技者csv変換!$A:$AK,MATCH(S$1,競技者csv変換!$1:$1,0),0)),"",IF(VLOOKUP($A102,競技者csv変換!$A:$AK,MATCH(S$1,競技者csv変換!$1:$1,0),0)="","",VLOOKUP($A102,競技者csv変換!$A:$AK,MATCH(S$1,競技者csv変換!$1:$1,0),0)))</f>
        <v/>
      </c>
      <c r="T102" s="189" t="str">
        <f>IF(ISERROR(VLOOKUP($A102,競技者csv変換!$A:$AK,MATCH(T$1,競技者csv変換!$1:$1,0),0)),"",IF(VLOOKUP($A102,競技者csv変換!$A:$AK,MATCH(T$1,競技者csv変換!$1:$1,0),0)="","",VLOOKUP($A102,競技者csv変換!$A:$AK,MATCH(T$1,競技者csv変換!$1:$1,0),0)))</f>
        <v/>
      </c>
      <c r="U102" s="189" t="str">
        <f>IF(ISERROR(VLOOKUP($A102,競技者csv変換!$A:$AK,MATCH(U$1,競技者csv変換!$1:$1,0),0)),"",IF(VLOOKUP($A102,競技者csv変換!$A:$AK,MATCH(U$1,競技者csv変換!$1:$1,0),0)="","",VLOOKUP($A102,競技者csv変換!$A:$AK,MATCH(U$1,競技者csv変換!$1:$1,0),0)))</f>
        <v/>
      </c>
      <c r="V102" s="189" t="str">
        <f>IF(ISERROR(VLOOKUP($A102,競技者csv変換!$A:$AK,MATCH(V$1,競技者csv変換!$1:$1,0),0)),"",IF(VLOOKUP($A102,競技者csv変換!$A:$AK,MATCH(V$1,競技者csv変換!$1:$1,0),0)="","",VLOOKUP($A102,競技者csv変換!$A:$AK,MATCH(V$1,競技者csv変換!$1:$1,0),0)))</f>
        <v/>
      </c>
      <c r="W102" s="189" t="str">
        <f>IF(ISERROR(VLOOKUP($A102,競技者csv変換!$A:$AK,MATCH(W$1,競技者csv変換!$1:$1,0),0)),"",IF(VLOOKUP($A102,競技者csv変換!$A:$AK,MATCH(W$1,競技者csv変換!$1:$1,0),0)="","",VLOOKUP($A102,競技者csv変換!$A:$AK,MATCH(W$1,競技者csv変換!$1:$1,0),0)))</f>
        <v/>
      </c>
      <c r="X102" s="189" t="str">
        <f>IF(ISERROR(VLOOKUP($A102,競技者csv変換!$A:$AK,MATCH(X$1,競技者csv変換!$1:$1,0),0)),"",IF(VLOOKUP($A102,競技者csv変換!$A:$AK,MATCH(X$1,競技者csv変換!$1:$1,0),0)="","",VLOOKUP($A102,競技者csv変換!$A:$AK,MATCH(X$1,競技者csv変換!$1:$1,0),0)))</f>
        <v/>
      </c>
      <c r="Y102" s="189" t="str">
        <f>IF(ISERROR(VLOOKUP($A102,競技者csv変換!$A:$AK,MATCH(Y$1,競技者csv変換!$1:$1,0),0)),"",IF(VLOOKUP($A102,競技者csv変換!$A:$AK,MATCH(Y$1,競技者csv変換!$1:$1,0),0)="","",VLOOKUP($A102,競技者csv変換!$A:$AK,MATCH(Y$1,競技者csv変換!$1:$1,0),0)))</f>
        <v/>
      </c>
      <c r="Z102" s="189" t="str">
        <f>IF(ISERROR(VLOOKUP($A102,競技者csv変換!$A:$AK,MATCH(Z$1,競技者csv変換!$1:$1,0),0)),"",IF(VLOOKUP($A102,競技者csv変換!$A:$AK,MATCH(Z$1,競技者csv変換!$1:$1,0),0)="","",VLOOKUP($A102,競技者csv変換!$A:$AK,MATCH(Z$1,競技者csv変換!$1:$1,0),0)))</f>
        <v/>
      </c>
      <c r="AA102" s="189" t="str">
        <f>IF(ISERROR(VLOOKUP($A102,競技者csv変換!$A:$AK,MATCH(AA$1,競技者csv変換!$1:$1,0),0)),"",IF(VLOOKUP($A102,競技者csv変換!$A:$AK,MATCH(AA$1,競技者csv変換!$1:$1,0),0)="","",VLOOKUP($A102,競技者csv変換!$A:$AK,MATCH(AA$1,競技者csv変換!$1:$1,0),0)))</f>
        <v/>
      </c>
      <c r="AB102" s="189" t="str">
        <f>IF(ISERROR(VLOOKUP($A102,競技者csv変換!$A:$AK,MATCH(AB$1,競技者csv変換!$1:$1,0),0)),"",IF(VLOOKUP($A102,競技者csv変換!$A:$AK,MATCH(AB$1,競技者csv変換!$1:$1,0),0)="","",VLOOKUP($A102,競技者csv変換!$A:$AK,MATCH(AB$1,競技者csv変換!$1:$1,0),0)))</f>
        <v/>
      </c>
      <c r="AC102" s="189" t="str">
        <f>IF(ISERROR(VLOOKUP($A102,競技者csv変換!$A:$AK,MATCH(AC$1,競技者csv変換!$1:$1,0),0)),"",IF(VLOOKUP($A102,競技者csv変換!$A:$AK,MATCH(AC$1,競技者csv変換!$1:$1,0),0)="","",VLOOKUP($A102,競技者csv変換!$A:$AK,MATCH(AC$1,競技者csv変換!$1:$1,0),0)))</f>
        <v/>
      </c>
      <c r="AD102" s="76" t="str">
        <f>IF(ISERROR(VLOOKUP($A102,競技者csv変換!$A:$AK,MATCH(AD$1,競技者csv変換!$1:$1,0),0)),"",IF(VLOOKUP($A102,競技者csv変換!$A:$AK,MATCH(AD$1,競技者csv変換!$1:$1,0),0)="","",VLOOKUP($A102,競技者csv変換!$A:$AK,MATCH(AD$1,競技者csv変換!$1:$1,0),0)))</f>
        <v/>
      </c>
      <c r="AE102" s="76" t="str">
        <f>IF(ISERROR(VLOOKUP($A102,競技者csv変換!$A:$AK,MATCH(AE$1,競技者csv変換!$1:$1,0),0)),"",IF(VLOOKUP($A102,競技者csv変換!$A:$AK,MATCH(AE$1,競技者csv変換!$1:$1,0),0)="","",VLOOKUP($A102,競技者csv変換!$A:$AK,MATCH(AE$1,競技者csv変換!$1:$1,0),0)))</f>
        <v/>
      </c>
      <c r="AF102" s="76" t="str">
        <f>IF(ISERROR(VLOOKUP($A102,競技者csv変換!$A:$AK,MATCH(AF$1,競技者csv変換!$1:$1,0),0)),"",IF(VLOOKUP($A102,競技者csv変換!$A:$AK,MATCH(AF$1,競技者csv変換!$1:$1,0),0)="","",VLOOKUP($A102,競技者csv変換!$A:$AK,MATCH(AF$1,競技者csv変換!$1:$1,0),0)))</f>
        <v/>
      </c>
      <c r="AG102" s="76" t="str">
        <f>IF(ISERROR(VLOOKUP($A102,競技者csv変換!$A:$AK,MATCH(AG$1,競技者csv変換!$1:$1,0),0)),"",IF(VLOOKUP($A102,競技者csv変換!$A:$AK,MATCH(AG$1,競技者csv変換!$1:$1,0),0)="","",VLOOKUP($A102,競技者csv変換!$A:$AK,MATCH(AG$1,競技者csv変換!$1:$1,0),0)))</f>
        <v/>
      </c>
      <c r="AH102" s="76" t="str">
        <f>IF(ISERROR(VLOOKUP($A102,競技者csv変換!$A:$AK,MATCH(AH$1,競技者csv変換!$1:$1,0),0)),"",IF(VLOOKUP($A102,競技者csv変換!$A:$AK,MATCH(AH$1,競技者csv変換!$1:$1,0),0)="","",VLOOKUP($A102,競技者csv変換!$A:$AK,MATCH(AH$1,競技者csv変換!$1:$1,0),0)))</f>
        <v/>
      </c>
      <c r="AI102" s="76" t="str">
        <f>IF(ISERROR(VLOOKUP($A102,競技者csv変換!$A:$AK,MATCH(AI$1,競技者csv変換!$1:$1,0),0)),"",IF(VLOOKUP($A102,競技者csv変換!$A:$AK,MATCH(AI$1,競技者csv変換!$1:$1,0),0)="","",VLOOKUP($A102,競技者csv変換!$A:$AK,MATCH(AI$1,競技者csv変換!$1:$1,0),0)))</f>
        <v/>
      </c>
      <c r="AJ102" s="76" t="str">
        <f>IF(ISERROR(VLOOKUP($A102,競技者csv変換!$A:$AK,MATCH(AJ$1,競技者csv変換!$1:$1,0),0)),"",IF(VLOOKUP($A102,競技者csv変換!$A:$AK,MATCH(AJ$1,競技者csv変換!$1:$1,0),0)="","",VLOOKUP($A102,競技者csv変換!$A:$AK,MATCH(AJ$1,競技者csv変換!$1:$1,0),0)))</f>
        <v/>
      </c>
      <c r="AK102" s="76" t="str">
        <f>IF(ISERROR(VLOOKUP($A102,競技者csv変換!$A:$AK,MATCH(AK$1,競技者csv変換!$1:$1,0),0)),"",IF(VLOOKUP($A102,競技者csv変換!$A:$AK,MATCH(AK$1,競技者csv変換!$1:$1,0),0)="","",VLOOKUP($A102,競技者csv変換!$A:$AK,MATCH(AK$1,競技者csv変換!$1:$1,0),0)))</f>
        <v/>
      </c>
    </row>
    <row r="103" spans="1:37" ht="18" customHeight="1">
      <c r="A103" s="76" t="str">
        <f t="shared" si="0"/>
        <v/>
      </c>
      <c r="B103" s="189" t="str">
        <f>IF(ISERROR(VLOOKUP($A103,競技者csv変換!$A:$AK,MATCH(B$1,競技者csv変換!$1:$1,0),0)),"",IF(VLOOKUP($A103,競技者csv変換!$A:$AK,MATCH(B$1,競技者csv変換!$1:$1,0),0)="","",VLOOKUP($A103,競技者csv変換!$A:$AK,MATCH(B$1,競技者csv変換!$1:$1,0),0)))</f>
        <v/>
      </c>
      <c r="C103" s="189" t="str">
        <f>IF(ISERROR(VLOOKUP($A103,競技者csv変換!$A:$AK,MATCH(C$1,競技者csv変換!$1:$1,0),0)),"",IF(VLOOKUP($A103,競技者csv変換!$A:$AK,MATCH(C$1,競技者csv変換!$1:$1,0),0)="","",VLOOKUP($A103,競技者csv変換!$A:$AK,MATCH(C$1,競技者csv変換!$1:$1,0),0)))</f>
        <v/>
      </c>
      <c r="D103" s="189" t="str">
        <f>IF(ISERROR(VLOOKUP($A103,競技者csv変換!$A:$AK,MATCH(D$1,競技者csv変換!$1:$1,0),0)),"",IF(VLOOKUP($A103,競技者csv変換!$A:$AK,MATCH(D$1,競技者csv変換!$1:$1,0),0)="","",VLOOKUP($A103,競技者csv変換!$A:$AK,MATCH(D$1,競技者csv変換!$1:$1,0),0)))</f>
        <v/>
      </c>
      <c r="E103" s="189" t="str">
        <f>IF(ISERROR(VLOOKUP($A103,競技者csv変換!$A:$AK,MATCH(E$1,競技者csv変換!$1:$1,0),0)),"",IF(VLOOKUP($A103,競技者csv変換!$A:$AK,MATCH(E$1,競技者csv変換!$1:$1,0),0)="","",VLOOKUP($A103,競技者csv変換!$A:$AK,MATCH(E$1,競技者csv変換!$1:$1,0),0)))</f>
        <v/>
      </c>
      <c r="F103" s="189" t="str">
        <f>IF(ISERROR(VLOOKUP($A103,競技者csv変換!$A:$AK,MATCH(F$1,競技者csv変換!$1:$1,0),0)),"",IF(VLOOKUP($A103,競技者csv変換!$A:$AK,MATCH(F$1,競技者csv変換!$1:$1,0),0)="","",VLOOKUP($A103,競技者csv変換!$A:$AK,MATCH(F$1,競技者csv変換!$1:$1,0),0)))</f>
        <v/>
      </c>
      <c r="G103" s="189" t="str">
        <f>IF(ISERROR(VLOOKUP($A103,競技者csv変換!$A:$AK,MATCH(G$1,競技者csv変換!$1:$1,0),0)),"",IF(VLOOKUP($A103,競技者csv変換!$A:$AK,MATCH(G$1,競技者csv変換!$1:$1,0),0)="","",VLOOKUP($A103,競技者csv変換!$A:$AK,MATCH(G$1,競技者csv変換!$1:$1,0),0)))</f>
        <v/>
      </c>
      <c r="H103" s="189" t="str">
        <f>IF(ISERROR(VLOOKUP($A103,競技者csv変換!$A:$AK,MATCH(H$1,競技者csv変換!$1:$1,0),0)),"",IF(VLOOKUP($A103,競技者csv変換!$A:$AK,MATCH(H$1,競技者csv変換!$1:$1,0),0)="","",VLOOKUP($A103,競技者csv変換!$A:$AK,MATCH(H$1,競技者csv変換!$1:$1,0),0)))</f>
        <v/>
      </c>
      <c r="I103" s="189" t="str">
        <f>IF(ISERROR(VLOOKUP($A103,競技者csv変換!$A:$AK,MATCH(I$1,競技者csv変換!$1:$1,0),0)),"",IF(VLOOKUP($A103,競技者csv変換!$A:$AK,MATCH(I$1,競技者csv変換!$1:$1,0),0)="","",VLOOKUP($A103,競技者csv変換!$A:$AK,MATCH(I$1,競技者csv変換!$1:$1,0),0)))</f>
        <v/>
      </c>
      <c r="J103" s="189" t="str">
        <f>IF(ISERROR(VLOOKUP($A103,競技者csv変換!$A:$AK,MATCH(J$1,競技者csv変換!$1:$1,0),0)),"",IF(VLOOKUP($A103,競技者csv変換!$A:$AK,MATCH(J$1,競技者csv変換!$1:$1,0),0)="","",VLOOKUP($A103,競技者csv変換!$A:$AK,MATCH(J$1,競技者csv変換!$1:$1,0),0)))</f>
        <v/>
      </c>
      <c r="K103" s="189" t="str">
        <f>IF(ISERROR(VLOOKUP($A103,競技者csv変換!$A:$AK,MATCH(K$1,競技者csv変換!$1:$1,0),0)),"",IF(VLOOKUP($A103,競技者csv変換!$A:$AK,MATCH(K$1,競技者csv変換!$1:$1,0),0)="","",VLOOKUP($A103,競技者csv変換!$A:$AK,MATCH(K$1,競技者csv変換!$1:$1,0),0)))</f>
        <v/>
      </c>
      <c r="L103" s="189" t="str">
        <f>IF(ISERROR(VLOOKUP($A103,競技者csv変換!$A:$AK,MATCH(L$1,競技者csv変換!$1:$1,0),0)),"",IF(VLOOKUP($A103,競技者csv変換!$A:$AK,MATCH(L$1,競技者csv変換!$1:$1,0),0)="","",VLOOKUP($A103,競技者csv変換!$A:$AK,MATCH(L$1,競技者csv変換!$1:$1,0),0)))</f>
        <v/>
      </c>
      <c r="M103" s="189" t="str">
        <f>IF(ISERROR(VLOOKUP($A103,競技者csv変換!$A:$AK,MATCH(M$1,競技者csv変換!$1:$1,0),0)),"",IF(VLOOKUP($A103,競技者csv変換!$A:$AK,MATCH(M$1,競技者csv変換!$1:$1,0),0)="","",VLOOKUP($A103,競技者csv変換!$A:$AK,MATCH(M$1,競技者csv変換!$1:$1,0),0)))</f>
        <v/>
      </c>
      <c r="N103" s="189" t="str">
        <f>IF(ISERROR(VLOOKUP($A103,競技者csv変換!$A:$AK,MATCH(N$1,競技者csv変換!$1:$1,0),0)),"",IF(VLOOKUP($A103,競技者csv変換!$A:$AK,MATCH(N$1,競技者csv変換!$1:$1,0),0)="","",VLOOKUP($A103,競技者csv変換!$A:$AK,MATCH(N$1,競技者csv変換!$1:$1,0),0)))</f>
        <v/>
      </c>
      <c r="O103" s="189" t="str">
        <f>IF(ISERROR(VLOOKUP($A103,競技者csv変換!$A:$AK,MATCH(O$1,競技者csv変換!$1:$1,0),0)),"",IF(VLOOKUP($A103,競技者csv変換!$A:$AK,MATCH(O$1,競技者csv変換!$1:$1,0),0)="","",VLOOKUP($A103,競技者csv変換!$A:$AK,MATCH(O$1,競技者csv変換!$1:$1,0),0)))</f>
        <v/>
      </c>
      <c r="P103" s="189" t="str">
        <f>IF(ISERROR(VLOOKUP($A103,競技者csv変換!$A:$AK,MATCH(P$1,競技者csv変換!$1:$1,0),0)),"",IF(VLOOKUP($A103,競技者csv変換!$A:$AK,MATCH(P$1,競技者csv変換!$1:$1,0),0)="","",VLOOKUP($A103,競技者csv変換!$A:$AK,MATCH(P$1,競技者csv変換!$1:$1,0),0)))</f>
        <v/>
      </c>
      <c r="Q103" s="189" t="str">
        <f>IF(ISERROR(VLOOKUP($A103,競技者csv変換!$A:$AK,MATCH(Q$1,競技者csv変換!$1:$1,0),0)),"",IF(VLOOKUP($A103,競技者csv変換!$A:$AK,MATCH(Q$1,競技者csv変換!$1:$1,0),0)="","",VLOOKUP($A103,競技者csv変換!$A:$AK,MATCH(Q$1,競技者csv変換!$1:$1,0),0)))</f>
        <v/>
      </c>
      <c r="R103" s="189" t="str">
        <f>IF(ISERROR(VLOOKUP($A103,競技者csv変換!$A:$AK,MATCH(R$1,競技者csv変換!$1:$1,0),0)),"",IF(VLOOKUP($A103,競技者csv変換!$A:$AK,MATCH(R$1,競技者csv変換!$1:$1,0),0)="","",VLOOKUP($A103,競技者csv変換!$A:$AK,MATCH(R$1,競技者csv変換!$1:$1,0),0)))</f>
        <v/>
      </c>
      <c r="S103" s="189" t="str">
        <f>IF(ISERROR(VLOOKUP($A103,競技者csv変換!$A:$AK,MATCH(S$1,競技者csv変換!$1:$1,0),0)),"",IF(VLOOKUP($A103,競技者csv変換!$A:$AK,MATCH(S$1,競技者csv変換!$1:$1,0),0)="","",VLOOKUP($A103,競技者csv変換!$A:$AK,MATCH(S$1,競技者csv変換!$1:$1,0),0)))</f>
        <v/>
      </c>
      <c r="T103" s="189" t="str">
        <f>IF(ISERROR(VLOOKUP($A103,競技者csv変換!$A:$AK,MATCH(T$1,競技者csv変換!$1:$1,0),0)),"",IF(VLOOKUP($A103,競技者csv変換!$A:$AK,MATCH(T$1,競技者csv変換!$1:$1,0),0)="","",VLOOKUP($A103,競技者csv変換!$A:$AK,MATCH(T$1,競技者csv変換!$1:$1,0),0)))</f>
        <v/>
      </c>
      <c r="U103" s="189" t="str">
        <f>IF(ISERROR(VLOOKUP($A103,競技者csv変換!$A:$AK,MATCH(U$1,競技者csv変換!$1:$1,0),0)),"",IF(VLOOKUP($A103,競技者csv変換!$A:$AK,MATCH(U$1,競技者csv変換!$1:$1,0),0)="","",VLOOKUP($A103,競技者csv変換!$A:$AK,MATCH(U$1,競技者csv変換!$1:$1,0),0)))</f>
        <v/>
      </c>
      <c r="V103" s="189" t="str">
        <f>IF(ISERROR(VLOOKUP($A103,競技者csv変換!$A:$AK,MATCH(V$1,競技者csv変換!$1:$1,0),0)),"",IF(VLOOKUP($A103,競技者csv変換!$A:$AK,MATCH(V$1,競技者csv変換!$1:$1,0),0)="","",VLOOKUP($A103,競技者csv変換!$A:$AK,MATCH(V$1,競技者csv変換!$1:$1,0),0)))</f>
        <v/>
      </c>
      <c r="W103" s="189" t="str">
        <f>IF(ISERROR(VLOOKUP($A103,競技者csv変換!$A:$AK,MATCH(W$1,競技者csv変換!$1:$1,0),0)),"",IF(VLOOKUP($A103,競技者csv変換!$A:$AK,MATCH(W$1,競技者csv変換!$1:$1,0),0)="","",VLOOKUP($A103,競技者csv変換!$A:$AK,MATCH(W$1,競技者csv変換!$1:$1,0),0)))</f>
        <v/>
      </c>
      <c r="X103" s="189" t="str">
        <f>IF(ISERROR(VLOOKUP($A103,競技者csv変換!$A:$AK,MATCH(X$1,競技者csv変換!$1:$1,0),0)),"",IF(VLOOKUP($A103,競技者csv変換!$A:$AK,MATCH(X$1,競技者csv変換!$1:$1,0),0)="","",VLOOKUP($A103,競技者csv変換!$A:$AK,MATCH(X$1,競技者csv変換!$1:$1,0),0)))</f>
        <v/>
      </c>
      <c r="Y103" s="189" t="str">
        <f>IF(ISERROR(VLOOKUP($A103,競技者csv変換!$A:$AK,MATCH(Y$1,競技者csv変換!$1:$1,0),0)),"",IF(VLOOKUP($A103,競技者csv変換!$A:$AK,MATCH(Y$1,競技者csv変換!$1:$1,0),0)="","",VLOOKUP($A103,競技者csv変換!$A:$AK,MATCH(Y$1,競技者csv変換!$1:$1,0),0)))</f>
        <v/>
      </c>
      <c r="Z103" s="189" t="str">
        <f>IF(ISERROR(VLOOKUP($A103,競技者csv変換!$A:$AK,MATCH(Z$1,競技者csv変換!$1:$1,0),0)),"",IF(VLOOKUP($A103,競技者csv変換!$A:$AK,MATCH(Z$1,競技者csv変換!$1:$1,0),0)="","",VLOOKUP($A103,競技者csv変換!$A:$AK,MATCH(Z$1,競技者csv変換!$1:$1,0),0)))</f>
        <v/>
      </c>
      <c r="AA103" s="189" t="str">
        <f>IF(ISERROR(VLOOKUP($A103,競技者csv変換!$A:$AK,MATCH(AA$1,競技者csv変換!$1:$1,0),0)),"",IF(VLOOKUP($A103,競技者csv変換!$A:$AK,MATCH(AA$1,競技者csv変換!$1:$1,0),0)="","",VLOOKUP($A103,競技者csv変換!$A:$AK,MATCH(AA$1,競技者csv変換!$1:$1,0),0)))</f>
        <v/>
      </c>
      <c r="AB103" s="189" t="str">
        <f>IF(ISERROR(VLOOKUP($A103,競技者csv変換!$A:$AK,MATCH(AB$1,競技者csv変換!$1:$1,0),0)),"",IF(VLOOKUP($A103,競技者csv変換!$A:$AK,MATCH(AB$1,競技者csv変換!$1:$1,0),0)="","",VLOOKUP($A103,競技者csv変換!$A:$AK,MATCH(AB$1,競技者csv変換!$1:$1,0),0)))</f>
        <v/>
      </c>
      <c r="AC103" s="189" t="str">
        <f>IF(ISERROR(VLOOKUP($A103,競技者csv変換!$A:$AK,MATCH(AC$1,競技者csv変換!$1:$1,0),0)),"",IF(VLOOKUP($A103,競技者csv変換!$A:$AK,MATCH(AC$1,競技者csv変換!$1:$1,0),0)="","",VLOOKUP($A103,競技者csv変換!$A:$AK,MATCH(AC$1,競技者csv変換!$1:$1,0),0)))</f>
        <v/>
      </c>
      <c r="AD103" s="76" t="str">
        <f>IF(ISERROR(VLOOKUP($A103,競技者csv変換!$A:$AK,MATCH(AD$1,競技者csv変換!$1:$1,0),0)),"",IF(VLOOKUP($A103,競技者csv変換!$A:$AK,MATCH(AD$1,競技者csv変換!$1:$1,0),0)="","",VLOOKUP($A103,競技者csv変換!$A:$AK,MATCH(AD$1,競技者csv変換!$1:$1,0),0)))</f>
        <v/>
      </c>
      <c r="AE103" s="76" t="str">
        <f>IF(ISERROR(VLOOKUP($A103,競技者csv変換!$A:$AK,MATCH(AE$1,競技者csv変換!$1:$1,0),0)),"",IF(VLOOKUP($A103,競技者csv変換!$A:$AK,MATCH(AE$1,競技者csv変換!$1:$1,0),0)="","",VLOOKUP($A103,競技者csv変換!$A:$AK,MATCH(AE$1,競技者csv変換!$1:$1,0),0)))</f>
        <v/>
      </c>
      <c r="AF103" s="76" t="str">
        <f>IF(ISERROR(VLOOKUP($A103,競技者csv変換!$A:$AK,MATCH(AF$1,競技者csv変換!$1:$1,0),0)),"",IF(VLOOKUP($A103,競技者csv変換!$A:$AK,MATCH(AF$1,競技者csv変換!$1:$1,0),0)="","",VLOOKUP($A103,競技者csv変換!$A:$AK,MATCH(AF$1,競技者csv変換!$1:$1,0),0)))</f>
        <v/>
      </c>
      <c r="AG103" s="76" t="str">
        <f>IF(ISERROR(VLOOKUP($A103,競技者csv変換!$A:$AK,MATCH(AG$1,競技者csv変換!$1:$1,0),0)),"",IF(VLOOKUP($A103,競技者csv変換!$A:$AK,MATCH(AG$1,競技者csv変換!$1:$1,0),0)="","",VLOOKUP($A103,競技者csv変換!$A:$AK,MATCH(AG$1,競技者csv変換!$1:$1,0),0)))</f>
        <v/>
      </c>
      <c r="AH103" s="76" t="str">
        <f>IF(ISERROR(VLOOKUP($A103,競技者csv変換!$A:$AK,MATCH(AH$1,競技者csv変換!$1:$1,0),0)),"",IF(VLOOKUP($A103,競技者csv変換!$A:$AK,MATCH(AH$1,競技者csv変換!$1:$1,0),0)="","",VLOOKUP($A103,競技者csv変換!$A:$AK,MATCH(AH$1,競技者csv変換!$1:$1,0),0)))</f>
        <v/>
      </c>
      <c r="AI103" s="76" t="str">
        <f>IF(ISERROR(VLOOKUP($A103,競技者csv変換!$A:$AK,MATCH(AI$1,競技者csv変換!$1:$1,0),0)),"",IF(VLOOKUP($A103,競技者csv変換!$A:$AK,MATCH(AI$1,競技者csv変換!$1:$1,0),0)="","",VLOOKUP($A103,競技者csv変換!$A:$AK,MATCH(AI$1,競技者csv変換!$1:$1,0),0)))</f>
        <v/>
      </c>
      <c r="AJ103" s="76" t="str">
        <f>IF(ISERROR(VLOOKUP($A103,競技者csv変換!$A:$AK,MATCH(AJ$1,競技者csv変換!$1:$1,0),0)),"",IF(VLOOKUP($A103,競技者csv変換!$A:$AK,MATCH(AJ$1,競技者csv変換!$1:$1,0),0)="","",VLOOKUP($A103,競技者csv変換!$A:$AK,MATCH(AJ$1,競技者csv変換!$1:$1,0),0)))</f>
        <v/>
      </c>
      <c r="AK103" s="76" t="str">
        <f>IF(ISERROR(VLOOKUP($A103,競技者csv変換!$A:$AK,MATCH(AK$1,競技者csv変換!$1:$1,0),0)),"",IF(VLOOKUP($A103,競技者csv変換!$A:$AK,MATCH(AK$1,競技者csv変換!$1:$1,0),0)="","",VLOOKUP($A103,競技者csv変換!$A:$AK,MATCH(AK$1,競技者csv変換!$1:$1,0),0)))</f>
        <v/>
      </c>
    </row>
    <row r="104" spans="1:37" ht="18" customHeight="1">
      <c r="A104" s="76" t="str">
        <f t="shared" si="0"/>
        <v/>
      </c>
      <c r="B104" s="189" t="str">
        <f>IF(ISERROR(VLOOKUP($A104,競技者csv変換!$A:$AK,MATCH(B$1,競技者csv変換!$1:$1,0),0)),"",IF(VLOOKUP($A104,競技者csv変換!$A:$AK,MATCH(B$1,競技者csv変換!$1:$1,0),0)="","",VLOOKUP($A104,競技者csv変換!$A:$AK,MATCH(B$1,競技者csv変換!$1:$1,0),0)))</f>
        <v/>
      </c>
      <c r="C104" s="189" t="str">
        <f>IF(ISERROR(VLOOKUP($A104,競技者csv変換!$A:$AK,MATCH(C$1,競技者csv変換!$1:$1,0),0)),"",IF(VLOOKUP($A104,競技者csv変換!$A:$AK,MATCH(C$1,競技者csv変換!$1:$1,0),0)="","",VLOOKUP($A104,競技者csv変換!$A:$AK,MATCH(C$1,競技者csv変換!$1:$1,0),0)))</f>
        <v/>
      </c>
      <c r="D104" s="189" t="str">
        <f>IF(ISERROR(VLOOKUP($A104,競技者csv変換!$A:$AK,MATCH(D$1,競技者csv変換!$1:$1,0),0)),"",IF(VLOOKUP($A104,競技者csv変換!$A:$AK,MATCH(D$1,競技者csv変換!$1:$1,0),0)="","",VLOOKUP($A104,競技者csv変換!$A:$AK,MATCH(D$1,競技者csv変換!$1:$1,0),0)))</f>
        <v/>
      </c>
      <c r="E104" s="189" t="str">
        <f>IF(ISERROR(VLOOKUP($A104,競技者csv変換!$A:$AK,MATCH(E$1,競技者csv変換!$1:$1,0),0)),"",IF(VLOOKUP($A104,競技者csv変換!$A:$AK,MATCH(E$1,競技者csv変換!$1:$1,0),0)="","",VLOOKUP($A104,競技者csv変換!$A:$AK,MATCH(E$1,競技者csv変換!$1:$1,0),0)))</f>
        <v/>
      </c>
      <c r="F104" s="189" t="str">
        <f>IF(ISERROR(VLOOKUP($A104,競技者csv変換!$A:$AK,MATCH(F$1,競技者csv変換!$1:$1,0),0)),"",IF(VLOOKUP($A104,競技者csv変換!$A:$AK,MATCH(F$1,競技者csv変換!$1:$1,0),0)="","",VLOOKUP($A104,競技者csv変換!$A:$AK,MATCH(F$1,競技者csv変換!$1:$1,0),0)))</f>
        <v/>
      </c>
      <c r="G104" s="189" t="str">
        <f>IF(ISERROR(VLOOKUP($A104,競技者csv変換!$A:$AK,MATCH(G$1,競技者csv変換!$1:$1,0),0)),"",IF(VLOOKUP($A104,競技者csv変換!$A:$AK,MATCH(G$1,競技者csv変換!$1:$1,0),0)="","",VLOOKUP($A104,競技者csv変換!$A:$AK,MATCH(G$1,競技者csv変換!$1:$1,0),0)))</f>
        <v/>
      </c>
      <c r="H104" s="189" t="str">
        <f>IF(ISERROR(VLOOKUP($A104,競技者csv変換!$A:$AK,MATCH(H$1,競技者csv変換!$1:$1,0),0)),"",IF(VLOOKUP($A104,競技者csv変換!$A:$AK,MATCH(H$1,競技者csv変換!$1:$1,0),0)="","",VLOOKUP($A104,競技者csv変換!$A:$AK,MATCH(H$1,競技者csv変換!$1:$1,0),0)))</f>
        <v/>
      </c>
      <c r="I104" s="189" t="str">
        <f>IF(ISERROR(VLOOKUP($A104,競技者csv変換!$A:$AK,MATCH(I$1,競技者csv変換!$1:$1,0),0)),"",IF(VLOOKUP($A104,競技者csv変換!$A:$AK,MATCH(I$1,競技者csv変換!$1:$1,0),0)="","",VLOOKUP($A104,競技者csv変換!$A:$AK,MATCH(I$1,競技者csv変換!$1:$1,0),0)))</f>
        <v/>
      </c>
      <c r="J104" s="189" t="str">
        <f>IF(ISERROR(VLOOKUP($A104,競技者csv変換!$A:$AK,MATCH(J$1,競技者csv変換!$1:$1,0),0)),"",IF(VLOOKUP($A104,競技者csv変換!$A:$AK,MATCH(J$1,競技者csv変換!$1:$1,0),0)="","",VLOOKUP($A104,競技者csv変換!$A:$AK,MATCH(J$1,競技者csv変換!$1:$1,0),0)))</f>
        <v/>
      </c>
      <c r="K104" s="189" t="str">
        <f>IF(ISERROR(VLOOKUP($A104,競技者csv変換!$A:$AK,MATCH(K$1,競技者csv変換!$1:$1,0),0)),"",IF(VLOOKUP($A104,競技者csv変換!$A:$AK,MATCH(K$1,競技者csv変換!$1:$1,0),0)="","",VLOOKUP($A104,競技者csv変換!$A:$AK,MATCH(K$1,競技者csv変換!$1:$1,0),0)))</f>
        <v/>
      </c>
      <c r="L104" s="189" t="str">
        <f>IF(ISERROR(VLOOKUP($A104,競技者csv変換!$A:$AK,MATCH(L$1,競技者csv変換!$1:$1,0),0)),"",IF(VLOOKUP($A104,競技者csv変換!$A:$AK,MATCH(L$1,競技者csv変換!$1:$1,0),0)="","",VLOOKUP($A104,競技者csv変換!$A:$AK,MATCH(L$1,競技者csv変換!$1:$1,0),0)))</f>
        <v/>
      </c>
      <c r="M104" s="189" t="str">
        <f>IF(ISERROR(VLOOKUP($A104,競技者csv変換!$A:$AK,MATCH(M$1,競技者csv変換!$1:$1,0),0)),"",IF(VLOOKUP($A104,競技者csv変換!$A:$AK,MATCH(M$1,競技者csv変換!$1:$1,0),0)="","",VLOOKUP($A104,競技者csv変換!$A:$AK,MATCH(M$1,競技者csv変換!$1:$1,0),0)))</f>
        <v/>
      </c>
      <c r="N104" s="189" t="str">
        <f>IF(ISERROR(VLOOKUP($A104,競技者csv変換!$A:$AK,MATCH(N$1,競技者csv変換!$1:$1,0),0)),"",IF(VLOOKUP($A104,競技者csv変換!$A:$AK,MATCH(N$1,競技者csv変換!$1:$1,0),0)="","",VLOOKUP($A104,競技者csv変換!$A:$AK,MATCH(N$1,競技者csv変換!$1:$1,0),0)))</f>
        <v/>
      </c>
      <c r="O104" s="189" t="str">
        <f>IF(ISERROR(VLOOKUP($A104,競技者csv変換!$A:$AK,MATCH(O$1,競技者csv変換!$1:$1,0),0)),"",IF(VLOOKUP($A104,競技者csv変換!$A:$AK,MATCH(O$1,競技者csv変換!$1:$1,0),0)="","",VLOOKUP($A104,競技者csv変換!$A:$AK,MATCH(O$1,競技者csv変換!$1:$1,0),0)))</f>
        <v/>
      </c>
      <c r="P104" s="189" t="str">
        <f>IF(ISERROR(VLOOKUP($A104,競技者csv変換!$A:$AK,MATCH(P$1,競技者csv変換!$1:$1,0),0)),"",IF(VLOOKUP($A104,競技者csv変換!$A:$AK,MATCH(P$1,競技者csv変換!$1:$1,0),0)="","",VLOOKUP($A104,競技者csv変換!$A:$AK,MATCH(P$1,競技者csv変換!$1:$1,0),0)))</f>
        <v/>
      </c>
      <c r="Q104" s="189" t="str">
        <f>IF(ISERROR(VLOOKUP($A104,競技者csv変換!$A:$AK,MATCH(Q$1,競技者csv変換!$1:$1,0),0)),"",IF(VLOOKUP($A104,競技者csv変換!$A:$AK,MATCH(Q$1,競技者csv変換!$1:$1,0),0)="","",VLOOKUP($A104,競技者csv変換!$A:$AK,MATCH(Q$1,競技者csv変換!$1:$1,0),0)))</f>
        <v/>
      </c>
      <c r="R104" s="189" t="str">
        <f>IF(ISERROR(VLOOKUP($A104,競技者csv変換!$A:$AK,MATCH(R$1,競技者csv変換!$1:$1,0),0)),"",IF(VLOOKUP($A104,競技者csv変換!$A:$AK,MATCH(R$1,競技者csv変換!$1:$1,0),0)="","",VLOOKUP($A104,競技者csv変換!$A:$AK,MATCH(R$1,競技者csv変換!$1:$1,0),0)))</f>
        <v/>
      </c>
      <c r="S104" s="189" t="str">
        <f>IF(ISERROR(VLOOKUP($A104,競技者csv変換!$A:$AK,MATCH(S$1,競技者csv変換!$1:$1,0),0)),"",IF(VLOOKUP($A104,競技者csv変換!$A:$AK,MATCH(S$1,競技者csv変換!$1:$1,0),0)="","",VLOOKUP($A104,競技者csv変換!$A:$AK,MATCH(S$1,競技者csv変換!$1:$1,0),0)))</f>
        <v/>
      </c>
      <c r="T104" s="189" t="str">
        <f>IF(ISERROR(VLOOKUP($A104,競技者csv変換!$A:$AK,MATCH(T$1,競技者csv変換!$1:$1,0),0)),"",IF(VLOOKUP($A104,競技者csv変換!$A:$AK,MATCH(T$1,競技者csv変換!$1:$1,0),0)="","",VLOOKUP($A104,競技者csv変換!$A:$AK,MATCH(T$1,競技者csv変換!$1:$1,0),0)))</f>
        <v/>
      </c>
      <c r="U104" s="189" t="str">
        <f>IF(ISERROR(VLOOKUP($A104,競技者csv変換!$A:$AK,MATCH(U$1,競技者csv変換!$1:$1,0),0)),"",IF(VLOOKUP($A104,競技者csv変換!$A:$AK,MATCH(U$1,競技者csv変換!$1:$1,0),0)="","",VLOOKUP($A104,競技者csv変換!$A:$AK,MATCH(U$1,競技者csv変換!$1:$1,0),0)))</f>
        <v/>
      </c>
      <c r="V104" s="189" t="str">
        <f>IF(ISERROR(VLOOKUP($A104,競技者csv変換!$A:$AK,MATCH(V$1,競技者csv変換!$1:$1,0),0)),"",IF(VLOOKUP($A104,競技者csv変換!$A:$AK,MATCH(V$1,競技者csv変換!$1:$1,0),0)="","",VLOOKUP($A104,競技者csv変換!$A:$AK,MATCH(V$1,競技者csv変換!$1:$1,0),0)))</f>
        <v/>
      </c>
      <c r="W104" s="189" t="str">
        <f>IF(ISERROR(VLOOKUP($A104,競技者csv変換!$A:$AK,MATCH(W$1,競技者csv変換!$1:$1,0),0)),"",IF(VLOOKUP($A104,競技者csv変換!$A:$AK,MATCH(W$1,競技者csv変換!$1:$1,0),0)="","",VLOOKUP($A104,競技者csv変換!$A:$AK,MATCH(W$1,競技者csv変換!$1:$1,0),0)))</f>
        <v/>
      </c>
      <c r="X104" s="189" t="str">
        <f>IF(ISERROR(VLOOKUP($A104,競技者csv変換!$A:$AK,MATCH(X$1,競技者csv変換!$1:$1,0),0)),"",IF(VLOOKUP($A104,競技者csv変換!$A:$AK,MATCH(X$1,競技者csv変換!$1:$1,0),0)="","",VLOOKUP($A104,競技者csv変換!$A:$AK,MATCH(X$1,競技者csv変換!$1:$1,0),0)))</f>
        <v/>
      </c>
      <c r="Y104" s="189" t="str">
        <f>IF(ISERROR(VLOOKUP($A104,競技者csv変換!$A:$AK,MATCH(Y$1,競技者csv変換!$1:$1,0),0)),"",IF(VLOOKUP($A104,競技者csv変換!$A:$AK,MATCH(Y$1,競技者csv変換!$1:$1,0),0)="","",VLOOKUP($A104,競技者csv変換!$A:$AK,MATCH(Y$1,競技者csv変換!$1:$1,0),0)))</f>
        <v/>
      </c>
      <c r="Z104" s="189" t="str">
        <f>IF(ISERROR(VLOOKUP($A104,競技者csv変換!$A:$AK,MATCH(Z$1,競技者csv変換!$1:$1,0),0)),"",IF(VLOOKUP($A104,競技者csv変換!$A:$AK,MATCH(Z$1,競技者csv変換!$1:$1,0),0)="","",VLOOKUP($A104,競技者csv変換!$A:$AK,MATCH(Z$1,競技者csv変換!$1:$1,0),0)))</f>
        <v/>
      </c>
      <c r="AA104" s="189" t="str">
        <f>IF(ISERROR(VLOOKUP($A104,競技者csv変換!$A:$AK,MATCH(AA$1,競技者csv変換!$1:$1,0),0)),"",IF(VLOOKUP($A104,競技者csv変換!$A:$AK,MATCH(AA$1,競技者csv変換!$1:$1,0),0)="","",VLOOKUP($A104,競技者csv変換!$A:$AK,MATCH(AA$1,競技者csv変換!$1:$1,0),0)))</f>
        <v/>
      </c>
      <c r="AB104" s="189" t="str">
        <f>IF(ISERROR(VLOOKUP($A104,競技者csv変換!$A:$AK,MATCH(AB$1,競技者csv変換!$1:$1,0),0)),"",IF(VLOOKUP($A104,競技者csv変換!$A:$AK,MATCH(AB$1,競技者csv変換!$1:$1,0),0)="","",VLOOKUP($A104,競技者csv変換!$A:$AK,MATCH(AB$1,競技者csv変換!$1:$1,0),0)))</f>
        <v/>
      </c>
      <c r="AC104" s="189" t="str">
        <f>IF(ISERROR(VLOOKUP($A104,競技者csv変換!$A:$AK,MATCH(AC$1,競技者csv変換!$1:$1,0),0)),"",IF(VLOOKUP($A104,競技者csv変換!$A:$AK,MATCH(AC$1,競技者csv変換!$1:$1,0),0)="","",VLOOKUP($A104,競技者csv変換!$A:$AK,MATCH(AC$1,競技者csv変換!$1:$1,0),0)))</f>
        <v/>
      </c>
      <c r="AD104" s="76" t="str">
        <f>IF(ISERROR(VLOOKUP($A104,競技者csv変換!$A:$AK,MATCH(AD$1,競技者csv変換!$1:$1,0),0)),"",IF(VLOOKUP($A104,競技者csv変換!$A:$AK,MATCH(AD$1,競技者csv変換!$1:$1,0),0)="","",VLOOKUP($A104,競技者csv変換!$A:$AK,MATCH(AD$1,競技者csv変換!$1:$1,0),0)))</f>
        <v/>
      </c>
      <c r="AE104" s="76" t="str">
        <f>IF(ISERROR(VLOOKUP($A104,競技者csv変換!$A:$AK,MATCH(AE$1,競技者csv変換!$1:$1,0),0)),"",IF(VLOOKUP($A104,競技者csv変換!$A:$AK,MATCH(AE$1,競技者csv変換!$1:$1,0),0)="","",VLOOKUP($A104,競技者csv変換!$A:$AK,MATCH(AE$1,競技者csv変換!$1:$1,0),0)))</f>
        <v/>
      </c>
      <c r="AF104" s="76" t="str">
        <f>IF(ISERROR(VLOOKUP($A104,競技者csv変換!$A:$AK,MATCH(AF$1,競技者csv変換!$1:$1,0),0)),"",IF(VLOOKUP($A104,競技者csv変換!$A:$AK,MATCH(AF$1,競技者csv変換!$1:$1,0),0)="","",VLOOKUP($A104,競技者csv変換!$A:$AK,MATCH(AF$1,競技者csv変換!$1:$1,0),0)))</f>
        <v/>
      </c>
      <c r="AG104" s="76" t="str">
        <f>IF(ISERROR(VLOOKUP($A104,競技者csv変換!$A:$AK,MATCH(AG$1,競技者csv変換!$1:$1,0),0)),"",IF(VLOOKUP($A104,競技者csv変換!$A:$AK,MATCH(AG$1,競技者csv変換!$1:$1,0),0)="","",VLOOKUP($A104,競技者csv変換!$A:$AK,MATCH(AG$1,競技者csv変換!$1:$1,0),0)))</f>
        <v/>
      </c>
      <c r="AH104" s="76" t="str">
        <f>IF(ISERROR(VLOOKUP($A104,競技者csv変換!$A:$AK,MATCH(AH$1,競技者csv変換!$1:$1,0),0)),"",IF(VLOOKUP($A104,競技者csv変換!$A:$AK,MATCH(AH$1,競技者csv変換!$1:$1,0),0)="","",VLOOKUP($A104,競技者csv変換!$A:$AK,MATCH(AH$1,競技者csv変換!$1:$1,0),0)))</f>
        <v/>
      </c>
      <c r="AI104" s="76" t="str">
        <f>IF(ISERROR(VLOOKUP($A104,競技者csv変換!$A:$AK,MATCH(AI$1,競技者csv変換!$1:$1,0),0)),"",IF(VLOOKUP($A104,競技者csv変換!$A:$AK,MATCH(AI$1,競技者csv変換!$1:$1,0),0)="","",VLOOKUP($A104,競技者csv変換!$A:$AK,MATCH(AI$1,競技者csv変換!$1:$1,0),0)))</f>
        <v/>
      </c>
      <c r="AJ104" s="76" t="str">
        <f>IF(ISERROR(VLOOKUP($A104,競技者csv変換!$A:$AK,MATCH(AJ$1,競技者csv変換!$1:$1,0),0)),"",IF(VLOOKUP($A104,競技者csv変換!$A:$AK,MATCH(AJ$1,競技者csv変換!$1:$1,0),0)="","",VLOOKUP($A104,競技者csv変換!$A:$AK,MATCH(AJ$1,競技者csv変換!$1:$1,0),0)))</f>
        <v/>
      </c>
      <c r="AK104" s="76" t="str">
        <f>IF(ISERROR(VLOOKUP($A104,競技者csv変換!$A:$AK,MATCH(AK$1,競技者csv変換!$1:$1,0),0)),"",IF(VLOOKUP($A104,競技者csv変換!$A:$AK,MATCH(AK$1,競技者csv変換!$1:$1,0),0)="","",VLOOKUP($A104,競技者csv変換!$A:$AK,MATCH(AK$1,競技者csv変換!$1:$1,0),0)))</f>
        <v/>
      </c>
    </row>
    <row r="105" spans="1:37" ht="18" customHeight="1">
      <c r="A105" s="76" t="str">
        <f t="shared" si="0"/>
        <v/>
      </c>
      <c r="B105" s="189" t="str">
        <f>IF(ISERROR(VLOOKUP($A105,競技者csv変換!$A:$AK,MATCH(B$1,競技者csv変換!$1:$1,0),0)),"",IF(VLOOKUP($A105,競技者csv変換!$A:$AK,MATCH(B$1,競技者csv変換!$1:$1,0),0)="","",VLOOKUP($A105,競技者csv変換!$A:$AK,MATCH(B$1,競技者csv変換!$1:$1,0),0)))</f>
        <v/>
      </c>
      <c r="C105" s="189" t="str">
        <f>IF(ISERROR(VLOOKUP($A105,競技者csv変換!$A:$AK,MATCH(C$1,競技者csv変換!$1:$1,0),0)),"",IF(VLOOKUP($A105,競技者csv変換!$A:$AK,MATCH(C$1,競技者csv変換!$1:$1,0),0)="","",VLOOKUP($A105,競技者csv変換!$A:$AK,MATCH(C$1,競技者csv変換!$1:$1,0),0)))</f>
        <v/>
      </c>
      <c r="D105" s="189" t="str">
        <f>IF(ISERROR(VLOOKUP($A105,競技者csv変換!$A:$AK,MATCH(D$1,競技者csv変換!$1:$1,0),0)),"",IF(VLOOKUP($A105,競技者csv変換!$A:$AK,MATCH(D$1,競技者csv変換!$1:$1,0),0)="","",VLOOKUP($A105,競技者csv変換!$A:$AK,MATCH(D$1,競技者csv変換!$1:$1,0),0)))</f>
        <v/>
      </c>
      <c r="E105" s="189" t="str">
        <f>IF(ISERROR(VLOOKUP($A105,競技者csv変換!$A:$AK,MATCH(E$1,競技者csv変換!$1:$1,0),0)),"",IF(VLOOKUP($A105,競技者csv変換!$A:$AK,MATCH(E$1,競技者csv変換!$1:$1,0),0)="","",VLOOKUP($A105,競技者csv変換!$A:$AK,MATCH(E$1,競技者csv変換!$1:$1,0),0)))</f>
        <v/>
      </c>
      <c r="F105" s="189" t="str">
        <f>IF(ISERROR(VLOOKUP($A105,競技者csv変換!$A:$AK,MATCH(F$1,競技者csv変換!$1:$1,0),0)),"",IF(VLOOKUP($A105,競技者csv変換!$A:$AK,MATCH(F$1,競技者csv変換!$1:$1,0),0)="","",VLOOKUP($A105,競技者csv変換!$A:$AK,MATCH(F$1,競技者csv変換!$1:$1,0),0)))</f>
        <v/>
      </c>
      <c r="G105" s="189" t="str">
        <f>IF(ISERROR(VLOOKUP($A105,競技者csv変換!$A:$AK,MATCH(G$1,競技者csv変換!$1:$1,0),0)),"",IF(VLOOKUP($A105,競技者csv変換!$A:$AK,MATCH(G$1,競技者csv変換!$1:$1,0),0)="","",VLOOKUP($A105,競技者csv変換!$A:$AK,MATCH(G$1,競技者csv変換!$1:$1,0),0)))</f>
        <v/>
      </c>
      <c r="H105" s="189" t="str">
        <f>IF(ISERROR(VLOOKUP($A105,競技者csv変換!$A:$AK,MATCH(H$1,競技者csv変換!$1:$1,0),0)),"",IF(VLOOKUP($A105,競技者csv変換!$A:$AK,MATCH(H$1,競技者csv変換!$1:$1,0),0)="","",VLOOKUP($A105,競技者csv変換!$A:$AK,MATCH(H$1,競技者csv変換!$1:$1,0),0)))</f>
        <v/>
      </c>
      <c r="I105" s="189" t="str">
        <f>IF(ISERROR(VLOOKUP($A105,競技者csv変換!$A:$AK,MATCH(I$1,競技者csv変換!$1:$1,0),0)),"",IF(VLOOKUP($A105,競技者csv変換!$A:$AK,MATCH(I$1,競技者csv変換!$1:$1,0),0)="","",VLOOKUP($A105,競技者csv変換!$A:$AK,MATCH(I$1,競技者csv変換!$1:$1,0),0)))</f>
        <v/>
      </c>
      <c r="J105" s="189" t="str">
        <f>IF(ISERROR(VLOOKUP($A105,競技者csv変換!$A:$AK,MATCH(J$1,競技者csv変換!$1:$1,0),0)),"",IF(VLOOKUP($A105,競技者csv変換!$A:$AK,MATCH(J$1,競技者csv変換!$1:$1,0),0)="","",VLOOKUP($A105,競技者csv変換!$A:$AK,MATCH(J$1,競技者csv変換!$1:$1,0),0)))</f>
        <v/>
      </c>
      <c r="K105" s="189" t="str">
        <f>IF(ISERROR(VLOOKUP($A105,競技者csv変換!$A:$AK,MATCH(K$1,競技者csv変換!$1:$1,0),0)),"",IF(VLOOKUP($A105,競技者csv変換!$A:$AK,MATCH(K$1,競技者csv変換!$1:$1,0),0)="","",VLOOKUP($A105,競技者csv変換!$A:$AK,MATCH(K$1,競技者csv変換!$1:$1,0),0)))</f>
        <v/>
      </c>
      <c r="L105" s="189" t="str">
        <f>IF(ISERROR(VLOOKUP($A105,競技者csv変換!$A:$AK,MATCH(L$1,競技者csv変換!$1:$1,0),0)),"",IF(VLOOKUP($A105,競技者csv変換!$A:$AK,MATCH(L$1,競技者csv変換!$1:$1,0),0)="","",VLOOKUP($A105,競技者csv変換!$A:$AK,MATCH(L$1,競技者csv変換!$1:$1,0),0)))</f>
        <v/>
      </c>
      <c r="M105" s="189" t="str">
        <f>IF(ISERROR(VLOOKUP($A105,競技者csv変換!$A:$AK,MATCH(M$1,競技者csv変換!$1:$1,0),0)),"",IF(VLOOKUP($A105,競技者csv変換!$A:$AK,MATCH(M$1,競技者csv変換!$1:$1,0),0)="","",VLOOKUP($A105,競技者csv変換!$A:$AK,MATCH(M$1,競技者csv変換!$1:$1,0),0)))</f>
        <v/>
      </c>
      <c r="N105" s="189" t="str">
        <f>IF(ISERROR(VLOOKUP($A105,競技者csv変換!$A:$AK,MATCH(N$1,競技者csv変換!$1:$1,0),0)),"",IF(VLOOKUP($A105,競技者csv変換!$A:$AK,MATCH(N$1,競技者csv変換!$1:$1,0),0)="","",VLOOKUP($A105,競技者csv変換!$A:$AK,MATCH(N$1,競技者csv変換!$1:$1,0),0)))</f>
        <v/>
      </c>
      <c r="O105" s="189" t="str">
        <f>IF(ISERROR(VLOOKUP($A105,競技者csv変換!$A:$AK,MATCH(O$1,競技者csv変換!$1:$1,0),0)),"",IF(VLOOKUP($A105,競技者csv変換!$A:$AK,MATCH(O$1,競技者csv変換!$1:$1,0),0)="","",VLOOKUP($A105,競技者csv変換!$A:$AK,MATCH(O$1,競技者csv変換!$1:$1,0),0)))</f>
        <v/>
      </c>
      <c r="P105" s="189" t="str">
        <f>IF(ISERROR(VLOOKUP($A105,競技者csv変換!$A:$AK,MATCH(P$1,競技者csv変換!$1:$1,0),0)),"",IF(VLOOKUP($A105,競技者csv変換!$A:$AK,MATCH(P$1,競技者csv変換!$1:$1,0),0)="","",VLOOKUP($A105,競技者csv変換!$A:$AK,MATCH(P$1,競技者csv変換!$1:$1,0),0)))</f>
        <v/>
      </c>
      <c r="Q105" s="189" t="str">
        <f>IF(ISERROR(VLOOKUP($A105,競技者csv変換!$A:$AK,MATCH(Q$1,競技者csv変換!$1:$1,0),0)),"",IF(VLOOKUP($A105,競技者csv変換!$A:$AK,MATCH(Q$1,競技者csv変換!$1:$1,0),0)="","",VLOOKUP($A105,競技者csv変換!$A:$AK,MATCH(Q$1,競技者csv変換!$1:$1,0),0)))</f>
        <v/>
      </c>
      <c r="R105" s="189" t="str">
        <f>IF(ISERROR(VLOOKUP($A105,競技者csv変換!$A:$AK,MATCH(R$1,競技者csv変換!$1:$1,0),0)),"",IF(VLOOKUP($A105,競技者csv変換!$A:$AK,MATCH(R$1,競技者csv変換!$1:$1,0),0)="","",VLOOKUP($A105,競技者csv変換!$A:$AK,MATCH(R$1,競技者csv変換!$1:$1,0),0)))</f>
        <v/>
      </c>
      <c r="S105" s="189" t="str">
        <f>IF(ISERROR(VLOOKUP($A105,競技者csv変換!$A:$AK,MATCH(S$1,競技者csv変換!$1:$1,0),0)),"",IF(VLOOKUP($A105,競技者csv変換!$A:$AK,MATCH(S$1,競技者csv変換!$1:$1,0),0)="","",VLOOKUP($A105,競技者csv変換!$A:$AK,MATCH(S$1,競技者csv変換!$1:$1,0),0)))</f>
        <v/>
      </c>
      <c r="T105" s="189" t="str">
        <f>IF(ISERROR(VLOOKUP($A105,競技者csv変換!$A:$AK,MATCH(T$1,競技者csv変換!$1:$1,0),0)),"",IF(VLOOKUP($A105,競技者csv変換!$A:$AK,MATCH(T$1,競技者csv変換!$1:$1,0),0)="","",VLOOKUP($A105,競技者csv変換!$A:$AK,MATCH(T$1,競技者csv変換!$1:$1,0),0)))</f>
        <v/>
      </c>
      <c r="U105" s="189" t="str">
        <f>IF(ISERROR(VLOOKUP($A105,競技者csv変換!$A:$AK,MATCH(U$1,競技者csv変換!$1:$1,0),0)),"",IF(VLOOKUP($A105,競技者csv変換!$A:$AK,MATCH(U$1,競技者csv変換!$1:$1,0),0)="","",VLOOKUP($A105,競技者csv変換!$A:$AK,MATCH(U$1,競技者csv変換!$1:$1,0),0)))</f>
        <v/>
      </c>
      <c r="V105" s="189" t="str">
        <f>IF(ISERROR(VLOOKUP($A105,競技者csv変換!$A:$AK,MATCH(V$1,競技者csv変換!$1:$1,0),0)),"",IF(VLOOKUP($A105,競技者csv変換!$A:$AK,MATCH(V$1,競技者csv変換!$1:$1,0),0)="","",VLOOKUP($A105,競技者csv変換!$A:$AK,MATCH(V$1,競技者csv変換!$1:$1,0),0)))</f>
        <v/>
      </c>
      <c r="W105" s="189" t="str">
        <f>IF(ISERROR(VLOOKUP($A105,競技者csv変換!$A:$AK,MATCH(W$1,競技者csv変換!$1:$1,0),0)),"",IF(VLOOKUP($A105,競技者csv変換!$A:$AK,MATCH(W$1,競技者csv変換!$1:$1,0),0)="","",VLOOKUP($A105,競技者csv変換!$A:$AK,MATCH(W$1,競技者csv変換!$1:$1,0),0)))</f>
        <v/>
      </c>
      <c r="X105" s="189" t="str">
        <f>IF(ISERROR(VLOOKUP($A105,競技者csv変換!$A:$AK,MATCH(X$1,競技者csv変換!$1:$1,0),0)),"",IF(VLOOKUP($A105,競技者csv変換!$A:$AK,MATCH(X$1,競技者csv変換!$1:$1,0),0)="","",VLOOKUP($A105,競技者csv変換!$A:$AK,MATCH(X$1,競技者csv変換!$1:$1,0),0)))</f>
        <v/>
      </c>
      <c r="Y105" s="189" t="str">
        <f>IF(ISERROR(VLOOKUP($A105,競技者csv変換!$A:$AK,MATCH(Y$1,競技者csv変換!$1:$1,0),0)),"",IF(VLOOKUP($A105,競技者csv変換!$A:$AK,MATCH(Y$1,競技者csv変換!$1:$1,0),0)="","",VLOOKUP($A105,競技者csv変換!$A:$AK,MATCH(Y$1,競技者csv変換!$1:$1,0),0)))</f>
        <v/>
      </c>
      <c r="Z105" s="189" t="str">
        <f>IF(ISERROR(VLOOKUP($A105,競技者csv変換!$A:$AK,MATCH(Z$1,競技者csv変換!$1:$1,0),0)),"",IF(VLOOKUP($A105,競技者csv変換!$A:$AK,MATCH(Z$1,競技者csv変換!$1:$1,0),0)="","",VLOOKUP($A105,競技者csv変換!$A:$AK,MATCH(Z$1,競技者csv変換!$1:$1,0),0)))</f>
        <v/>
      </c>
      <c r="AA105" s="189" t="str">
        <f>IF(ISERROR(VLOOKUP($A105,競技者csv変換!$A:$AK,MATCH(AA$1,競技者csv変換!$1:$1,0),0)),"",IF(VLOOKUP($A105,競技者csv変換!$A:$AK,MATCH(AA$1,競技者csv変換!$1:$1,0),0)="","",VLOOKUP($A105,競技者csv変換!$A:$AK,MATCH(AA$1,競技者csv変換!$1:$1,0),0)))</f>
        <v/>
      </c>
      <c r="AB105" s="189" t="str">
        <f>IF(ISERROR(VLOOKUP($A105,競技者csv変換!$A:$AK,MATCH(AB$1,競技者csv変換!$1:$1,0),0)),"",IF(VLOOKUP($A105,競技者csv変換!$A:$AK,MATCH(AB$1,競技者csv変換!$1:$1,0),0)="","",VLOOKUP($A105,競技者csv変換!$A:$AK,MATCH(AB$1,競技者csv変換!$1:$1,0),0)))</f>
        <v/>
      </c>
      <c r="AC105" s="189" t="str">
        <f>IF(ISERROR(VLOOKUP($A105,競技者csv変換!$A:$AK,MATCH(AC$1,競技者csv変換!$1:$1,0),0)),"",IF(VLOOKUP($A105,競技者csv変換!$A:$AK,MATCH(AC$1,競技者csv変換!$1:$1,0),0)="","",VLOOKUP($A105,競技者csv変換!$A:$AK,MATCH(AC$1,競技者csv変換!$1:$1,0),0)))</f>
        <v/>
      </c>
      <c r="AD105" s="76" t="str">
        <f>IF(ISERROR(VLOOKUP($A105,競技者csv変換!$A:$AK,MATCH(AD$1,競技者csv変換!$1:$1,0),0)),"",IF(VLOOKUP($A105,競技者csv変換!$A:$AK,MATCH(AD$1,競技者csv変換!$1:$1,0),0)="","",VLOOKUP($A105,競技者csv変換!$A:$AK,MATCH(AD$1,競技者csv変換!$1:$1,0),0)))</f>
        <v/>
      </c>
      <c r="AE105" s="76" t="str">
        <f>IF(ISERROR(VLOOKUP($A105,競技者csv変換!$A:$AK,MATCH(AE$1,競技者csv変換!$1:$1,0),0)),"",IF(VLOOKUP($A105,競技者csv変換!$A:$AK,MATCH(AE$1,競技者csv変換!$1:$1,0),0)="","",VLOOKUP($A105,競技者csv変換!$A:$AK,MATCH(AE$1,競技者csv変換!$1:$1,0),0)))</f>
        <v/>
      </c>
      <c r="AF105" s="76" t="str">
        <f>IF(ISERROR(VLOOKUP($A105,競技者csv変換!$A:$AK,MATCH(AF$1,競技者csv変換!$1:$1,0),0)),"",IF(VLOOKUP($A105,競技者csv変換!$A:$AK,MATCH(AF$1,競技者csv変換!$1:$1,0),0)="","",VLOOKUP($A105,競技者csv変換!$A:$AK,MATCH(AF$1,競技者csv変換!$1:$1,0),0)))</f>
        <v/>
      </c>
      <c r="AG105" s="76" t="str">
        <f>IF(ISERROR(VLOOKUP($A105,競技者csv変換!$A:$AK,MATCH(AG$1,競技者csv変換!$1:$1,0),0)),"",IF(VLOOKUP($A105,競技者csv変換!$A:$AK,MATCH(AG$1,競技者csv変換!$1:$1,0),0)="","",VLOOKUP($A105,競技者csv変換!$A:$AK,MATCH(AG$1,競技者csv変換!$1:$1,0),0)))</f>
        <v/>
      </c>
      <c r="AH105" s="76" t="str">
        <f>IF(ISERROR(VLOOKUP($A105,競技者csv変換!$A:$AK,MATCH(AH$1,競技者csv変換!$1:$1,0),0)),"",IF(VLOOKUP($A105,競技者csv変換!$A:$AK,MATCH(AH$1,競技者csv変換!$1:$1,0),0)="","",VLOOKUP($A105,競技者csv変換!$A:$AK,MATCH(AH$1,競技者csv変換!$1:$1,0),0)))</f>
        <v/>
      </c>
      <c r="AI105" s="76" t="str">
        <f>IF(ISERROR(VLOOKUP($A105,競技者csv変換!$A:$AK,MATCH(AI$1,競技者csv変換!$1:$1,0),0)),"",IF(VLOOKUP($A105,競技者csv変換!$A:$AK,MATCH(AI$1,競技者csv変換!$1:$1,0),0)="","",VLOOKUP($A105,競技者csv変換!$A:$AK,MATCH(AI$1,競技者csv変換!$1:$1,0),0)))</f>
        <v/>
      </c>
      <c r="AJ105" s="76" t="str">
        <f>IF(ISERROR(VLOOKUP($A105,競技者csv変換!$A:$AK,MATCH(AJ$1,競技者csv変換!$1:$1,0),0)),"",IF(VLOOKUP($A105,競技者csv変換!$A:$AK,MATCH(AJ$1,競技者csv変換!$1:$1,0),0)="","",VLOOKUP($A105,競技者csv変換!$A:$AK,MATCH(AJ$1,競技者csv変換!$1:$1,0),0)))</f>
        <v/>
      </c>
      <c r="AK105" s="76" t="str">
        <f>IF(ISERROR(VLOOKUP($A105,競技者csv変換!$A:$AK,MATCH(AK$1,競技者csv変換!$1:$1,0),0)),"",IF(VLOOKUP($A105,競技者csv変換!$A:$AK,MATCH(AK$1,競技者csv変換!$1:$1,0),0)="","",VLOOKUP($A105,競技者csv変換!$A:$AK,MATCH(AK$1,競技者csv変換!$1:$1,0),0)))</f>
        <v/>
      </c>
    </row>
    <row r="106" spans="1:37" ht="18" customHeight="1">
      <c r="A106" s="76" t="str">
        <f t="shared" si="0"/>
        <v/>
      </c>
      <c r="B106" s="189" t="str">
        <f>IF(ISERROR(VLOOKUP($A106,競技者csv変換!$A:$AK,MATCH(B$1,競技者csv変換!$1:$1,0),0)),"",IF(VLOOKUP($A106,競技者csv変換!$A:$AK,MATCH(B$1,競技者csv変換!$1:$1,0),0)="","",VLOOKUP($A106,競技者csv変換!$A:$AK,MATCH(B$1,競技者csv変換!$1:$1,0),0)))</f>
        <v/>
      </c>
      <c r="C106" s="189" t="str">
        <f>IF(ISERROR(VLOOKUP($A106,競技者csv変換!$A:$AK,MATCH(C$1,競技者csv変換!$1:$1,0),0)),"",IF(VLOOKUP($A106,競技者csv変換!$A:$AK,MATCH(C$1,競技者csv変換!$1:$1,0),0)="","",VLOOKUP($A106,競技者csv変換!$A:$AK,MATCH(C$1,競技者csv変換!$1:$1,0),0)))</f>
        <v/>
      </c>
      <c r="D106" s="189" t="str">
        <f>IF(ISERROR(VLOOKUP($A106,競技者csv変換!$A:$AK,MATCH(D$1,競技者csv変換!$1:$1,0),0)),"",IF(VLOOKUP($A106,競技者csv変換!$A:$AK,MATCH(D$1,競技者csv変換!$1:$1,0),0)="","",VLOOKUP($A106,競技者csv変換!$A:$AK,MATCH(D$1,競技者csv変換!$1:$1,0),0)))</f>
        <v/>
      </c>
      <c r="E106" s="189" t="str">
        <f>IF(ISERROR(VLOOKUP($A106,競技者csv変換!$A:$AK,MATCH(E$1,競技者csv変換!$1:$1,0),0)),"",IF(VLOOKUP($A106,競技者csv変換!$A:$AK,MATCH(E$1,競技者csv変換!$1:$1,0),0)="","",VLOOKUP($A106,競技者csv変換!$A:$AK,MATCH(E$1,競技者csv変換!$1:$1,0),0)))</f>
        <v/>
      </c>
      <c r="F106" s="189" t="str">
        <f>IF(ISERROR(VLOOKUP($A106,競技者csv変換!$A:$AK,MATCH(F$1,競技者csv変換!$1:$1,0),0)),"",IF(VLOOKUP($A106,競技者csv変換!$A:$AK,MATCH(F$1,競技者csv変換!$1:$1,0),0)="","",VLOOKUP($A106,競技者csv変換!$A:$AK,MATCH(F$1,競技者csv変換!$1:$1,0),0)))</f>
        <v/>
      </c>
      <c r="G106" s="189" t="str">
        <f>IF(ISERROR(VLOOKUP($A106,競技者csv変換!$A:$AK,MATCH(G$1,競技者csv変換!$1:$1,0),0)),"",IF(VLOOKUP($A106,競技者csv変換!$A:$AK,MATCH(G$1,競技者csv変換!$1:$1,0),0)="","",VLOOKUP($A106,競技者csv変換!$A:$AK,MATCH(G$1,競技者csv変換!$1:$1,0),0)))</f>
        <v/>
      </c>
      <c r="H106" s="189" t="str">
        <f>IF(ISERROR(VLOOKUP($A106,競技者csv変換!$A:$AK,MATCH(H$1,競技者csv変換!$1:$1,0),0)),"",IF(VLOOKUP($A106,競技者csv変換!$A:$AK,MATCH(H$1,競技者csv変換!$1:$1,0),0)="","",VLOOKUP($A106,競技者csv変換!$A:$AK,MATCH(H$1,競技者csv変換!$1:$1,0),0)))</f>
        <v/>
      </c>
      <c r="I106" s="189" t="str">
        <f>IF(ISERROR(VLOOKUP($A106,競技者csv変換!$A:$AK,MATCH(I$1,競技者csv変換!$1:$1,0),0)),"",IF(VLOOKUP($A106,競技者csv変換!$A:$AK,MATCH(I$1,競技者csv変換!$1:$1,0),0)="","",VLOOKUP($A106,競技者csv変換!$A:$AK,MATCH(I$1,競技者csv変換!$1:$1,0),0)))</f>
        <v/>
      </c>
      <c r="J106" s="189" t="str">
        <f>IF(ISERROR(VLOOKUP($A106,競技者csv変換!$A:$AK,MATCH(J$1,競技者csv変換!$1:$1,0),0)),"",IF(VLOOKUP($A106,競技者csv変換!$A:$AK,MATCH(J$1,競技者csv変換!$1:$1,0),0)="","",VLOOKUP($A106,競技者csv変換!$A:$AK,MATCH(J$1,競技者csv変換!$1:$1,0),0)))</f>
        <v/>
      </c>
      <c r="K106" s="189" t="str">
        <f>IF(ISERROR(VLOOKUP($A106,競技者csv変換!$A:$AK,MATCH(K$1,競技者csv変換!$1:$1,0),0)),"",IF(VLOOKUP($A106,競技者csv変換!$A:$AK,MATCH(K$1,競技者csv変換!$1:$1,0),0)="","",VLOOKUP($A106,競技者csv変換!$A:$AK,MATCH(K$1,競技者csv変換!$1:$1,0),0)))</f>
        <v/>
      </c>
      <c r="L106" s="189" t="str">
        <f>IF(ISERROR(VLOOKUP($A106,競技者csv変換!$A:$AK,MATCH(L$1,競技者csv変換!$1:$1,0),0)),"",IF(VLOOKUP($A106,競技者csv変換!$A:$AK,MATCH(L$1,競技者csv変換!$1:$1,0),0)="","",VLOOKUP($A106,競技者csv変換!$A:$AK,MATCH(L$1,競技者csv変換!$1:$1,0),0)))</f>
        <v/>
      </c>
      <c r="M106" s="189" t="str">
        <f>IF(ISERROR(VLOOKUP($A106,競技者csv変換!$A:$AK,MATCH(M$1,競技者csv変換!$1:$1,0),0)),"",IF(VLOOKUP($A106,競技者csv変換!$A:$AK,MATCH(M$1,競技者csv変換!$1:$1,0),0)="","",VLOOKUP($A106,競技者csv変換!$A:$AK,MATCH(M$1,競技者csv変換!$1:$1,0),0)))</f>
        <v/>
      </c>
      <c r="N106" s="189" t="str">
        <f>IF(ISERROR(VLOOKUP($A106,競技者csv変換!$A:$AK,MATCH(N$1,競技者csv変換!$1:$1,0),0)),"",IF(VLOOKUP($A106,競技者csv変換!$A:$AK,MATCH(N$1,競技者csv変換!$1:$1,0),0)="","",VLOOKUP($A106,競技者csv変換!$A:$AK,MATCH(N$1,競技者csv変換!$1:$1,0),0)))</f>
        <v/>
      </c>
      <c r="O106" s="189" t="str">
        <f>IF(ISERROR(VLOOKUP($A106,競技者csv変換!$A:$AK,MATCH(O$1,競技者csv変換!$1:$1,0),0)),"",IF(VLOOKUP($A106,競技者csv変換!$A:$AK,MATCH(O$1,競技者csv変換!$1:$1,0),0)="","",VLOOKUP($A106,競技者csv変換!$A:$AK,MATCH(O$1,競技者csv変換!$1:$1,0),0)))</f>
        <v/>
      </c>
      <c r="P106" s="189" t="str">
        <f>IF(ISERROR(VLOOKUP($A106,競技者csv変換!$A:$AK,MATCH(P$1,競技者csv変換!$1:$1,0),0)),"",IF(VLOOKUP($A106,競技者csv変換!$A:$AK,MATCH(P$1,競技者csv変換!$1:$1,0),0)="","",VLOOKUP($A106,競技者csv変換!$A:$AK,MATCH(P$1,競技者csv変換!$1:$1,0),0)))</f>
        <v/>
      </c>
      <c r="Q106" s="189" t="str">
        <f>IF(ISERROR(VLOOKUP($A106,競技者csv変換!$A:$AK,MATCH(Q$1,競技者csv変換!$1:$1,0),0)),"",IF(VLOOKUP($A106,競技者csv変換!$A:$AK,MATCH(Q$1,競技者csv変換!$1:$1,0),0)="","",VLOOKUP($A106,競技者csv変換!$A:$AK,MATCH(Q$1,競技者csv変換!$1:$1,0),0)))</f>
        <v/>
      </c>
      <c r="R106" s="189" t="str">
        <f>IF(ISERROR(VLOOKUP($A106,競技者csv変換!$A:$AK,MATCH(R$1,競技者csv変換!$1:$1,0),0)),"",IF(VLOOKUP($A106,競技者csv変換!$A:$AK,MATCH(R$1,競技者csv変換!$1:$1,0),0)="","",VLOOKUP($A106,競技者csv変換!$A:$AK,MATCH(R$1,競技者csv変換!$1:$1,0),0)))</f>
        <v/>
      </c>
      <c r="S106" s="189" t="str">
        <f>IF(ISERROR(VLOOKUP($A106,競技者csv変換!$A:$AK,MATCH(S$1,競技者csv変換!$1:$1,0),0)),"",IF(VLOOKUP($A106,競技者csv変換!$A:$AK,MATCH(S$1,競技者csv変換!$1:$1,0),0)="","",VLOOKUP($A106,競技者csv変換!$A:$AK,MATCH(S$1,競技者csv変換!$1:$1,0),0)))</f>
        <v/>
      </c>
      <c r="T106" s="189" t="str">
        <f>IF(ISERROR(VLOOKUP($A106,競技者csv変換!$A:$AK,MATCH(T$1,競技者csv変換!$1:$1,0),0)),"",IF(VLOOKUP($A106,競技者csv変換!$A:$AK,MATCH(T$1,競技者csv変換!$1:$1,0),0)="","",VLOOKUP($A106,競技者csv変換!$A:$AK,MATCH(T$1,競技者csv変換!$1:$1,0),0)))</f>
        <v/>
      </c>
      <c r="U106" s="189" t="str">
        <f>IF(ISERROR(VLOOKUP($A106,競技者csv変換!$A:$AK,MATCH(U$1,競技者csv変換!$1:$1,0),0)),"",IF(VLOOKUP($A106,競技者csv変換!$A:$AK,MATCH(U$1,競技者csv変換!$1:$1,0),0)="","",VLOOKUP($A106,競技者csv変換!$A:$AK,MATCH(U$1,競技者csv変換!$1:$1,0),0)))</f>
        <v/>
      </c>
      <c r="V106" s="189" t="str">
        <f>IF(ISERROR(VLOOKUP($A106,競技者csv変換!$A:$AK,MATCH(V$1,競技者csv変換!$1:$1,0),0)),"",IF(VLOOKUP($A106,競技者csv変換!$A:$AK,MATCH(V$1,競技者csv変換!$1:$1,0),0)="","",VLOOKUP($A106,競技者csv変換!$A:$AK,MATCH(V$1,競技者csv変換!$1:$1,0),0)))</f>
        <v/>
      </c>
      <c r="W106" s="189" t="str">
        <f>IF(ISERROR(VLOOKUP($A106,競技者csv変換!$A:$AK,MATCH(W$1,競技者csv変換!$1:$1,0),0)),"",IF(VLOOKUP($A106,競技者csv変換!$A:$AK,MATCH(W$1,競技者csv変換!$1:$1,0),0)="","",VLOOKUP($A106,競技者csv変換!$A:$AK,MATCH(W$1,競技者csv変換!$1:$1,0),0)))</f>
        <v/>
      </c>
      <c r="X106" s="189" t="str">
        <f>IF(ISERROR(VLOOKUP($A106,競技者csv変換!$A:$AK,MATCH(X$1,競技者csv変換!$1:$1,0),0)),"",IF(VLOOKUP($A106,競技者csv変換!$A:$AK,MATCH(X$1,競技者csv変換!$1:$1,0),0)="","",VLOOKUP($A106,競技者csv変換!$A:$AK,MATCH(X$1,競技者csv変換!$1:$1,0),0)))</f>
        <v/>
      </c>
      <c r="Y106" s="189" t="str">
        <f>IF(ISERROR(VLOOKUP($A106,競技者csv変換!$A:$AK,MATCH(Y$1,競技者csv変換!$1:$1,0),0)),"",IF(VLOOKUP($A106,競技者csv変換!$A:$AK,MATCH(Y$1,競技者csv変換!$1:$1,0),0)="","",VLOOKUP($A106,競技者csv変換!$A:$AK,MATCH(Y$1,競技者csv変換!$1:$1,0),0)))</f>
        <v/>
      </c>
      <c r="Z106" s="189" t="str">
        <f>IF(ISERROR(VLOOKUP($A106,競技者csv変換!$A:$AK,MATCH(Z$1,競技者csv変換!$1:$1,0),0)),"",IF(VLOOKUP($A106,競技者csv変換!$A:$AK,MATCH(Z$1,競技者csv変換!$1:$1,0),0)="","",VLOOKUP($A106,競技者csv変換!$A:$AK,MATCH(Z$1,競技者csv変換!$1:$1,0),0)))</f>
        <v/>
      </c>
      <c r="AA106" s="189" t="str">
        <f>IF(ISERROR(VLOOKUP($A106,競技者csv変換!$A:$AK,MATCH(AA$1,競技者csv変換!$1:$1,0),0)),"",IF(VLOOKUP($A106,競技者csv変換!$A:$AK,MATCH(AA$1,競技者csv変換!$1:$1,0),0)="","",VLOOKUP($A106,競技者csv変換!$A:$AK,MATCH(AA$1,競技者csv変換!$1:$1,0),0)))</f>
        <v/>
      </c>
      <c r="AB106" s="189" t="str">
        <f>IF(ISERROR(VLOOKUP($A106,競技者csv変換!$A:$AK,MATCH(AB$1,競技者csv変換!$1:$1,0),0)),"",IF(VLOOKUP($A106,競技者csv変換!$A:$AK,MATCH(AB$1,競技者csv変換!$1:$1,0),0)="","",VLOOKUP($A106,競技者csv変換!$A:$AK,MATCH(AB$1,競技者csv変換!$1:$1,0),0)))</f>
        <v/>
      </c>
      <c r="AC106" s="189" t="str">
        <f>IF(ISERROR(VLOOKUP($A106,競技者csv変換!$A:$AK,MATCH(AC$1,競技者csv変換!$1:$1,0),0)),"",IF(VLOOKUP($A106,競技者csv変換!$A:$AK,MATCH(AC$1,競技者csv変換!$1:$1,0),0)="","",VLOOKUP($A106,競技者csv変換!$A:$AK,MATCH(AC$1,競技者csv変換!$1:$1,0),0)))</f>
        <v/>
      </c>
      <c r="AD106" s="76" t="str">
        <f>IF(ISERROR(VLOOKUP($A106,競技者csv変換!$A:$AK,MATCH(AD$1,競技者csv変換!$1:$1,0),0)),"",IF(VLOOKUP($A106,競技者csv変換!$A:$AK,MATCH(AD$1,競技者csv変換!$1:$1,0),0)="","",VLOOKUP($A106,競技者csv変換!$A:$AK,MATCH(AD$1,競技者csv変換!$1:$1,0),0)))</f>
        <v/>
      </c>
      <c r="AE106" s="76" t="str">
        <f>IF(ISERROR(VLOOKUP($A106,競技者csv変換!$A:$AK,MATCH(AE$1,競技者csv変換!$1:$1,0),0)),"",IF(VLOOKUP($A106,競技者csv変換!$A:$AK,MATCH(AE$1,競技者csv変換!$1:$1,0),0)="","",VLOOKUP($A106,競技者csv変換!$A:$AK,MATCH(AE$1,競技者csv変換!$1:$1,0),0)))</f>
        <v/>
      </c>
      <c r="AF106" s="76" t="str">
        <f>IF(ISERROR(VLOOKUP($A106,競技者csv変換!$A:$AK,MATCH(AF$1,競技者csv変換!$1:$1,0),0)),"",IF(VLOOKUP($A106,競技者csv変換!$A:$AK,MATCH(AF$1,競技者csv変換!$1:$1,0),0)="","",VLOOKUP($A106,競技者csv変換!$A:$AK,MATCH(AF$1,競技者csv変換!$1:$1,0),0)))</f>
        <v/>
      </c>
      <c r="AG106" s="76" t="str">
        <f>IF(ISERROR(VLOOKUP($A106,競技者csv変換!$A:$AK,MATCH(AG$1,競技者csv変換!$1:$1,0),0)),"",IF(VLOOKUP($A106,競技者csv変換!$A:$AK,MATCH(AG$1,競技者csv変換!$1:$1,0),0)="","",VLOOKUP($A106,競技者csv変換!$A:$AK,MATCH(AG$1,競技者csv変換!$1:$1,0),0)))</f>
        <v/>
      </c>
      <c r="AH106" s="76" t="str">
        <f>IF(ISERROR(VLOOKUP($A106,競技者csv変換!$A:$AK,MATCH(AH$1,競技者csv変換!$1:$1,0),0)),"",IF(VLOOKUP($A106,競技者csv変換!$A:$AK,MATCH(AH$1,競技者csv変換!$1:$1,0),0)="","",VLOOKUP($A106,競技者csv変換!$A:$AK,MATCH(AH$1,競技者csv変換!$1:$1,0),0)))</f>
        <v/>
      </c>
      <c r="AI106" s="76" t="str">
        <f>IF(ISERROR(VLOOKUP($A106,競技者csv変換!$A:$AK,MATCH(AI$1,競技者csv変換!$1:$1,0),0)),"",IF(VLOOKUP($A106,競技者csv変換!$A:$AK,MATCH(AI$1,競技者csv変換!$1:$1,0),0)="","",VLOOKUP($A106,競技者csv変換!$A:$AK,MATCH(AI$1,競技者csv変換!$1:$1,0),0)))</f>
        <v/>
      </c>
      <c r="AJ106" s="76" t="str">
        <f>IF(ISERROR(VLOOKUP($A106,競技者csv変換!$A:$AK,MATCH(AJ$1,競技者csv変換!$1:$1,0),0)),"",IF(VLOOKUP($A106,競技者csv変換!$A:$AK,MATCH(AJ$1,競技者csv変換!$1:$1,0),0)="","",VLOOKUP($A106,競技者csv変換!$A:$AK,MATCH(AJ$1,競技者csv変換!$1:$1,0),0)))</f>
        <v/>
      </c>
      <c r="AK106" s="76" t="str">
        <f>IF(ISERROR(VLOOKUP($A106,競技者csv変換!$A:$AK,MATCH(AK$1,競技者csv変換!$1:$1,0),0)),"",IF(VLOOKUP($A106,競技者csv変換!$A:$AK,MATCH(AK$1,競技者csv変換!$1:$1,0),0)="","",VLOOKUP($A106,競技者csv変換!$A:$AK,MATCH(AK$1,競技者csv変換!$1:$1,0),0)))</f>
        <v/>
      </c>
    </row>
    <row r="107" spans="1:37" ht="18" customHeight="1">
      <c r="A107" s="76" t="str">
        <f t="shared" si="0"/>
        <v/>
      </c>
      <c r="B107" s="189" t="str">
        <f>IF(ISERROR(VLOOKUP($A107,競技者csv変換!$A:$AK,MATCH(B$1,競技者csv変換!$1:$1,0),0)),"",IF(VLOOKUP($A107,競技者csv変換!$A:$AK,MATCH(B$1,競技者csv変換!$1:$1,0),0)="","",VLOOKUP($A107,競技者csv変換!$A:$AK,MATCH(B$1,競技者csv変換!$1:$1,0),0)))</f>
        <v/>
      </c>
      <c r="C107" s="189" t="str">
        <f>IF(ISERROR(VLOOKUP($A107,競技者csv変換!$A:$AK,MATCH(C$1,競技者csv変換!$1:$1,0),0)),"",IF(VLOOKUP($A107,競技者csv変換!$A:$AK,MATCH(C$1,競技者csv変換!$1:$1,0),0)="","",VLOOKUP($A107,競技者csv変換!$A:$AK,MATCH(C$1,競技者csv変換!$1:$1,0),0)))</f>
        <v/>
      </c>
      <c r="D107" s="189" t="str">
        <f>IF(ISERROR(VLOOKUP($A107,競技者csv変換!$A:$AK,MATCH(D$1,競技者csv変換!$1:$1,0),0)),"",IF(VLOOKUP($A107,競技者csv変換!$A:$AK,MATCH(D$1,競技者csv変換!$1:$1,0),0)="","",VLOOKUP($A107,競技者csv変換!$A:$AK,MATCH(D$1,競技者csv変換!$1:$1,0),0)))</f>
        <v/>
      </c>
      <c r="E107" s="189" t="str">
        <f>IF(ISERROR(VLOOKUP($A107,競技者csv変換!$A:$AK,MATCH(E$1,競技者csv変換!$1:$1,0),0)),"",IF(VLOOKUP($A107,競技者csv変換!$A:$AK,MATCH(E$1,競技者csv変換!$1:$1,0),0)="","",VLOOKUP($A107,競技者csv変換!$A:$AK,MATCH(E$1,競技者csv変換!$1:$1,0),0)))</f>
        <v/>
      </c>
      <c r="F107" s="189" t="str">
        <f>IF(ISERROR(VLOOKUP($A107,競技者csv変換!$A:$AK,MATCH(F$1,競技者csv変換!$1:$1,0),0)),"",IF(VLOOKUP($A107,競技者csv変換!$A:$AK,MATCH(F$1,競技者csv変換!$1:$1,0),0)="","",VLOOKUP($A107,競技者csv変換!$A:$AK,MATCH(F$1,競技者csv変換!$1:$1,0),0)))</f>
        <v/>
      </c>
      <c r="G107" s="189" t="str">
        <f>IF(ISERROR(VLOOKUP($A107,競技者csv変換!$A:$AK,MATCH(G$1,競技者csv変換!$1:$1,0),0)),"",IF(VLOOKUP($A107,競技者csv変換!$A:$AK,MATCH(G$1,競技者csv変換!$1:$1,0),0)="","",VLOOKUP($A107,競技者csv変換!$A:$AK,MATCH(G$1,競技者csv変換!$1:$1,0),0)))</f>
        <v/>
      </c>
      <c r="H107" s="189" t="str">
        <f>IF(ISERROR(VLOOKUP($A107,競技者csv変換!$A:$AK,MATCH(H$1,競技者csv変換!$1:$1,0),0)),"",IF(VLOOKUP($A107,競技者csv変換!$A:$AK,MATCH(H$1,競技者csv変換!$1:$1,0),0)="","",VLOOKUP($A107,競技者csv変換!$A:$AK,MATCH(H$1,競技者csv変換!$1:$1,0),0)))</f>
        <v/>
      </c>
      <c r="I107" s="189" t="str">
        <f>IF(ISERROR(VLOOKUP($A107,競技者csv変換!$A:$AK,MATCH(I$1,競技者csv変換!$1:$1,0),0)),"",IF(VLOOKUP($A107,競技者csv変換!$A:$AK,MATCH(I$1,競技者csv変換!$1:$1,0),0)="","",VLOOKUP($A107,競技者csv変換!$A:$AK,MATCH(I$1,競技者csv変換!$1:$1,0),0)))</f>
        <v/>
      </c>
      <c r="J107" s="189" t="str">
        <f>IF(ISERROR(VLOOKUP($A107,競技者csv変換!$A:$AK,MATCH(J$1,競技者csv変換!$1:$1,0),0)),"",IF(VLOOKUP($A107,競技者csv変換!$A:$AK,MATCH(J$1,競技者csv変換!$1:$1,0),0)="","",VLOOKUP($A107,競技者csv変換!$A:$AK,MATCH(J$1,競技者csv変換!$1:$1,0),0)))</f>
        <v/>
      </c>
      <c r="K107" s="189" t="str">
        <f>IF(ISERROR(VLOOKUP($A107,競技者csv変換!$A:$AK,MATCH(K$1,競技者csv変換!$1:$1,0),0)),"",IF(VLOOKUP($A107,競技者csv変換!$A:$AK,MATCH(K$1,競技者csv変換!$1:$1,0),0)="","",VLOOKUP($A107,競技者csv変換!$A:$AK,MATCH(K$1,競技者csv変換!$1:$1,0),0)))</f>
        <v/>
      </c>
      <c r="L107" s="189" t="str">
        <f>IF(ISERROR(VLOOKUP($A107,競技者csv変換!$A:$AK,MATCH(L$1,競技者csv変換!$1:$1,0),0)),"",IF(VLOOKUP($A107,競技者csv変換!$A:$AK,MATCH(L$1,競技者csv変換!$1:$1,0),0)="","",VLOOKUP($A107,競技者csv変換!$A:$AK,MATCH(L$1,競技者csv変換!$1:$1,0),0)))</f>
        <v/>
      </c>
      <c r="M107" s="189" t="str">
        <f>IF(ISERROR(VLOOKUP($A107,競技者csv変換!$A:$AK,MATCH(M$1,競技者csv変換!$1:$1,0),0)),"",IF(VLOOKUP($A107,競技者csv変換!$A:$AK,MATCH(M$1,競技者csv変換!$1:$1,0),0)="","",VLOOKUP($A107,競技者csv変換!$A:$AK,MATCH(M$1,競技者csv変換!$1:$1,0),0)))</f>
        <v/>
      </c>
      <c r="N107" s="189" t="str">
        <f>IF(ISERROR(VLOOKUP($A107,競技者csv変換!$A:$AK,MATCH(N$1,競技者csv変換!$1:$1,0),0)),"",IF(VLOOKUP($A107,競技者csv変換!$A:$AK,MATCH(N$1,競技者csv変換!$1:$1,0),0)="","",VLOOKUP($A107,競技者csv変換!$A:$AK,MATCH(N$1,競技者csv変換!$1:$1,0),0)))</f>
        <v/>
      </c>
      <c r="O107" s="189" t="str">
        <f>IF(ISERROR(VLOOKUP($A107,競技者csv変換!$A:$AK,MATCH(O$1,競技者csv変換!$1:$1,0),0)),"",IF(VLOOKUP($A107,競技者csv変換!$A:$AK,MATCH(O$1,競技者csv変換!$1:$1,0),0)="","",VLOOKUP($A107,競技者csv変換!$A:$AK,MATCH(O$1,競技者csv変換!$1:$1,0),0)))</f>
        <v/>
      </c>
      <c r="P107" s="189" t="str">
        <f>IF(ISERROR(VLOOKUP($A107,競技者csv変換!$A:$AK,MATCH(P$1,競技者csv変換!$1:$1,0),0)),"",IF(VLOOKUP($A107,競技者csv変換!$A:$AK,MATCH(P$1,競技者csv変換!$1:$1,0),0)="","",VLOOKUP($A107,競技者csv変換!$A:$AK,MATCH(P$1,競技者csv変換!$1:$1,0),0)))</f>
        <v/>
      </c>
      <c r="Q107" s="189" t="str">
        <f>IF(ISERROR(VLOOKUP($A107,競技者csv変換!$A:$AK,MATCH(Q$1,競技者csv変換!$1:$1,0),0)),"",IF(VLOOKUP($A107,競技者csv変換!$A:$AK,MATCH(Q$1,競技者csv変換!$1:$1,0),0)="","",VLOOKUP($A107,競技者csv変換!$A:$AK,MATCH(Q$1,競技者csv変換!$1:$1,0),0)))</f>
        <v/>
      </c>
      <c r="R107" s="189" t="str">
        <f>IF(ISERROR(VLOOKUP($A107,競技者csv変換!$A:$AK,MATCH(R$1,競技者csv変換!$1:$1,0),0)),"",IF(VLOOKUP($A107,競技者csv変換!$A:$AK,MATCH(R$1,競技者csv変換!$1:$1,0),0)="","",VLOOKUP($A107,競技者csv変換!$A:$AK,MATCH(R$1,競技者csv変換!$1:$1,0),0)))</f>
        <v/>
      </c>
      <c r="S107" s="189" t="str">
        <f>IF(ISERROR(VLOOKUP($A107,競技者csv変換!$A:$AK,MATCH(S$1,競技者csv変換!$1:$1,0),0)),"",IF(VLOOKUP($A107,競技者csv変換!$A:$AK,MATCH(S$1,競技者csv変換!$1:$1,0),0)="","",VLOOKUP($A107,競技者csv変換!$A:$AK,MATCH(S$1,競技者csv変換!$1:$1,0),0)))</f>
        <v/>
      </c>
      <c r="T107" s="189" t="str">
        <f>IF(ISERROR(VLOOKUP($A107,競技者csv変換!$A:$AK,MATCH(T$1,競技者csv変換!$1:$1,0),0)),"",IF(VLOOKUP($A107,競技者csv変換!$A:$AK,MATCH(T$1,競技者csv変換!$1:$1,0),0)="","",VLOOKUP($A107,競技者csv変換!$A:$AK,MATCH(T$1,競技者csv変換!$1:$1,0),0)))</f>
        <v/>
      </c>
      <c r="U107" s="189" t="str">
        <f>IF(ISERROR(VLOOKUP($A107,競技者csv変換!$A:$AK,MATCH(U$1,競技者csv変換!$1:$1,0),0)),"",IF(VLOOKUP($A107,競技者csv変換!$A:$AK,MATCH(U$1,競技者csv変換!$1:$1,0),0)="","",VLOOKUP($A107,競技者csv変換!$A:$AK,MATCH(U$1,競技者csv変換!$1:$1,0),0)))</f>
        <v/>
      </c>
      <c r="V107" s="189" t="str">
        <f>IF(ISERROR(VLOOKUP($A107,競技者csv変換!$A:$AK,MATCH(V$1,競技者csv変換!$1:$1,0),0)),"",IF(VLOOKUP($A107,競技者csv変換!$A:$AK,MATCH(V$1,競技者csv変換!$1:$1,0),0)="","",VLOOKUP($A107,競技者csv変換!$A:$AK,MATCH(V$1,競技者csv変換!$1:$1,0),0)))</f>
        <v/>
      </c>
      <c r="W107" s="189" t="str">
        <f>IF(ISERROR(VLOOKUP($A107,競技者csv変換!$A:$AK,MATCH(W$1,競技者csv変換!$1:$1,0),0)),"",IF(VLOOKUP($A107,競技者csv変換!$A:$AK,MATCH(W$1,競技者csv変換!$1:$1,0),0)="","",VLOOKUP($A107,競技者csv変換!$A:$AK,MATCH(W$1,競技者csv変換!$1:$1,0),0)))</f>
        <v/>
      </c>
      <c r="X107" s="189" t="str">
        <f>IF(ISERROR(VLOOKUP($A107,競技者csv変換!$A:$AK,MATCH(X$1,競技者csv変換!$1:$1,0),0)),"",IF(VLOOKUP($A107,競技者csv変換!$A:$AK,MATCH(X$1,競技者csv変換!$1:$1,0),0)="","",VLOOKUP($A107,競技者csv変換!$A:$AK,MATCH(X$1,競技者csv変換!$1:$1,0),0)))</f>
        <v/>
      </c>
      <c r="Y107" s="189" t="str">
        <f>IF(ISERROR(VLOOKUP($A107,競技者csv変換!$A:$AK,MATCH(Y$1,競技者csv変換!$1:$1,0),0)),"",IF(VLOOKUP($A107,競技者csv変換!$A:$AK,MATCH(Y$1,競技者csv変換!$1:$1,0),0)="","",VLOOKUP($A107,競技者csv変換!$A:$AK,MATCH(Y$1,競技者csv変換!$1:$1,0),0)))</f>
        <v/>
      </c>
      <c r="Z107" s="189" t="str">
        <f>IF(ISERROR(VLOOKUP($A107,競技者csv変換!$A:$AK,MATCH(Z$1,競技者csv変換!$1:$1,0),0)),"",IF(VLOOKUP($A107,競技者csv変換!$A:$AK,MATCH(Z$1,競技者csv変換!$1:$1,0),0)="","",VLOOKUP($A107,競技者csv変換!$A:$AK,MATCH(Z$1,競技者csv変換!$1:$1,0),0)))</f>
        <v/>
      </c>
      <c r="AA107" s="189" t="str">
        <f>IF(ISERROR(VLOOKUP($A107,競技者csv変換!$A:$AK,MATCH(AA$1,競技者csv変換!$1:$1,0),0)),"",IF(VLOOKUP($A107,競技者csv変換!$A:$AK,MATCH(AA$1,競技者csv変換!$1:$1,0),0)="","",VLOOKUP($A107,競技者csv変換!$A:$AK,MATCH(AA$1,競技者csv変換!$1:$1,0),0)))</f>
        <v/>
      </c>
      <c r="AB107" s="189" t="str">
        <f>IF(ISERROR(VLOOKUP($A107,競技者csv変換!$A:$AK,MATCH(AB$1,競技者csv変換!$1:$1,0),0)),"",IF(VLOOKUP($A107,競技者csv変換!$A:$AK,MATCH(AB$1,競技者csv変換!$1:$1,0),0)="","",VLOOKUP($A107,競技者csv変換!$A:$AK,MATCH(AB$1,競技者csv変換!$1:$1,0),0)))</f>
        <v/>
      </c>
      <c r="AC107" s="189" t="str">
        <f>IF(ISERROR(VLOOKUP($A107,競技者csv変換!$A:$AK,MATCH(AC$1,競技者csv変換!$1:$1,0),0)),"",IF(VLOOKUP($A107,競技者csv変換!$A:$AK,MATCH(AC$1,競技者csv変換!$1:$1,0),0)="","",VLOOKUP($A107,競技者csv変換!$A:$AK,MATCH(AC$1,競技者csv変換!$1:$1,0),0)))</f>
        <v/>
      </c>
      <c r="AD107" s="76" t="str">
        <f>IF(ISERROR(VLOOKUP($A107,競技者csv変換!$A:$AK,MATCH(AD$1,競技者csv変換!$1:$1,0),0)),"",IF(VLOOKUP($A107,競技者csv変換!$A:$AK,MATCH(AD$1,競技者csv変換!$1:$1,0),0)="","",VLOOKUP($A107,競技者csv変換!$A:$AK,MATCH(AD$1,競技者csv変換!$1:$1,0),0)))</f>
        <v/>
      </c>
      <c r="AE107" s="76" t="str">
        <f>IF(ISERROR(VLOOKUP($A107,競技者csv変換!$A:$AK,MATCH(AE$1,競技者csv変換!$1:$1,0),0)),"",IF(VLOOKUP($A107,競技者csv変換!$A:$AK,MATCH(AE$1,競技者csv変換!$1:$1,0),0)="","",VLOOKUP($A107,競技者csv変換!$A:$AK,MATCH(AE$1,競技者csv変換!$1:$1,0),0)))</f>
        <v/>
      </c>
      <c r="AF107" s="76" t="str">
        <f>IF(ISERROR(VLOOKUP($A107,競技者csv変換!$A:$AK,MATCH(AF$1,競技者csv変換!$1:$1,0),0)),"",IF(VLOOKUP($A107,競技者csv変換!$A:$AK,MATCH(AF$1,競技者csv変換!$1:$1,0),0)="","",VLOOKUP($A107,競技者csv変換!$A:$AK,MATCH(AF$1,競技者csv変換!$1:$1,0),0)))</f>
        <v/>
      </c>
      <c r="AG107" s="76" t="str">
        <f>IF(ISERROR(VLOOKUP($A107,競技者csv変換!$A:$AK,MATCH(AG$1,競技者csv変換!$1:$1,0),0)),"",IF(VLOOKUP($A107,競技者csv変換!$A:$AK,MATCH(AG$1,競技者csv変換!$1:$1,0),0)="","",VLOOKUP($A107,競技者csv変換!$A:$AK,MATCH(AG$1,競技者csv変換!$1:$1,0),0)))</f>
        <v/>
      </c>
      <c r="AH107" s="76" t="str">
        <f>IF(ISERROR(VLOOKUP($A107,競技者csv変換!$A:$AK,MATCH(AH$1,競技者csv変換!$1:$1,0),0)),"",IF(VLOOKUP($A107,競技者csv変換!$A:$AK,MATCH(AH$1,競技者csv変換!$1:$1,0),0)="","",VLOOKUP($A107,競技者csv変換!$A:$AK,MATCH(AH$1,競技者csv変換!$1:$1,0),0)))</f>
        <v/>
      </c>
      <c r="AI107" s="76" t="str">
        <f>IF(ISERROR(VLOOKUP($A107,競技者csv変換!$A:$AK,MATCH(AI$1,競技者csv変換!$1:$1,0),0)),"",IF(VLOOKUP($A107,競技者csv変換!$A:$AK,MATCH(AI$1,競技者csv変換!$1:$1,0),0)="","",VLOOKUP($A107,競技者csv変換!$A:$AK,MATCH(AI$1,競技者csv変換!$1:$1,0),0)))</f>
        <v/>
      </c>
      <c r="AJ107" s="76" t="str">
        <f>IF(ISERROR(VLOOKUP($A107,競技者csv変換!$A:$AK,MATCH(AJ$1,競技者csv変換!$1:$1,0),0)),"",IF(VLOOKUP($A107,競技者csv変換!$A:$AK,MATCH(AJ$1,競技者csv変換!$1:$1,0),0)="","",VLOOKUP($A107,競技者csv変換!$A:$AK,MATCH(AJ$1,競技者csv変換!$1:$1,0),0)))</f>
        <v/>
      </c>
      <c r="AK107" s="76" t="str">
        <f>IF(ISERROR(VLOOKUP($A107,競技者csv変換!$A:$AK,MATCH(AK$1,競技者csv変換!$1:$1,0),0)),"",IF(VLOOKUP($A107,競技者csv変換!$A:$AK,MATCH(AK$1,競技者csv変換!$1:$1,0),0)="","",VLOOKUP($A107,競技者csv変換!$A:$AK,MATCH(AK$1,競技者csv変換!$1:$1,0),0)))</f>
        <v/>
      </c>
    </row>
    <row r="108" spans="1:37" ht="18" customHeight="1">
      <c r="A108" s="76" t="str">
        <f t="shared" si="0"/>
        <v/>
      </c>
      <c r="B108" s="189" t="str">
        <f>IF(ISERROR(VLOOKUP($A108,競技者csv変換!$A:$AK,MATCH(B$1,競技者csv変換!$1:$1,0),0)),"",IF(VLOOKUP($A108,競技者csv変換!$A:$AK,MATCH(B$1,競技者csv変換!$1:$1,0),0)="","",VLOOKUP($A108,競技者csv変換!$A:$AK,MATCH(B$1,競技者csv変換!$1:$1,0),0)))</f>
        <v/>
      </c>
      <c r="C108" s="189" t="str">
        <f>IF(ISERROR(VLOOKUP($A108,競技者csv変換!$A:$AK,MATCH(C$1,競技者csv変換!$1:$1,0),0)),"",IF(VLOOKUP($A108,競技者csv変換!$A:$AK,MATCH(C$1,競技者csv変換!$1:$1,0),0)="","",VLOOKUP($A108,競技者csv変換!$A:$AK,MATCH(C$1,競技者csv変換!$1:$1,0),0)))</f>
        <v/>
      </c>
      <c r="D108" s="189" t="str">
        <f>IF(ISERROR(VLOOKUP($A108,競技者csv変換!$A:$AK,MATCH(D$1,競技者csv変換!$1:$1,0),0)),"",IF(VLOOKUP($A108,競技者csv変換!$A:$AK,MATCH(D$1,競技者csv変換!$1:$1,0),0)="","",VLOOKUP($A108,競技者csv変換!$A:$AK,MATCH(D$1,競技者csv変換!$1:$1,0),0)))</f>
        <v/>
      </c>
      <c r="E108" s="189" t="str">
        <f>IF(ISERROR(VLOOKUP($A108,競技者csv変換!$A:$AK,MATCH(E$1,競技者csv変換!$1:$1,0),0)),"",IF(VLOOKUP($A108,競技者csv変換!$A:$AK,MATCH(E$1,競技者csv変換!$1:$1,0),0)="","",VLOOKUP($A108,競技者csv変換!$A:$AK,MATCH(E$1,競技者csv変換!$1:$1,0),0)))</f>
        <v/>
      </c>
      <c r="F108" s="189" t="str">
        <f>IF(ISERROR(VLOOKUP($A108,競技者csv変換!$A:$AK,MATCH(F$1,競技者csv変換!$1:$1,0),0)),"",IF(VLOOKUP($A108,競技者csv変換!$A:$AK,MATCH(F$1,競技者csv変換!$1:$1,0),0)="","",VLOOKUP($A108,競技者csv変換!$A:$AK,MATCH(F$1,競技者csv変換!$1:$1,0),0)))</f>
        <v/>
      </c>
      <c r="G108" s="189" t="str">
        <f>IF(ISERROR(VLOOKUP($A108,競技者csv変換!$A:$AK,MATCH(G$1,競技者csv変換!$1:$1,0),0)),"",IF(VLOOKUP($A108,競技者csv変換!$A:$AK,MATCH(G$1,競技者csv変換!$1:$1,0),0)="","",VLOOKUP($A108,競技者csv変換!$A:$AK,MATCH(G$1,競技者csv変換!$1:$1,0),0)))</f>
        <v/>
      </c>
      <c r="H108" s="189" t="str">
        <f>IF(ISERROR(VLOOKUP($A108,競技者csv変換!$A:$AK,MATCH(H$1,競技者csv変換!$1:$1,0),0)),"",IF(VLOOKUP($A108,競技者csv変換!$A:$AK,MATCH(H$1,競技者csv変換!$1:$1,0),0)="","",VLOOKUP($A108,競技者csv変換!$A:$AK,MATCH(H$1,競技者csv変換!$1:$1,0),0)))</f>
        <v/>
      </c>
      <c r="I108" s="189" t="str">
        <f>IF(ISERROR(VLOOKUP($A108,競技者csv変換!$A:$AK,MATCH(I$1,競技者csv変換!$1:$1,0),0)),"",IF(VLOOKUP($A108,競技者csv変換!$A:$AK,MATCH(I$1,競技者csv変換!$1:$1,0),0)="","",VLOOKUP($A108,競技者csv変換!$A:$AK,MATCH(I$1,競技者csv変換!$1:$1,0),0)))</f>
        <v/>
      </c>
      <c r="J108" s="189" t="str">
        <f>IF(ISERROR(VLOOKUP($A108,競技者csv変換!$A:$AK,MATCH(J$1,競技者csv変換!$1:$1,0),0)),"",IF(VLOOKUP($A108,競技者csv変換!$A:$AK,MATCH(J$1,競技者csv変換!$1:$1,0),0)="","",VLOOKUP($A108,競技者csv変換!$A:$AK,MATCH(J$1,競技者csv変換!$1:$1,0),0)))</f>
        <v/>
      </c>
      <c r="K108" s="189" t="str">
        <f>IF(ISERROR(VLOOKUP($A108,競技者csv変換!$A:$AK,MATCH(K$1,競技者csv変換!$1:$1,0),0)),"",IF(VLOOKUP($A108,競技者csv変換!$A:$AK,MATCH(K$1,競技者csv変換!$1:$1,0),0)="","",VLOOKUP($A108,競技者csv変換!$A:$AK,MATCH(K$1,競技者csv変換!$1:$1,0),0)))</f>
        <v/>
      </c>
      <c r="L108" s="189" t="str">
        <f>IF(ISERROR(VLOOKUP($A108,競技者csv変換!$A:$AK,MATCH(L$1,競技者csv変換!$1:$1,0),0)),"",IF(VLOOKUP($A108,競技者csv変換!$A:$AK,MATCH(L$1,競技者csv変換!$1:$1,0),0)="","",VLOOKUP($A108,競技者csv変換!$A:$AK,MATCH(L$1,競技者csv変換!$1:$1,0),0)))</f>
        <v/>
      </c>
      <c r="M108" s="189" t="str">
        <f>IF(ISERROR(VLOOKUP($A108,競技者csv変換!$A:$AK,MATCH(M$1,競技者csv変換!$1:$1,0),0)),"",IF(VLOOKUP($A108,競技者csv変換!$A:$AK,MATCH(M$1,競技者csv変換!$1:$1,0),0)="","",VLOOKUP($A108,競技者csv変換!$A:$AK,MATCH(M$1,競技者csv変換!$1:$1,0),0)))</f>
        <v/>
      </c>
      <c r="N108" s="189" t="str">
        <f>IF(ISERROR(VLOOKUP($A108,競技者csv変換!$A:$AK,MATCH(N$1,競技者csv変換!$1:$1,0),0)),"",IF(VLOOKUP($A108,競技者csv変換!$A:$AK,MATCH(N$1,競技者csv変換!$1:$1,0),0)="","",VLOOKUP($A108,競技者csv変換!$A:$AK,MATCH(N$1,競技者csv変換!$1:$1,0),0)))</f>
        <v/>
      </c>
      <c r="O108" s="189" t="str">
        <f>IF(ISERROR(VLOOKUP($A108,競技者csv変換!$A:$AK,MATCH(O$1,競技者csv変換!$1:$1,0),0)),"",IF(VLOOKUP($A108,競技者csv変換!$A:$AK,MATCH(O$1,競技者csv変換!$1:$1,0),0)="","",VLOOKUP($A108,競技者csv変換!$A:$AK,MATCH(O$1,競技者csv変換!$1:$1,0),0)))</f>
        <v/>
      </c>
      <c r="P108" s="189" t="str">
        <f>IF(ISERROR(VLOOKUP($A108,競技者csv変換!$A:$AK,MATCH(P$1,競技者csv変換!$1:$1,0),0)),"",IF(VLOOKUP($A108,競技者csv変換!$A:$AK,MATCH(P$1,競技者csv変換!$1:$1,0),0)="","",VLOOKUP($A108,競技者csv変換!$A:$AK,MATCH(P$1,競技者csv変換!$1:$1,0),0)))</f>
        <v/>
      </c>
      <c r="Q108" s="189" t="str">
        <f>IF(ISERROR(VLOOKUP($A108,競技者csv変換!$A:$AK,MATCH(Q$1,競技者csv変換!$1:$1,0),0)),"",IF(VLOOKUP($A108,競技者csv変換!$A:$AK,MATCH(Q$1,競技者csv変換!$1:$1,0),0)="","",VLOOKUP($A108,競技者csv変換!$A:$AK,MATCH(Q$1,競技者csv変換!$1:$1,0),0)))</f>
        <v/>
      </c>
      <c r="R108" s="189" t="str">
        <f>IF(ISERROR(VLOOKUP($A108,競技者csv変換!$A:$AK,MATCH(R$1,競技者csv変換!$1:$1,0),0)),"",IF(VLOOKUP($A108,競技者csv変換!$A:$AK,MATCH(R$1,競技者csv変換!$1:$1,0),0)="","",VLOOKUP($A108,競技者csv変換!$A:$AK,MATCH(R$1,競技者csv変換!$1:$1,0),0)))</f>
        <v/>
      </c>
      <c r="S108" s="189" t="str">
        <f>IF(ISERROR(VLOOKUP($A108,競技者csv変換!$A:$AK,MATCH(S$1,競技者csv変換!$1:$1,0),0)),"",IF(VLOOKUP($A108,競技者csv変換!$A:$AK,MATCH(S$1,競技者csv変換!$1:$1,0),0)="","",VLOOKUP($A108,競技者csv変換!$A:$AK,MATCH(S$1,競技者csv変換!$1:$1,0),0)))</f>
        <v/>
      </c>
      <c r="T108" s="189" t="str">
        <f>IF(ISERROR(VLOOKUP($A108,競技者csv変換!$A:$AK,MATCH(T$1,競技者csv変換!$1:$1,0),0)),"",IF(VLOOKUP($A108,競技者csv変換!$A:$AK,MATCH(T$1,競技者csv変換!$1:$1,0),0)="","",VLOOKUP($A108,競技者csv変換!$A:$AK,MATCH(T$1,競技者csv変換!$1:$1,0),0)))</f>
        <v/>
      </c>
      <c r="U108" s="189" t="str">
        <f>IF(ISERROR(VLOOKUP($A108,競技者csv変換!$A:$AK,MATCH(U$1,競技者csv変換!$1:$1,0),0)),"",IF(VLOOKUP($A108,競技者csv変換!$A:$AK,MATCH(U$1,競技者csv変換!$1:$1,0),0)="","",VLOOKUP($A108,競技者csv変換!$A:$AK,MATCH(U$1,競技者csv変換!$1:$1,0),0)))</f>
        <v/>
      </c>
      <c r="V108" s="189" t="str">
        <f>IF(ISERROR(VLOOKUP($A108,競技者csv変換!$A:$AK,MATCH(V$1,競技者csv変換!$1:$1,0),0)),"",IF(VLOOKUP($A108,競技者csv変換!$A:$AK,MATCH(V$1,競技者csv変換!$1:$1,0),0)="","",VLOOKUP($A108,競技者csv変換!$A:$AK,MATCH(V$1,競技者csv変換!$1:$1,0),0)))</f>
        <v/>
      </c>
      <c r="W108" s="189" t="str">
        <f>IF(ISERROR(VLOOKUP($A108,競技者csv変換!$A:$AK,MATCH(W$1,競技者csv変換!$1:$1,0),0)),"",IF(VLOOKUP($A108,競技者csv変換!$A:$AK,MATCH(W$1,競技者csv変換!$1:$1,0),0)="","",VLOOKUP($A108,競技者csv変換!$A:$AK,MATCH(W$1,競技者csv変換!$1:$1,0),0)))</f>
        <v/>
      </c>
      <c r="X108" s="189" t="str">
        <f>IF(ISERROR(VLOOKUP($A108,競技者csv変換!$A:$AK,MATCH(X$1,競技者csv変換!$1:$1,0),0)),"",IF(VLOOKUP($A108,競技者csv変換!$A:$AK,MATCH(X$1,競技者csv変換!$1:$1,0),0)="","",VLOOKUP($A108,競技者csv変換!$A:$AK,MATCH(X$1,競技者csv変換!$1:$1,0),0)))</f>
        <v/>
      </c>
      <c r="Y108" s="189" t="str">
        <f>IF(ISERROR(VLOOKUP($A108,競技者csv変換!$A:$AK,MATCH(Y$1,競技者csv変換!$1:$1,0),0)),"",IF(VLOOKUP($A108,競技者csv変換!$A:$AK,MATCH(Y$1,競技者csv変換!$1:$1,0),0)="","",VLOOKUP($A108,競技者csv変換!$A:$AK,MATCH(Y$1,競技者csv変換!$1:$1,0),0)))</f>
        <v/>
      </c>
      <c r="Z108" s="189" t="str">
        <f>IF(ISERROR(VLOOKUP($A108,競技者csv変換!$A:$AK,MATCH(Z$1,競技者csv変換!$1:$1,0),0)),"",IF(VLOOKUP($A108,競技者csv変換!$A:$AK,MATCH(Z$1,競技者csv変換!$1:$1,0),0)="","",VLOOKUP($A108,競技者csv変換!$A:$AK,MATCH(Z$1,競技者csv変換!$1:$1,0),0)))</f>
        <v/>
      </c>
      <c r="AA108" s="189" t="str">
        <f>IF(ISERROR(VLOOKUP($A108,競技者csv変換!$A:$AK,MATCH(AA$1,競技者csv変換!$1:$1,0),0)),"",IF(VLOOKUP($A108,競技者csv変換!$A:$AK,MATCH(AA$1,競技者csv変換!$1:$1,0),0)="","",VLOOKUP($A108,競技者csv変換!$A:$AK,MATCH(AA$1,競技者csv変換!$1:$1,0),0)))</f>
        <v/>
      </c>
      <c r="AB108" s="189" t="str">
        <f>IF(ISERROR(VLOOKUP($A108,競技者csv変換!$A:$AK,MATCH(AB$1,競技者csv変換!$1:$1,0),0)),"",IF(VLOOKUP($A108,競技者csv変換!$A:$AK,MATCH(AB$1,競技者csv変換!$1:$1,0),0)="","",VLOOKUP($A108,競技者csv変換!$A:$AK,MATCH(AB$1,競技者csv変換!$1:$1,0),0)))</f>
        <v/>
      </c>
      <c r="AC108" s="189" t="str">
        <f>IF(ISERROR(VLOOKUP($A108,競技者csv変換!$A:$AK,MATCH(AC$1,競技者csv変換!$1:$1,0),0)),"",IF(VLOOKUP($A108,競技者csv変換!$A:$AK,MATCH(AC$1,競技者csv変換!$1:$1,0),0)="","",VLOOKUP($A108,競技者csv変換!$A:$AK,MATCH(AC$1,競技者csv変換!$1:$1,0),0)))</f>
        <v/>
      </c>
      <c r="AD108" s="76" t="str">
        <f>IF(ISERROR(VLOOKUP($A108,競技者csv変換!$A:$AK,MATCH(AD$1,競技者csv変換!$1:$1,0),0)),"",IF(VLOOKUP($A108,競技者csv変換!$A:$AK,MATCH(AD$1,競技者csv変換!$1:$1,0),0)="","",VLOOKUP($A108,競技者csv変換!$A:$AK,MATCH(AD$1,競技者csv変換!$1:$1,0),0)))</f>
        <v/>
      </c>
      <c r="AE108" s="76" t="str">
        <f>IF(ISERROR(VLOOKUP($A108,競技者csv変換!$A:$AK,MATCH(AE$1,競技者csv変換!$1:$1,0),0)),"",IF(VLOOKUP($A108,競技者csv変換!$A:$AK,MATCH(AE$1,競技者csv変換!$1:$1,0),0)="","",VLOOKUP($A108,競技者csv変換!$A:$AK,MATCH(AE$1,競技者csv変換!$1:$1,0),0)))</f>
        <v/>
      </c>
      <c r="AF108" s="76" t="str">
        <f>IF(ISERROR(VLOOKUP($A108,競技者csv変換!$A:$AK,MATCH(AF$1,競技者csv変換!$1:$1,0),0)),"",IF(VLOOKUP($A108,競技者csv変換!$A:$AK,MATCH(AF$1,競技者csv変換!$1:$1,0),0)="","",VLOOKUP($A108,競技者csv変換!$A:$AK,MATCH(AF$1,競技者csv変換!$1:$1,0),0)))</f>
        <v/>
      </c>
      <c r="AG108" s="76" t="str">
        <f>IF(ISERROR(VLOOKUP($A108,競技者csv変換!$A:$AK,MATCH(AG$1,競技者csv変換!$1:$1,0),0)),"",IF(VLOOKUP($A108,競技者csv変換!$A:$AK,MATCH(AG$1,競技者csv変換!$1:$1,0),0)="","",VLOOKUP($A108,競技者csv変換!$A:$AK,MATCH(AG$1,競技者csv変換!$1:$1,0),0)))</f>
        <v/>
      </c>
      <c r="AH108" s="76" t="str">
        <f>IF(ISERROR(VLOOKUP($A108,競技者csv変換!$A:$AK,MATCH(AH$1,競技者csv変換!$1:$1,0),0)),"",IF(VLOOKUP($A108,競技者csv変換!$A:$AK,MATCH(AH$1,競技者csv変換!$1:$1,0),0)="","",VLOOKUP($A108,競技者csv変換!$A:$AK,MATCH(AH$1,競技者csv変換!$1:$1,0),0)))</f>
        <v/>
      </c>
      <c r="AI108" s="76" t="str">
        <f>IF(ISERROR(VLOOKUP($A108,競技者csv変換!$A:$AK,MATCH(AI$1,競技者csv変換!$1:$1,0),0)),"",IF(VLOOKUP($A108,競技者csv変換!$A:$AK,MATCH(AI$1,競技者csv変換!$1:$1,0),0)="","",VLOOKUP($A108,競技者csv変換!$A:$AK,MATCH(AI$1,競技者csv変換!$1:$1,0),0)))</f>
        <v/>
      </c>
      <c r="AJ108" s="76" t="str">
        <f>IF(ISERROR(VLOOKUP($A108,競技者csv変換!$A:$AK,MATCH(AJ$1,競技者csv変換!$1:$1,0),0)),"",IF(VLOOKUP($A108,競技者csv変換!$A:$AK,MATCH(AJ$1,競技者csv変換!$1:$1,0),0)="","",VLOOKUP($A108,競技者csv変換!$A:$AK,MATCH(AJ$1,競技者csv変換!$1:$1,0),0)))</f>
        <v/>
      </c>
      <c r="AK108" s="76" t="str">
        <f>IF(ISERROR(VLOOKUP($A108,競技者csv変換!$A:$AK,MATCH(AK$1,競技者csv変換!$1:$1,0),0)),"",IF(VLOOKUP($A108,競技者csv変換!$A:$AK,MATCH(AK$1,競技者csv変換!$1:$1,0),0)="","",VLOOKUP($A108,競技者csv変換!$A:$AK,MATCH(AK$1,競技者csv変換!$1:$1,0),0)))</f>
        <v/>
      </c>
    </row>
    <row r="109" spans="1:37" ht="18" customHeight="1">
      <c r="A109" s="76" t="str">
        <f t="shared" si="0"/>
        <v/>
      </c>
      <c r="B109" s="189" t="str">
        <f>IF(ISERROR(VLOOKUP($A109,競技者csv変換!$A:$AK,MATCH(B$1,競技者csv変換!$1:$1,0),0)),"",IF(VLOOKUP($A109,競技者csv変換!$A:$AK,MATCH(B$1,競技者csv変換!$1:$1,0),0)="","",VLOOKUP($A109,競技者csv変換!$A:$AK,MATCH(B$1,競技者csv変換!$1:$1,0),0)))</f>
        <v/>
      </c>
      <c r="C109" s="189" t="str">
        <f>IF(ISERROR(VLOOKUP($A109,競技者csv変換!$A:$AK,MATCH(C$1,競技者csv変換!$1:$1,0),0)),"",IF(VLOOKUP($A109,競技者csv変換!$A:$AK,MATCH(C$1,競技者csv変換!$1:$1,0),0)="","",VLOOKUP($A109,競技者csv変換!$A:$AK,MATCH(C$1,競技者csv変換!$1:$1,0),0)))</f>
        <v/>
      </c>
      <c r="D109" s="189" t="str">
        <f>IF(ISERROR(VLOOKUP($A109,競技者csv変換!$A:$AK,MATCH(D$1,競技者csv変換!$1:$1,0),0)),"",IF(VLOOKUP($A109,競技者csv変換!$A:$AK,MATCH(D$1,競技者csv変換!$1:$1,0),0)="","",VLOOKUP($A109,競技者csv変換!$A:$AK,MATCH(D$1,競技者csv変換!$1:$1,0),0)))</f>
        <v/>
      </c>
      <c r="E109" s="189" t="str">
        <f>IF(ISERROR(VLOOKUP($A109,競技者csv変換!$A:$AK,MATCH(E$1,競技者csv変換!$1:$1,0),0)),"",IF(VLOOKUP($A109,競技者csv変換!$A:$AK,MATCH(E$1,競技者csv変換!$1:$1,0),0)="","",VLOOKUP($A109,競技者csv変換!$A:$AK,MATCH(E$1,競技者csv変換!$1:$1,0),0)))</f>
        <v/>
      </c>
      <c r="F109" s="189" t="str">
        <f>IF(ISERROR(VLOOKUP($A109,競技者csv変換!$A:$AK,MATCH(F$1,競技者csv変換!$1:$1,0),0)),"",IF(VLOOKUP($A109,競技者csv変換!$A:$AK,MATCH(F$1,競技者csv変換!$1:$1,0),0)="","",VLOOKUP($A109,競技者csv変換!$A:$AK,MATCH(F$1,競技者csv変換!$1:$1,0),0)))</f>
        <v/>
      </c>
      <c r="G109" s="189" t="str">
        <f>IF(ISERROR(VLOOKUP($A109,競技者csv変換!$A:$AK,MATCH(G$1,競技者csv変換!$1:$1,0),0)),"",IF(VLOOKUP($A109,競技者csv変換!$A:$AK,MATCH(G$1,競技者csv変換!$1:$1,0),0)="","",VLOOKUP($A109,競技者csv変換!$A:$AK,MATCH(G$1,競技者csv変換!$1:$1,0),0)))</f>
        <v/>
      </c>
      <c r="H109" s="189" t="str">
        <f>IF(ISERROR(VLOOKUP($A109,競技者csv変換!$A:$AK,MATCH(H$1,競技者csv変換!$1:$1,0),0)),"",IF(VLOOKUP($A109,競技者csv変換!$A:$AK,MATCH(H$1,競技者csv変換!$1:$1,0),0)="","",VLOOKUP($A109,競技者csv変換!$A:$AK,MATCH(H$1,競技者csv変換!$1:$1,0),0)))</f>
        <v/>
      </c>
      <c r="I109" s="189" t="str">
        <f>IF(ISERROR(VLOOKUP($A109,競技者csv変換!$A:$AK,MATCH(I$1,競技者csv変換!$1:$1,0),0)),"",IF(VLOOKUP($A109,競技者csv変換!$A:$AK,MATCH(I$1,競技者csv変換!$1:$1,0),0)="","",VLOOKUP($A109,競技者csv変換!$A:$AK,MATCH(I$1,競技者csv変換!$1:$1,0),0)))</f>
        <v/>
      </c>
      <c r="J109" s="189" t="str">
        <f>IF(ISERROR(VLOOKUP($A109,競技者csv変換!$A:$AK,MATCH(J$1,競技者csv変換!$1:$1,0),0)),"",IF(VLOOKUP($A109,競技者csv変換!$A:$AK,MATCH(J$1,競技者csv変換!$1:$1,0),0)="","",VLOOKUP($A109,競技者csv変換!$A:$AK,MATCH(J$1,競技者csv変換!$1:$1,0),0)))</f>
        <v/>
      </c>
      <c r="K109" s="189" t="str">
        <f>IF(ISERROR(VLOOKUP($A109,競技者csv変換!$A:$AK,MATCH(K$1,競技者csv変換!$1:$1,0),0)),"",IF(VLOOKUP($A109,競技者csv変換!$A:$AK,MATCH(K$1,競技者csv変換!$1:$1,0),0)="","",VLOOKUP($A109,競技者csv変換!$A:$AK,MATCH(K$1,競技者csv変換!$1:$1,0),0)))</f>
        <v/>
      </c>
      <c r="L109" s="189" t="str">
        <f>IF(ISERROR(VLOOKUP($A109,競技者csv変換!$A:$AK,MATCH(L$1,競技者csv変換!$1:$1,0),0)),"",IF(VLOOKUP($A109,競技者csv変換!$A:$AK,MATCH(L$1,競技者csv変換!$1:$1,0),0)="","",VLOOKUP($A109,競技者csv変換!$A:$AK,MATCH(L$1,競技者csv変換!$1:$1,0),0)))</f>
        <v/>
      </c>
      <c r="M109" s="189" t="str">
        <f>IF(ISERROR(VLOOKUP($A109,競技者csv変換!$A:$AK,MATCH(M$1,競技者csv変換!$1:$1,0),0)),"",IF(VLOOKUP($A109,競技者csv変換!$A:$AK,MATCH(M$1,競技者csv変換!$1:$1,0),0)="","",VLOOKUP($A109,競技者csv変換!$A:$AK,MATCH(M$1,競技者csv変換!$1:$1,0),0)))</f>
        <v/>
      </c>
      <c r="N109" s="189" t="str">
        <f>IF(ISERROR(VLOOKUP($A109,競技者csv変換!$A:$AK,MATCH(N$1,競技者csv変換!$1:$1,0),0)),"",IF(VLOOKUP($A109,競技者csv変換!$A:$AK,MATCH(N$1,競技者csv変換!$1:$1,0),0)="","",VLOOKUP($A109,競技者csv変換!$A:$AK,MATCH(N$1,競技者csv変換!$1:$1,0),0)))</f>
        <v/>
      </c>
      <c r="O109" s="189" t="str">
        <f>IF(ISERROR(VLOOKUP($A109,競技者csv変換!$A:$AK,MATCH(O$1,競技者csv変換!$1:$1,0),0)),"",IF(VLOOKUP($A109,競技者csv変換!$A:$AK,MATCH(O$1,競技者csv変換!$1:$1,0),0)="","",VLOOKUP($A109,競技者csv変換!$A:$AK,MATCH(O$1,競技者csv変換!$1:$1,0),0)))</f>
        <v/>
      </c>
      <c r="P109" s="189" t="str">
        <f>IF(ISERROR(VLOOKUP($A109,競技者csv変換!$A:$AK,MATCH(P$1,競技者csv変換!$1:$1,0),0)),"",IF(VLOOKUP($A109,競技者csv変換!$A:$AK,MATCH(P$1,競技者csv変換!$1:$1,0),0)="","",VLOOKUP($A109,競技者csv変換!$A:$AK,MATCH(P$1,競技者csv変換!$1:$1,0),0)))</f>
        <v/>
      </c>
      <c r="Q109" s="189" t="str">
        <f>IF(ISERROR(VLOOKUP($A109,競技者csv変換!$A:$AK,MATCH(Q$1,競技者csv変換!$1:$1,0),0)),"",IF(VLOOKUP($A109,競技者csv変換!$A:$AK,MATCH(Q$1,競技者csv変換!$1:$1,0),0)="","",VLOOKUP($A109,競技者csv変換!$A:$AK,MATCH(Q$1,競技者csv変換!$1:$1,0),0)))</f>
        <v/>
      </c>
      <c r="R109" s="189" t="str">
        <f>IF(ISERROR(VLOOKUP($A109,競技者csv変換!$A:$AK,MATCH(R$1,競技者csv変換!$1:$1,0),0)),"",IF(VLOOKUP($A109,競技者csv変換!$A:$AK,MATCH(R$1,競技者csv変換!$1:$1,0),0)="","",VLOOKUP($A109,競技者csv変換!$A:$AK,MATCH(R$1,競技者csv変換!$1:$1,0),0)))</f>
        <v/>
      </c>
      <c r="S109" s="189" t="str">
        <f>IF(ISERROR(VLOOKUP($A109,競技者csv変換!$A:$AK,MATCH(S$1,競技者csv変換!$1:$1,0),0)),"",IF(VLOOKUP($A109,競技者csv変換!$A:$AK,MATCH(S$1,競技者csv変換!$1:$1,0),0)="","",VLOOKUP($A109,競技者csv変換!$A:$AK,MATCH(S$1,競技者csv変換!$1:$1,0),0)))</f>
        <v/>
      </c>
      <c r="T109" s="189" t="str">
        <f>IF(ISERROR(VLOOKUP($A109,競技者csv変換!$A:$AK,MATCH(T$1,競技者csv変換!$1:$1,0),0)),"",IF(VLOOKUP($A109,競技者csv変換!$A:$AK,MATCH(T$1,競技者csv変換!$1:$1,0),0)="","",VLOOKUP($A109,競技者csv変換!$A:$AK,MATCH(T$1,競技者csv変換!$1:$1,0),0)))</f>
        <v/>
      </c>
      <c r="U109" s="189" t="str">
        <f>IF(ISERROR(VLOOKUP($A109,競技者csv変換!$A:$AK,MATCH(U$1,競技者csv変換!$1:$1,0),0)),"",IF(VLOOKUP($A109,競技者csv変換!$A:$AK,MATCH(U$1,競技者csv変換!$1:$1,0),0)="","",VLOOKUP($A109,競技者csv変換!$A:$AK,MATCH(U$1,競技者csv変換!$1:$1,0),0)))</f>
        <v/>
      </c>
      <c r="V109" s="189" t="str">
        <f>IF(ISERROR(VLOOKUP($A109,競技者csv変換!$A:$AK,MATCH(V$1,競技者csv変換!$1:$1,0),0)),"",IF(VLOOKUP($A109,競技者csv変換!$A:$AK,MATCH(V$1,競技者csv変換!$1:$1,0),0)="","",VLOOKUP($A109,競技者csv変換!$A:$AK,MATCH(V$1,競技者csv変換!$1:$1,0),0)))</f>
        <v/>
      </c>
      <c r="W109" s="189" t="str">
        <f>IF(ISERROR(VLOOKUP($A109,競技者csv変換!$A:$AK,MATCH(W$1,競技者csv変換!$1:$1,0),0)),"",IF(VLOOKUP($A109,競技者csv変換!$A:$AK,MATCH(W$1,競技者csv変換!$1:$1,0),0)="","",VLOOKUP($A109,競技者csv変換!$A:$AK,MATCH(W$1,競技者csv変換!$1:$1,0),0)))</f>
        <v/>
      </c>
      <c r="X109" s="189" t="str">
        <f>IF(ISERROR(VLOOKUP($A109,競技者csv変換!$A:$AK,MATCH(X$1,競技者csv変換!$1:$1,0),0)),"",IF(VLOOKUP($A109,競技者csv変換!$A:$AK,MATCH(X$1,競技者csv変換!$1:$1,0),0)="","",VLOOKUP($A109,競技者csv変換!$A:$AK,MATCH(X$1,競技者csv変換!$1:$1,0),0)))</f>
        <v/>
      </c>
      <c r="Y109" s="189" t="str">
        <f>IF(ISERROR(VLOOKUP($A109,競技者csv変換!$A:$AK,MATCH(Y$1,競技者csv変換!$1:$1,0),0)),"",IF(VLOOKUP($A109,競技者csv変換!$A:$AK,MATCH(Y$1,競技者csv変換!$1:$1,0),0)="","",VLOOKUP($A109,競技者csv変換!$A:$AK,MATCH(Y$1,競技者csv変換!$1:$1,0),0)))</f>
        <v/>
      </c>
      <c r="Z109" s="189" t="str">
        <f>IF(ISERROR(VLOOKUP($A109,競技者csv変換!$A:$AK,MATCH(Z$1,競技者csv変換!$1:$1,0),0)),"",IF(VLOOKUP($A109,競技者csv変換!$A:$AK,MATCH(Z$1,競技者csv変換!$1:$1,0),0)="","",VLOOKUP($A109,競技者csv変換!$A:$AK,MATCH(Z$1,競技者csv変換!$1:$1,0),0)))</f>
        <v/>
      </c>
      <c r="AA109" s="189" t="str">
        <f>IF(ISERROR(VLOOKUP($A109,競技者csv変換!$A:$AK,MATCH(AA$1,競技者csv変換!$1:$1,0),0)),"",IF(VLOOKUP($A109,競技者csv変換!$A:$AK,MATCH(AA$1,競技者csv変換!$1:$1,0),0)="","",VLOOKUP($A109,競技者csv変換!$A:$AK,MATCH(AA$1,競技者csv変換!$1:$1,0),0)))</f>
        <v/>
      </c>
      <c r="AB109" s="189" t="str">
        <f>IF(ISERROR(VLOOKUP($A109,競技者csv変換!$A:$AK,MATCH(AB$1,競技者csv変換!$1:$1,0),0)),"",IF(VLOOKUP($A109,競技者csv変換!$A:$AK,MATCH(AB$1,競技者csv変換!$1:$1,0),0)="","",VLOOKUP($A109,競技者csv変換!$A:$AK,MATCH(AB$1,競技者csv変換!$1:$1,0),0)))</f>
        <v/>
      </c>
      <c r="AC109" s="189" t="str">
        <f>IF(ISERROR(VLOOKUP($A109,競技者csv変換!$A:$AK,MATCH(AC$1,競技者csv変換!$1:$1,0),0)),"",IF(VLOOKUP($A109,競技者csv変換!$A:$AK,MATCH(AC$1,競技者csv変換!$1:$1,0),0)="","",VLOOKUP($A109,競技者csv変換!$A:$AK,MATCH(AC$1,競技者csv変換!$1:$1,0),0)))</f>
        <v/>
      </c>
      <c r="AD109" s="76" t="str">
        <f>IF(ISERROR(VLOOKUP($A109,競技者csv変換!$A:$AK,MATCH(AD$1,競技者csv変換!$1:$1,0),0)),"",IF(VLOOKUP($A109,競技者csv変換!$A:$AK,MATCH(AD$1,競技者csv変換!$1:$1,0),0)="","",VLOOKUP($A109,競技者csv変換!$A:$AK,MATCH(AD$1,競技者csv変換!$1:$1,0),0)))</f>
        <v/>
      </c>
      <c r="AE109" s="76" t="str">
        <f>IF(ISERROR(VLOOKUP($A109,競技者csv変換!$A:$AK,MATCH(AE$1,競技者csv変換!$1:$1,0),0)),"",IF(VLOOKUP($A109,競技者csv変換!$A:$AK,MATCH(AE$1,競技者csv変換!$1:$1,0),0)="","",VLOOKUP($A109,競技者csv変換!$A:$AK,MATCH(AE$1,競技者csv変換!$1:$1,0),0)))</f>
        <v/>
      </c>
      <c r="AF109" s="76" t="str">
        <f>IF(ISERROR(VLOOKUP($A109,競技者csv変換!$A:$AK,MATCH(AF$1,競技者csv変換!$1:$1,0),0)),"",IF(VLOOKUP($A109,競技者csv変換!$A:$AK,MATCH(AF$1,競技者csv変換!$1:$1,0),0)="","",VLOOKUP($A109,競技者csv変換!$A:$AK,MATCH(AF$1,競技者csv変換!$1:$1,0),0)))</f>
        <v/>
      </c>
      <c r="AG109" s="76" t="str">
        <f>IF(ISERROR(VLOOKUP($A109,競技者csv変換!$A:$AK,MATCH(AG$1,競技者csv変換!$1:$1,0),0)),"",IF(VLOOKUP($A109,競技者csv変換!$A:$AK,MATCH(AG$1,競技者csv変換!$1:$1,0),0)="","",VLOOKUP($A109,競技者csv変換!$A:$AK,MATCH(AG$1,競技者csv変換!$1:$1,0),0)))</f>
        <v/>
      </c>
      <c r="AH109" s="76" t="str">
        <f>IF(ISERROR(VLOOKUP($A109,競技者csv変換!$A:$AK,MATCH(AH$1,競技者csv変換!$1:$1,0),0)),"",IF(VLOOKUP($A109,競技者csv変換!$A:$AK,MATCH(AH$1,競技者csv変換!$1:$1,0),0)="","",VLOOKUP($A109,競技者csv変換!$A:$AK,MATCH(AH$1,競技者csv変換!$1:$1,0),0)))</f>
        <v/>
      </c>
      <c r="AI109" s="76" t="str">
        <f>IF(ISERROR(VLOOKUP($A109,競技者csv変換!$A:$AK,MATCH(AI$1,競技者csv変換!$1:$1,0),0)),"",IF(VLOOKUP($A109,競技者csv変換!$A:$AK,MATCH(AI$1,競技者csv変換!$1:$1,0),0)="","",VLOOKUP($A109,競技者csv変換!$A:$AK,MATCH(AI$1,競技者csv変換!$1:$1,0),0)))</f>
        <v/>
      </c>
      <c r="AJ109" s="76" t="str">
        <f>IF(ISERROR(VLOOKUP($A109,競技者csv変換!$A:$AK,MATCH(AJ$1,競技者csv変換!$1:$1,0),0)),"",IF(VLOOKUP($A109,競技者csv変換!$A:$AK,MATCH(AJ$1,競技者csv変換!$1:$1,0),0)="","",VLOOKUP($A109,競技者csv変換!$A:$AK,MATCH(AJ$1,競技者csv変換!$1:$1,0),0)))</f>
        <v/>
      </c>
      <c r="AK109" s="76" t="str">
        <f>IF(ISERROR(VLOOKUP($A109,競技者csv変換!$A:$AK,MATCH(AK$1,競技者csv変換!$1:$1,0),0)),"",IF(VLOOKUP($A109,競技者csv変換!$A:$AK,MATCH(AK$1,競技者csv変換!$1:$1,0),0)="","",VLOOKUP($A109,競技者csv変換!$A:$AK,MATCH(AK$1,競技者csv変換!$1:$1,0),0)))</f>
        <v/>
      </c>
    </row>
    <row r="110" spans="1:37" ht="18" customHeight="1">
      <c r="A110" s="76" t="str">
        <f t="shared" si="0"/>
        <v/>
      </c>
      <c r="B110" s="189" t="str">
        <f>IF(ISERROR(VLOOKUP($A110,競技者csv変換!$A:$AK,MATCH(B$1,競技者csv変換!$1:$1,0),0)),"",IF(VLOOKUP($A110,競技者csv変換!$A:$AK,MATCH(B$1,競技者csv変換!$1:$1,0),0)="","",VLOOKUP($A110,競技者csv変換!$A:$AK,MATCH(B$1,競技者csv変換!$1:$1,0),0)))</f>
        <v/>
      </c>
      <c r="C110" s="189" t="str">
        <f>IF(ISERROR(VLOOKUP($A110,競技者csv変換!$A:$AK,MATCH(C$1,競技者csv変換!$1:$1,0),0)),"",IF(VLOOKUP($A110,競技者csv変換!$A:$AK,MATCH(C$1,競技者csv変換!$1:$1,0),0)="","",VLOOKUP($A110,競技者csv変換!$A:$AK,MATCH(C$1,競技者csv変換!$1:$1,0),0)))</f>
        <v/>
      </c>
      <c r="D110" s="189" t="str">
        <f>IF(ISERROR(VLOOKUP($A110,競技者csv変換!$A:$AK,MATCH(D$1,競技者csv変換!$1:$1,0),0)),"",IF(VLOOKUP($A110,競技者csv変換!$A:$AK,MATCH(D$1,競技者csv変換!$1:$1,0),0)="","",VLOOKUP($A110,競技者csv変換!$A:$AK,MATCH(D$1,競技者csv変換!$1:$1,0),0)))</f>
        <v/>
      </c>
      <c r="E110" s="189" t="str">
        <f>IF(ISERROR(VLOOKUP($A110,競技者csv変換!$A:$AK,MATCH(E$1,競技者csv変換!$1:$1,0),0)),"",IF(VLOOKUP($A110,競技者csv変換!$A:$AK,MATCH(E$1,競技者csv変換!$1:$1,0),0)="","",VLOOKUP($A110,競技者csv変換!$A:$AK,MATCH(E$1,競技者csv変換!$1:$1,0),0)))</f>
        <v/>
      </c>
      <c r="F110" s="189" t="str">
        <f>IF(ISERROR(VLOOKUP($A110,競技者csv変換!$A:$AK,MATCH(F$1,競技者csv変換!$1:$1,0),0)),"",IF(VLOOKUP($A110,競技者csv変換!$A:$AK,MATCH(F$1,競技者csv変換!$1:$1,0),0)="","",VLOOKUP($A110,競技者csv変換!$A:$AK,MATCH(F$1,競技者csv変換!$1:$1,0),0)))</f>
        <v/>
      </c>
      <c r="G110" s="189" t="str">
        <f>IF(ISERROR(VLOOKUP($A110,競技者csv変換!$A:$AK,MATCH(G$1,競技者csv変換!$1:$1,0),0)),"",IF(VLOOKUP($A110,競技者csv変換!$A:$AK,MATCH(G$1,競技者csv変換!$1:$1,0),0)="","",VLOOKUP($A110,競技者csv変換!$A:$AK,MATCH(G$1,競技者csv変換!$1:$1,0),0)))</f>
        <v/>
      </c>
      <c r="H110" s="189" t="str">
        <f>IF(ISERROR(VLOOKUP($A110,競技者csv変換!$A:$AK,MATCH(H$1,競技者csv変換!$1:$1,0),0)),"",IF(VLOOKUP($A110,競技者csv変換!$A:$AK,MATCH(H$1,競技者csv変換!$1:$1,0),0)="","",VLOOKUP($A110,競技者csv変換!$A:$AK,MATCH(H$1,競技者csv変換!$1:$1,0),0)))</f>
        <v/>
      </c>
      <c r="I110" s="189" t="str">
        <f>IF(ISERROR(VLOOKUP($A110,競技者csv変換!$A:$AK,MATCH(I$1,競技者csv変換!$1:$1,0),0)),"",IF(VLOOKUP($A110,競技者csv変換!$A:$AK,MATCH(I$1,競技者csv変換!$1:$1,0),0)="","",VLOOKUP($A110,競技者csv変換!$A:$AK,MATCH(I$1,競技者csv変換!$1:$1,0),0)))</f>
        <v/>
      </c>
      <c r="J110" s="189" t="str">
        <f>IF(ISERROR(VLOOKUP($A110,競技者csv変換!$A:$AK,MATCH(J$1,競技者csv変換!$1:$1,0),0)),"",IF(VLOOKUP($A110,競技者csv変換!$A:$AK,MATCH(J$1,競技者csv変換!$1:$1,0),0)="","",VLOOKUP($A110,競技者csv変換!$A:$AK,MATCH(J$1,競技者csv変換!$1:$1,0),0)))</f>
        <v/>
      </c>
      <c r="K110" s="189" t="str">
        <f>IF(ISERROR(VLOOKUP($A110,競技者csv変換!$A:$AK,MATCH(K$1,競技者csv変換!$1:$1,0),0)),"",IF(VLOOKUP($A110,競技者csv変換!$A:$AK,MATCH(K$1,競技者csv変換!$1:$1,0),0)="","",VLOOKUP($A110,競技者csv変換!$A:$AK,MATCH(K$1,競技者csv変換!$1:$1,0),0)))</f>
        <v/>
      </c>
      <c r="L110" s="189" t="str">
        <f>IF(ISERROR(VLOOKUP($A110,競技者csv変換!$A:$AK,MATCH(L$1,競技者csv変換!$1:$1,0),0)),"",IF(VLOOKUP($A110,競技者csv変換!$A:$AK,MATCH(L$1,競技者csv変換!$1:$1,0),0)="","",VLOOKUP($A110,競技者csv変換!$A:$AK,MATCH(L$1,競技者csv変換!$1:$1,0),0)))</f>
        <v/>
      </c>
      <c r="M110" s="189" t="str">
        <f>IF(ISERROR(VLOOKUP($A110,競技者csv変換!$A:$AK,MATCH(M$1,競技者csv変換!$1:$1,0),0)),"",IF(VLOOKUP($A110,競技者csv変換!$A:$AK,MATCH(M$1,競技者csv変換!$1:$1,0),0)="","",VLOOKUP($A110,競技者csv変換!$A:$AK,MATCH(M$1,競技者csv変換!$1:$1,0),0)))</f>
        <v/>
      </c>
      <c r="N110" s="189" t="str">
        <f>IF(ISERROR(VLOOKUP($A110,競技者csv変換!$A:$AK,MATCH(N$1,競技者csv変換!$1:$1,0),0)),"",IF(VLOOKUP($A110,競技者csv変換!$A:$AK,MATCH(N$1,競技者csv変換!$1:$1,0),0)="","",VLOOKUP($A110,競技者csv変換!$A:$AK,MATCH(N$1,競技者csv変換!$1:$1,0),0)))</f>
        <v/>
      </c>
      <c r="O110" s="189" t="str">
        <f>IF(ISERROR(VLOOKUP($A110,競技者csv変換!$A:$AK,MATCH(O$1,競技者csv変換!$1:$1,0),0)),"",IF(VLOOKUP($A110,競技者csv変換!$A:$AK,MATCH(O$1,競技者csv変換!$1:$1,0),0)="","",VLOOKUP($A110,競技者csv変換!$A:$AK,MATCH(O$1,競技者csv変換!$1:$1,0),0)))</f>
        <v/>
      </c>
      <c r="P110" s="189" t="str">
        <f>IF(ISERROR(VLOOKUP($A110,競技者csv変換!$A:$AK,MATCH(P$1,競技者csv変換!$1:$1,0),0)),"",IF(VLOOKUP($A110,競技者csv変換!$A:$AK,MATCH(P$1,競技者csv変換!$1:$1,0),0)="","",VLOOKUP($A110,競技者csv変換!$A:$AK,MATCH(P$1,競技者csv変換!$1:$1,0),0)))</f>
        <v/>
      </c>
      <c r="Q110" s="189" t="str">
        <f>IF(ISERROR(VLOOKUP($A110,競技者csv変換!$A:$AK,MATCH(Q$1,競技者csv変換!$1:$1,0),0)),"",IF(VLOOKUP($A110,競技者csv変換!$A:$AK,MATCH(Q$1,競技者csv変換!$1:$1,0),0)="","",VLOOKUP($A110,競技者csv変換!$A:$AK,MATCH(Q$1,競技者csv変換!$1:$1,0),0)))</f>
        <v/>
      </c>
      <c r="R110" s="189" t="str">
        <f>IF(ISERROR(VLOOKUP($A110,競技者csv変換!$A:$AK,MATCH(R$1,競技者csv変換!$1:$1,0),0)),"",IF(VLOOKUP($A110,競技者csv変換!$A:$AK,MATCH(R$1,競技者csv変換!$1:$1,0),0)="","",VLOOKUP($A110,競技者csv変換!$A:$AK,MATCH(R$1,競技者csv変換!$1:$1,0),0)))</f>
        <v/>
      </c>
      <c r="S110" s="189" t="str">
        <f>IF(ISERROR(VLOOKUP($A110,競技者csv変換!$A:$AK,MATCH(S$1,競技者csv変換!$1:$1,0),0)),"",IF(VLOOKUP($A110,競技者csv変換!$A:$AK,MATCH(S$1,競技者csv変換!$1:$1,0),0)="","",VLOOKUP($A110,競技者csv変換!$A:$AK,MATCH(S$1,競技者csv変換!$1:$1,0),0)))</f>
        <v/>
      </c>
      <c r="T110" s="189" t="str">
        <f>IF(ISERROR(VLOOKUP($A110,競技者csv変換!$A:$AK,MATCH(T$1,競技者csv変換!$1:$1,0),0)),"",IF(VLOOKUP($A110,競技者csv変換!$A:$AK,MATCH(T$1,競技者csv変換!$1:$1,0),0)="","",VLOOKUP($A110,競技者csv変換!$A:$AK,MATCH(T$1,競技者csv変換!$1:$1,0),0)))</f>
        <v/>
      </c>
      <c r="U110" s="189" t="str">
        <f>IF(ISERROR(VLOOKUP($A110,競技者csv変換!$A:$AK,MATCH(U$1,競技者csv変換!$1:$1,0),0)),"",IF(VLOOKUP($A110,競技者csv変換!$A:$AK,MATCH(U$1,競技者csv変換!$1:$1,0),0)="","",VLOOKUP($A110,競技者csv変換!$A:$AK,MATCH(U$1,競技者csv変換!$1:$1,0),0)))</f>
        <v/>
      </c>
      <c r="V110" s="189" t="str">
        <f>IF(ISERROR(VLOOKUP($A110,競技者csv変換!$A:$AK,MATCH(V$1,競技者csv変換!$1:$1,0),0)),"",IF(VLOOKUP($A110,競技者csv変換!$A:$AK,MATCH(V$1,競技者csv変換!$1:$1,0),0)="","",VLOOKUP($A110,競技者csv変換!$A:$AK,MATCH(V$1,競技者csv変換!$1:$1,0),0)))</f>
        <v/>
      </c>
      <c r="W110" s="189" t="str">
        <f>IF(ISERROR(VLOOKUP($A110,競技者csv変換!$A:$AK,MATCH(W$1,競技者csv変換!$1:$1,0),0)),"",IF(VLOOKUP($A110,競技者csv変換!$A:$AK,MATCH(W$1,競技者csv変換!$1:$1,0),0)="","",VLOOKUP($A110,競技者csv変換!$A:$AK,MATCH(W$1,競技者csv変換!$1:$1,0),0)))</f>
        <v/>
      </c>
      <c r="X110" s="189" t="str">
        <f>IF(ISERROR(VLOOKUP($A110,競技者csv変換!$A:$AK,MATCH(X$1,競技者csv変換!$1:$1,0),0)),"",IF(VLOOKUP($A110,競技者csv変換!$A:$AK,MATCH(X$1,競技者csv変換!$1:$1,0),0)="","",VLOOKUP($A110,競技者csv変換!$A:$AK,MATCH(X$1,競技者csv変換!$1:$1,0),0)))</f>
        <v/>
      </c>
      <c r="Y110" s="189" t="str">
        <f>IF(ISERROR(VLOOKUP($A110,競技者csv変換!$A:$AK,MATCH(Y$1,競技者csv変換!$1:$1,0),0)),"",IF(VLOOKUP($A110,競技者csv変換!$A:$AK,MATCH(Y$1,競技者csv変換!$1:$1,0),0)="","",VLOOKUP($A110,競技者csv変換!$A:$AK,MATCH(Y$1,競技者csv変換!$1:$1,0),0)))</f>
        <v/>
      </c>
      <c r="Z110" s="189" t="str">
        <f>IF(ISERROR(VLOOKUP($A110,競技者csv変換!$A:$AK,MATCH(Z$1,競技者csv変換!$1:$1,0),0)),"",IF(VLOOKUP($A110,競技者csv変換!$A:$AK,MATCH(Z$1,競技者csv変換!$1:$1,0),0)="","",VLOOKUP($A110,競技者csv変換!$A:$AK,MATCH(Z$1,競技者csv変換!$1:$1,0),0)))</f>
        <v/>
      </c>
      <c r="AA110" s="189" t="str">
        <f>IF(ISERROR(VLOOKUP($A110,競技者csv変換!$A:$AK,MATCH(AA$1,競技者csv変換!$1:$1,0),0)),"",IF(VLOOKUP($A110,競技者csv変換!$A:$AK,MATCH(AA$1,競技者csv変換!$1:$1,0),0)="","",VLOOKUP($A110,競技者csv変換!$A:$AK,MATCH(AA$1,競技者csv変換!$1:$1,0),0)))</f>
        <v/>
      </c>
      <c r="AB110" s="189" t="str">
        <f>IF(ISERROR(VLOOKUP($A110,競技者csv変換!$A:$AK,MATCH(AB$1,競技者csv変換!$1:$1,0),0)),"",IF(VLOOKUP($A110,競技者csv変換!$A:$AK,MATCH(AB$1,競技者csv変換!$1:$1,0),0)="","",VLOOKUP($A110,競技者csv変換!$A:$AK,MATCH(AB$1,競技者csv変換!$1:$1,0),0)))</f>
        <v/>
      </c>
      <c r="AC110" s="189" t="str">
        <f>IF(ISERROR(VLOOKUP($A110,競技者csv変換!$A:$AK,MATCH(AC$1,競技者csv変換!$1:$1,0),0)),"",IF(VLOOKUP($A110,競技者csv変換!$A:$AK,MATCH(AC$1,競技者csv変換!$1:$1,0),0)="","",VLOOKUP($A110,競技者csv変換!$A:$AK,MATCH(AC$1,競技者csv変換!$1:$1,0),0)))</f>
        <v/>
      </c>
      <c r="AD110" s="76" t="str">
        <f>IF(ISERROR(VLOOKUP($A110,競技者csv変換!$A:$AK,MATCH(AD$1,競技者csv変換!$1:$1,0),0)),"",IF(VLOOKUP($A110,競技者csv変換!$A:$AK,MATCH(AD$1,競技者csv変換!$1:$1,0),0)="","",VLOOKUP($A110,競技者csv変換!$A:$AK,MATCH(AD$1,競技者csv変換!$1:$1,0),0)))</f>
        <v/>
      </c>
      <c r="AE110" s="76" t="str">
        <f>IF(ISERROR(VLOOKUP($A110,競技者csv変換!$A:$AK,MATCH(AE$1,競技者csv変換!$1:$1,0),0)),"",IF(VLOOKUP($A110,競技者csv変換!$A:$AK,MATCH(AE$1,競技者csv変換!$1:$1,0),0)="","",VLOOKUP($A110,競技者csv変換!$A:$AK,MATCH(AE$1,競技者csv変換!$1:$1,0),0)))</f>
        <v/>
      </c>
      <c r="AF110" s="76" t="str">
        <f>IF(ISERROR(VLOOKUP($A110,競技者csv変換!$A:$AK,MATCH(AF$1,競技者csv変換!$1:$1,0),0)),"",IF(VLOOKUP($A110,競技者csv変換!$A:$AK,MATCH(AF$1,競技者csv変換!$1:$1,0),0)="","",VLOOKUP($A110,競技者csv変換!$A:$AK,MATCH(AF$1,競技者csv変換!$1:$1,0),0)))</f>
        <v/>
      </c>
      <c r="AG110" s="76" t="str">
        <f>IF(ISERROR(VLOOKUP($A110,競技者csv変換!$A:$AK,MATCH(AG$1,競技者csv変換!$1:$1,0),0)),"",IF(VLOOKUP($A110,競技者csv変換!$A:$AK,MATCH(AG$1,競技者csv変換!$1:$1,0),0)="","",VLOOKUP($A110,競技者csv変換!$A:$AK,MATCH(AG$1,競技者csv変換!$1:$1,0),0)))</f>
        <v/>
      </c>
      <c r="AH110" s="76" t="str">
        <f>IF(ISERROR(VLOOKUP($A110,競技者csv変換!$A:$AK,MATCH(AH$1,競技者csv変換!$1:$1,0),0)),"",IF(VLOOKUP($A110,競技者csv変換!$A:$AK,MATCH(AH$1,競技者csv変換!$1:$1,0),0)="","",VLOOKUP($A110,競技者csv変換!$A:$AK,MATCH(AH$1,競技者csv変換!$1:$1,0),0)))</f>
        <v/>
      </c>
      <c r="AI110" s="76" t="str">
        <f>IF(ISERROR(VLOOKUP($A110,競技者csv変換!$A:$AK,MATCH(AI$1,競技者csv変換!$1:$1,0),0)),"",IF(VLOOKUP($A110,競技者csv変換!$A:$AK,MATCH(AI$1,競技者csv変換!$1:$1,0),0)="","",VLOOKUP($A110,競技者csv変換!$A:$AK,MATCH(AI$1,競技者csv変換!$1:$1,0),0)))</f>
        <v/>
      </c>
      <c r="AJ110" s="76" t="str">
        <f>IF(ISERROR(VLOOKUP($A110,競技者csv変換!$A:$AK,MATCH(AJ$1,競技者csv変換!$1:$1,0),0)),"",IF(VLOOKUP($A110,競技者csv変換!$A:$AK,MATCH(AJ$1,競技者csv変換!$1:$1,0),0)="","",VLOOKUP($A110,競技者csv変換!$A:$AK,MATCH(AJ$1,競技者csv変換!$1:$1,0),0)))</f>
        <v/>
      </c>
      <c r="AK110" s="76" t="str">
        <f>IF(ISERROR(VLOOKUP($A110,競技者csv変換!$A:$AK,MATCH(AK$1,競技者csv変換!$1:$1,0),0)),"",IF(VLOOKUP($A110,競技者csv変換!$A:$AK,MATCH(AK$1,競技者csv変換!$1:$1,0),0)="","",VLOOKUP($A110,競技者csv変換!$A:$AK,MATCH(AK$1,競技者csv変換!$1:$1,0),0)))</f>
        <v/>
      </c>
    </row>
    <row r="111" spans="1:37" ht="18" customHeight="1">
      <c r="A111" s="76" t="str">
        <f t="shared" si="0"/>
        <v/>
      </c>
      <c r="B111" s="189" t="str">
        <f>IF(ISERROR(VLOOKUP($A111,競技者csv変換!$A:$AK,MATCH(B$1,競技者csv変換!$1:$1,0),0)),"",IF(VLOOKUP($A111,競技者csv変換!$A:$AK,MATCH(B$1,競技者csv変換!$1:$1,0),0)="","",VLOOKUP($A111,競技者csv変換!$A:$AK,MATCH(B$1,競技者csv変換!$1:$1,0),0)))</f>
        <v/>
      </c>
      <c r="C111" s="189" t="str">
        <f>IF(ISERROR(VLOOKUP($A111,競技者csv変換!$A:$AK,MATCH(C$1,競技者csv変換!$1:$1,0),0)),"",IF(VLOOKUP($A111,競技者csv変換!$A:$AK,MATCH(C$1,競技者csv変換!$1:$1,0),0)="","",VLOOKUP($A111,競技者csv変換!$A:$AK,MATCH(C$1,競技者csv変換!$1:$1,0),0)))</f>
        <v/>
      </c>
      <c r="D111" s="189" t="str">
        <f>IF(ISERROR(VLOOKUP($A111,競技者csv変換!$A:$AK,MATCH(D$1,競技者csv変換!$1:$1,0),0)),"",IF(VLOOKUP($A111,競技者csv変換!$A:$AK,MATCH(D$1,競技者csv変換!$1:$1,0),0)="","",VLOOKUP($A111,競技者csv変換!$A:$AK,MATCH(D$1,競技者csv変換!$1:$1,0),0)))</f>
        <v/>
      </c>
      <c r="E111" s="189" t="str">
        <f>IF(ISERROR(VLOOKUP($A111,競技者csv変換!$A:$AK,MATCH(E$1,競技者csv変換!$1:$1,0),0)),"",IF(VLOOKUP($A111,競技者csv変換!$A:$AK,MATCH(E$1,競技者csv変換!$1:$1,0),0)="","",VLOOKUP($A111,競技者csv変換!$A:$AK,MATCH(E$1,競技者csv変換!$1:$1,0),0)))</f>
        <v/>
      </c>
      <c r="F111" s="189" t="str">
        <f>IF(ISERROR(VLOOKUP($A111,競技者csv変換!$A:$AK,MATCH(F$1,競技者csv変換!$1:$1,0),0)),"",IF(VLOOKUP($A111,競技者csv変換!$A:$AK,MATCH(F$1,競技者csv変換!$1:$1,0),0)="","",VLOOKUP($A111,競技者csv変換!$A:$AK,MATCH(F$1,競技者csv変換!$1:$1,0),0)))</f>
        <v/>
      </c>
      <c r="G111" s="189" t="str">
        <f>IF(ISERROR(VLOOKUP($A111,競技者csv変換!$A:$AK,MATCH(G$1,競技者csv変換!$1:$1,0),0)),"",IF(VLOOKUP($A111,競技者csv変換!$A:$AK,MATCH(G$1,競技者csv変換!$1:$1,0),0)="","",VLOOKUP($A111,競技者csv変換!$A:$AK,MATCH(G$1,競技者csv変換!$1:$1,0),0)))</f>
        <v/>
      </c>
      <c r="H111" s="189" t="str">
        <f>IF(ISERROR(VLOOKUP($A111,競技者csv変換!$A:$AK,MATCH(H$1,競技者csv変換!$1:$1,0),0)),"",IF(VLOOKUP($A111,競技者csv変換!$A:$AK,MATCH(H$1,競技者csv変換!$1:$1,0),0)="","",VLOOKUP($A111,競技者csv変換!$A:$AK,MATCH(H$1,競技者csv変換!$1:$1,0),0)))</f>
        <v/>
      </c>
      <c r="I111" s="189" t="str">
        <f>IF(ISERROR(VLOOKUP($A111,競技者csv変換!$A:$AK,MATCH(I$1,競技者csv変換!$1:$1,0),0)),"",IF(VLOOKUP($A111,競技者csv変換!$A:$AK,MATCH(I$1,競技者csv変換!$1:$1,0),0)="","",VLOOKUP($A111,競技者csv変換!$A:$AK,MATCH(I$1,競技者csv変換!$1:$1,0),0)))</f>
        <v/>
      </c>
      <c r="J111" s="189" t="str">
        <f>IF(ISERROR(VLOOKUP($A111,競技者csv変換!$A:$AK,MATCH(J$1,競技者csv変換!$1:$1,0),0)),"",IF(VLOOKUP($A111,競技者csv変換!$A:$AK,MATCH(J$1,競技者csv変換!$1:$1,0),0)="","",VLOOKUP($A111,競技者csv変換!$A:$AK,MATCH(J$1,競技者csv変換!$1:$1,0),0)))</f>
        <v/>
      </c>
      <c r="K111" s="189" t="str">
        <f>IF(ISERROR(VLOOKUP($A111,競技者csv変換!$A:$AK,MATCH(K$1,競技者csv変換!$1:$1,0),0)),"",IF(VLOOKUP($A111,競技者csv変換!$A:$AK,MATCH(K$1,競技者csv変換!$1:$1,0),0)="","",VLOOKUP($A111,競技者csv変換!$A:$AK,MATCH(K$1,競技者csv変換!$1:$1,0),0)))</f>
        <v/>
      </c>
      <c r="L111" s="189" t="str">
        <f>IF(ISERROR(VLOOKUP($A111,競技者csv変換!$A:$AK,MATCH(L$1,競技者csv変換!$1:$1,0),0)),"",IF(VLOOKUP($A111,競技者csv変換!$A:$AK,MATCH(L$1,競技者csv変換!$1:$1,0),0)="","",VLOOKUP($A111,競技者csv変換!$A:$AK,MATCH(L$1,競技者csv変換!$1:$1,0),0)))</f>
        <v/>
      </c>
      <c r="M111" s="189" t="str">
        <f>IF(ISERROR(VLOOKUP($A111,競技者csv変換!$A:$AK,MATCH(M$1,競技者csv変換!$1:$1,0),0)),"",IF(VLOOKUP($A111,競技者csv変換!$A:$AK,MATCH(M$1,競技者csv変換!$1:$1,0),0)="","",VLOOKUP($A111,競技者csv変換!$A:$AK,MATCH(M$1,競技者csv変換!$1:$1,0),0)))</f>
        <v/>
      </c>
      <c r="N111" s="189" t="str">
        <f>IF(ISERROR(VLOOKUP($A111,競技者csv変換!$A:$AK,MATCH(N$1,競技者csv変換!$1:$1,0),0)),"",IF(VLOOKUP($A111,競技者csv変換!$A:$AK,MATCH(N$1,競技者csv変換!$1:$1,0),0)="","",VLOOKUP($A111,競技者csv変換!$A:$AK,MATCH(N$1,競技者csv変換!$1:$1,0),0)))</f>
        <v/>
      </c>
      <c r="O111" s="189" t="str">
        <f>IF(ISERROR(VLOOKUP($A111,競技者csv変換!$A:$AK,MATCH(O$1,競技者csv変換!$1:$1,0),0)),"",IF(VLOOKUP($A111,競技者csv変換!$A:$AK,MATCH(O$1,競技者csv変換!$1:$1,0),0)="","",VLOOKUP($A111,競技者csv変換!$A:$AK,MATCH(O$1,競技者csv変換!$1:$1,0),0)))</f>
        <v/>
      </c>
      <c r="P111" s="189" t="str">
        <f>IF(ISERROR(VLOOKUP($A111,競技者csv変換!$A:$AK,MATCH(P$1,競技者csv変換!$1:$1,0),0)),"",IF(VLOOKUP($A111,競技者csv変換!$A:$AK,MATCH(P$1,競技者csv変換!$1:$1,0),0)="","",VLOOKUP($A111,競技者csv変換!$A:$AK,MATCH(P$1,競技者csv変換!$1:$1,0),0)))</f>
        <v/>
      </c>
      <c r="Q111" s="189" t="str">
        <f>IF(ISERROR(VLOOKUP($A111,競技者csv変換!$A:$AK,MATCH(Q$1,競技者csv変換!$1:$1,0),0)),"",IF(VLOOKUP($A111,競技者csv変換!$A:$AK,MATCH(Q$1,競技者csv変換!$1:$1,0),0)="","",VLOOKUP($A111,競技者csv変換!$A:$AK,MATCH(Q$1,競技者csv変換!$1:$1,0),0)))</f>
        <v/>
      </c>
      <c r="R111" s="189" t="str">
        <f>IF(ISERROR(VLOOKUP($A111,競技者csv変換!$A:$AK,MATCH(R$1,競技者csv変換!$1:$1,0),0)),"",IF(VLOOKUP($A111,競技者csv変換!$A:$AK,MATCH(R$1,競技者csv変換!$1:$1,0),0)="","",VLOOKUP($A111,競技者csv変換!$A:$AK,MATCH(R$1,競技者csv変換!$1:$1,0),0)))</f>
        <v/>
      </c>
      <c r="S111" s="189" t="str">
        <f>IF(ISERROR(VLOOKUP($A111,競技者csv変換!$A:$AK,MATCH(S$1,競技者csv変換!$1:$1,0),0)),"",IF(VLOOKUP($A111,競技者csv変換!$A:$AK,MATCH(S$1,競技者csv変換!$1:$1,0),0)="","",VLOOKUP($A111,競技者csv変換!$A:$AK,MATCH(S$1,競技者csv変換!$1:$1,0),0)))</f>
        <v/>
      </c>
      <c r="T111" s="189" t="str">
        <f>IF(ISERROR(VLOOKUP($A111,競技者csv変換!$A:$AK,MATCH(T$1,競技者csv変換!$1:$1,0),0)),"",IF(VLOOKUP($A111,競技者csv変換!$A:$AK,MATCH(T$1,競技者csv変換!$1:$1,0),0)="","",VLOOKUP($A111,競技者csv変換!$A:$AK,MATCH(T$1,競技者csv変換!$1:$1,0),0)))</f>
        <v/>
      </c>
      <c r="U111" s="189" t="str">
        <f>IF(ISERROR(VLOOKUP($A111,競技者csv変換!$A:$AK,MATCH(U$1,競技者csv変換!$1:$1,0),0)),"",IF(VLOOKUP($A111,競技者csv変換!$A:$AK,MATCH(U$1,競技者csv変換!$1:$1,0),0)="","",VLOOKUP($A111,競技者csv変換!$A:$AK,MATCH(U$1,競技者csv変換!$1:$1,0),0)))</f>
        <v/>
      </c>
      <c r="V111" s="189" t="str">
        <f>IF(ISERROR(VLOOKUP($A111,競技者csv変換!$A:$AK,MATCH(V$1,競技者csv変換!$1:$1,0),0)),"",IF(VLOOKUP($A111,競技者csv変換!$A:$AK,MATCH(V$1,競技者csv変換!$1:$1,0),0)="","",VLOOKUP($A111,競技者csv変換!$A:$AK,MATCH(V$1,競技者csv変換!$1:$1,0),0)))</f>
        <v/>
      </c>
      <c r="W111" s="189" t="str">
        <f>IF(ISERROR(VLOOKUP($A111,競技者csv変換!$A:$AK,MATCH(W$1,競技者csv変換!$1:$1,0),0)),"",IF(VLOOKUP($A111,競技者csv変換!$A:$AK,MATCH(W$1,競技者csv変換!$1:$1,0),0)="","",VLOOKUP($A111,競技者csv変換!$A:$AK,MATCH(W$1,競技者csv変換!$1:$1,0),0)))</f>
        <v/>
      </c>
      <c r="X111" s="189" t="str">
        <f>IF(ISERROR(VLOOKUP($A111,競技者csv変換!$A:$AK,MATCH(X$1,競技者csv変換!$1:$1,0),0)),"",IF(VLOOKUP($A111,競技者csv変換!$A:$AK,MATCH(X$1,競技者csv変換!$1:$1,0),0)="","",VLOOKUP($A111,競技者csv変換!$A:$AK,MATCH(X$1,競技者csv変換!$1:$1,0),0)))</f>
        <v/>
      </c>
      <c r="Y111" s="189" t="str">
        <f>IF(ISERROR(VLOOKUP($A111,競技者csv変換!$A:$AK,MATCH(Y$1,競技者csv変換!$1:$1,0),0)),"",IF(VLOOKUP($A111,競技者csv変換!$A:$AK,MATCH(Y$1,競技者csv変換!$1:$1,0),0)="","",VLOOKUP($A111,競技者csv変換!$A:$AK,MATCH(Y$1,競技者csv変換!$1:$1,0),0)))</f>
        <v/>
      </c>
      <c r="Z111" s="189" t="str">
        <f>IF(ISERROR(VLOOKUP($A111,競技者csv変換!$A:$AK,MATCH(Z$1,競技者csv変換!$1:$1,0),0)),"",IF(VLOOKUP($A111,競技者csv変換!$A:$AK,MATCH(Z$1,競技者csv変換!$1:$1,0),0)="","",VLOOKUP($A111,競技者csv変換!$A:$AK,MATCH(Z$1,競技者csv変換!$1:$1,0),0)))</f>
        <v/>
      </c>
      <c r="AA111" s="189" t="str">
        <f>IF(ISERROR(VLOOKUP($A111,競技者csv変換!$A:$AK,MATCH(AA$1,競技者csv変換!$1:$1,0),0)),"",IF(VLOOKUP($A111,競技者csv変換!$A:$AK,MATCH(AA$1,競技者csv変換!$1:$1,0),0)="","",VLOOKUP($A111,競技者csv変換!$A:$AK,MATCH(AA$1,競技者csv変換!$1:$1,0),0)))</f>
        <v/>
      </c>
      <c r="AB111" s="189" t="str">
        <f>IF(ISERROR(VLOOKUP($A111,競技者csv変換!$A:$AK,MATCH(AB$1,競技者csv変換!$1:$1,0),0)),"",IF(VLOOKUP($A111,競技者csv変換!$A:$AK,MATCH(AB$1,競技者csv変換!$1:$1,0),0)="","",VLOOKUP($A111,競技者csv変換!$A:$AK,MATCH(AB$1,競技者csv変換!$1:$1,0),0)))</f>
        <v/>
      </c>
      <c r="AC111" s="189" t="str">
        <f>IF(ISERROR(VLOOKUP($A111,競技者csv変換!$A:$AK,MATCH(AC$1,競技者csv変換!$1:$1,0),0)),"",IF(VLOOKUP($A111,競技者csv変換!$A:$AK,MATCH(AC$1,競技者csv変換!$1:$1,0),0)="","",VLOOKUP($A111,競技者csv変換!$A:$AK,MATCH(AC$1,競技者csv変換!$1:$1,0),0)))</f>
        <v/>
      </c>
      <c r="AD111" s="76" t="str">
        <f>IF(ISERROR(VLOOKUP($A111,競技者csv変換!$A:$AK,MATCH(AD$1,競技者csv変換!$1:$1,0),0)),"",IF(VLOOKUP($A111,競技者csv変換!$A:$AK,MATCH(AD$1,競技者csv変換!$1:$1,0),0)="","",VLOOKUP($A111,競技者csv変換!$A:$AK,MATCH(AD$1,競技者csv変換!$1:$1,0),0)))</f>
        <v/>
      </c>
      <c r="AE111" s="76" t="str">
        <f>IF(ISERROR(VLOOKUP($A111,競技者csv変換!$A:$AK,MATCH(AE$1,競技者csv変換!$1:$1,0),0)),"",IF(VLOOKUP($A111,競技者csv変換!$A:$AK,MATCH(AE$1,競技者csv変換!$1:$1,0),0)="","",VLOOKUP($A111,競技者csv変換!$A:$AK,MATCH(AE$1,競技者csv変換!$1:$1,0),0)))</f>
        <v/>
      </c>
      <c r="AF111" s="76" t="str">
        <f>IF(ISERROR(VLOOKUP($A111,競技者csv変換!$A:$AK,MATCH(AF$1,競技者csv変換!$1:$1,0),0)),"",IF(VLOOKUP($A111,競技者csv変換!$A:$AK,MATCH(AF$1,競技者csv変換!$1:$1,0),0)="","",VLOOKUP($A111,競技者csv変換!$A:$AK,MATCH(AF$1,競技者csv変換!$1:$1,0),0)))</f>
        <v/>
      </c>
      <c r="AG111" s="76" t="str">
        <f>IF(ISERROR(VLOOKUP($A111,競技者csv変換!$A:$AK,MATCH(AG$1,競技者csv変換!$1:$1,0),0)),"",IF(VLOOKUP($A111,競技者csv変換!$A:$AK,MATCH(AG$1,競技者csv変換!$1:$1,0),0)="","",VLOOKUP($A111,競技者csv変換!$A:$AK,MATCH(AG$1,競技者csv変換!$1:$1,0),0)))</f>
        <v/>
      </c>
      <c r="AH111" s="76" t="str">
        <f>IF(ISERROR(VLOOKUP($A111,競技者csv変換!$A:$AK,MATCH(AH$1,競技者csv変換!$1:$1,0),0)),"",IF(VLOOKUP($A111,競技者csv変換!$A:$AK,MATCH(AH$1,競技者csv変換!$1:$1,0),0)="","",VLOOKUP($A111,競技者csv変換!$A:$AK,MATCH(AH$1,競技者csv変換!$1:$1,0),0)))</f>
        <v/>
      </c>
      <c r="AI111" s="76" t="str">
        <f>IF(ISERROR(VLOOKUP($A111,競技者csv変換!$A:$AK,MATCH(AI$1,競技者csv変換!$1:$1,0),0)),"",IF(VLOOKUP($A111,競技者csv変換!$A:$AK,MATCH(AI$1,競技者csv変換!$1:$1,0),0)="","",VLOOKUP($A111,競技者csv変換!$A:$AK,MATCH(AI$1,競技者csv変換!$1:$1,0),0)))</f>
        <v/>
      </c>
      <c r="AJ111" s="76" t="str">
        <f>IF(ISERROR(VLOOKUP($A111,競技者csv変換!$A:$AK,MATCH(AJ$1,競技者csv変換!$1:$1,0),0)),"",IF(VLOOKUP($A111,競技者csv変換!$A:$AK,MATCH(AJ$1,競技者csv変換!$1:$1,0),0)="","",VLOOKUP($A111,競技者csv変換!$A:$AK,MATCH(AJ$1,競技者csv変換!$1:$1,0),0)))</f>
        <v/>
      </c>
      <c r="AK111" s="76" t="str">
        <f>IF(ISERROR(VLOOKUP($A111,競技者csv変換!$A:$AK,MATCH(AK$1,競技者csv変換!$1:$1,0),0)),"",IF(VLOOKUP($A111,競技者csv変換!$A:$AK,MATCH(AK$1,競技者csv変換!$1:$1,0),0)="","",VLOOKUP($A111,競技者csv変換!$A:$AK,MATCH(AK$1,競技者csv変換!$1:$1,0),0)))</f>
        <v/>
      </c>
    </row>
    <row r="112" spans="1:37" ht="18" customHeight="1">
      <c r="A112" s="76" t="str">
        <f t="shared" si="0"/>
        <v/>
      </c>
      <c r="B112" s="189" t="str">
        <f>IF(ISERROR(VLOOKUP($A112,競技者csv変換!$A:$AK,MATCH(B$1,競技者csv変換!$1:$1,0),0)),"",IF(VLOOKUP($A112,競技者csv変換!$A:$AK,MATCH(B$1,競技者csv変換!$1:$1,0),0)="","",VLOOKUP($A112,競技者csv変換!$A:$AK,MATCH(B$1,競技者csv変換!$1:$1,0),0)))</f>
        <v/>
      </c>
      <c r="C112" s="189" t="str">
        <f>IF(ISERROR(VLOOKUP($A112,競技者csv変換!$A:$AK,MATCH(C$1,競技者csv変換!$1:$1,0),0)),"",IF(VLOOKUP($A112,競技者csv変換!$A:$AK,MATCH(C$1,競技者csv変換!$1:$1,0),0)="","",VLOOKUP($A112,競技者csv変換!$A:$AK,MATCH(C$1,競技者csv変換!$1:$1,0),0)))</f>
        <v/>
      </c>
      <c r="D112" s="189" t="str">
        <f>IF(ISERROR(VLOOKUP($A112,競技者csv変換!$A:$AK,MATCH(D$1,競技者csv変換!$1:$1,0),0)),"",IF(VLOOKUP($A112,競技者csv変換!$A:$AK,MATCH(D$1,競技者csv変換!$1:$1,0),0)="","",VLOOKUP($A112,競技者csv変換!$A:$AK,MATCH(D$1,競技者csv変換!$1:$1,0),0)))</f>
        <v/>
      </c>
      <c r="E112" s="189" t="str">
        <f>IF(ISERROR(VLOOKUP($A112,競技者csv変換!$A:$AK,MATCH(E$1,競技者csv変換!$1:$1,0),0)),"",IF(VLOOKUP($A112,競技者csv変換!$A:$AK,MATCH(E$1,競技者csv変換!$1:$1,0),0)="","",VLOOKUP($A112,競技者csv変換!$A:$AK,MATCH(E$1,競技者csv変換!$1:$1,0),0)))</f>
        <v/>
      </c>
      <c r="F112" s="189" t="str">
        <f>IF(ISERROR(VLOOKUP($A112,競技者csv変換!$A:$AK,MATCH(F$1,競技者csv変換!$1:$1,0),0)),"",IF(VLOOKUP($A112,競技者csv変換!$A:$AK,MATCH(F$1,競技者csv変換!$1:$1,0),0)="","",VLOOKUP($A112,競技者csv変換!$A:$AK,MATCH(F$1,競技者csv変換!$1:$1,0),0)))</f>
        <v/>
      </c>
      <c r="G112" s="189" t="str">
        <f>IF(ISERROR(VLOOKUP($A112,競技者csv変換!$A:$AK,MATCH(G$1,競技者csv変換!$1:$1,0),0)),"",IF(VLOOKUP($A112,競技者csv変換!$A:$AK,MATCH(G$1,競技者csv変換!$1:$1,0),0)="","",VLOOKUP($A112,競技者csv変換!$A:$AK,MATCH(G$1,競技者csv変換!$1:$1,0),0)))</f>
        <v/>
      </c>
      <c r="H112" s="189" t="str">
        <f>IF(ISERROR(VLOOKUP($A112,競技者csv変換!$A:$AK,MATCH(H$1,競技者csv変換!$1:$1,0),0)),"",IF(VLOOKUP($A112,競技者csv変換!$A:$AK,MATCH(H$1,競技者csv変換!$1:$1,0),0)="","",VLOOKUP($A112,競技者csv変換!$A:$AK,MATCH(H$1,競技者csv変換!$1:$1,0),0)))</f>
        <v/>
      </c>
      <c r="I112" s="189" t="str">
        <f>IF(ISERROR(VLOOKUP($A112,競技者csv変換!$A:$AK,MATCH(I$1,競技者csv変換!$1:$1,0),0)),"",IF(VLOOKUP($A112,競技者csv変換!$A:$AK,MATCH(I$1,競技者csv変換!$1:$1,0),0)="","",VLOOKUP($A112,競技者csv変換!$A:$AK,MATCH(I$1,競技者csv変換!$1:$1,0),0)))</f>
        <v/>
      </c>
      <c r="J112" s="189" t="str">
        <f>IF(ISERROR(VLOOKUP($A112,競技者csv変換!$A:$AK,MATCH(J$1,競技者csv変換!$1:$1,0),0)),"",IF(VLOOKUP($A112,競技者csv変換!$A:$AK,MATCH(J$1,競技者csv変換!$1:$1,0),0)="","",VLOOKUP($A112,競技者csv変換!$A:$AK,MATCH(J$1,競技者csv変換!$1:$1,0),0)))</f>
        <v/>
      </c>
      <c r="K112" s="189" t="str">
        <f>IF(ISERROR(VLOOKUP($A112,競技者csv変換!$A:$AK,MATCH(K$1,競技者csv変換!$1:$1,0),0)),"",IF(VLOOKUP($A112,競技者csv変換!$A:$AK,MATCH(K$1,競技者csv変換!$1:$1,0),0)="","",VLOOKUP($A112,競技者csv変換!$A:$AK,MATCH(K$1,競技者csv変換!$1:$1,0),0)))</f>
        <v/>
      </c>
      <c r="L112" s="189" t="str">
        <f>IF(ISERROR(VLOOKUP($A112,競技者csv変換!$A:$AK,MATCH(L$1,競技者csv変換!$1:$1,0),0)),"",IF(VLOOKUP($A112,競技者csv変換!$A:$AK,MATCH(L$1,競技者csv変換!$1:$1,0),0)="","",VLOOKUP($A112,競技者csv変換!$A:$AK,MATCH(L$1,競技者csv変換!$1:$1,0),0)))</f>
        <v/>
      </c>
      <c r="M112" s="189" t="str">
        <f>IF(ISERROR(VLOOKUP($A112,競技者csv変換!$A:$AK,MATCH(M$1,競技者csv変換!$1:$1,0),0)),"",IF(VLOOKUP($A112,競技者csv変換!$A:$AK,MATCH(M$1,競技者csv変換!$1:$1,0),0)="","",VLOOKUP($A112,競技者csv変換!$A:$AK,MATCH(M$1,競技者csv変換!$1:$1,0),0)))</f>
        <v/>
      </c>
      <c r="N112" s="189" t="str">
        <f>IF(ISERROR(VLOOKUP($A112,競技者csv変換!$A:$AK,MATCH(N$1,競技者csv変換!$1:$1,0),0)),"",IF(VLOOKUP($A112,競技者csv変換!$A:$AK,MATCH(N$1,競技者csv変換!$1:$1,0),0)="","",VLOOKUP($A112,競技者csv変換!$A:$AK,MATCH(N$1,競技者csv変換!$1:$1,0),0)))</f>
        <v/>
      </c>
      <c r="O112" s="189" t="str">
        <f>IF(ISERROR(VLOOKUP($A112,競技者csv変換!$A:$AK,MATCH(O$1,競技者csv変換!$1:$1,0),0)),"",IF(VLOOKUP($A112,競技者csv変換!$A:$AK,MATCH(O$1,競技者csv変換!$1:$1,0),0)="","",VLOOKUP($A112,競技者csv変換!$A:$AK,MATCH(O$1,競技者csv変換!$1:$1,0),0)))</f>
        <v/>
      </c>
      <c r="P112" s="189" t="str">
        <f>IF(ISERROR(VLOOKUP($A112,競技者csv変換!$A:$AK,MATCH(P$1,競技者csv変換!$1:$1,0),0)),"",IF(VLOOKUP($A112,競技者csv変換!$A:$AK,MATCH(P$1,競技者csv変換!$1:$1,0),0)="","",VLOOKUP($A112,競技者csv変換!$A:$AK,MATCH(P$1,競技者csv変換!$1:$1,0),0)))</f>
        <v/>
      </c>
      <c r="Q112" s="189" t="str">
        <f>IF(ISERROR(VLOOKUP($A112,競技者csv変換!$A:$AK,MATCH(Q$1,競技者csv変換!$1:$1,0),0)),"",IF(VLOOKUP($A112,競技者csv変換!$A:$AK,MATCH(Q$1,競技者csv変換!$1:$1,0),0)="","",VLOOKUP($A112,競技者csv変換!$A:$AK,MATCH(Q$1,競技者csv変換!$1:$1,0),0)))</f>
        <v/>
      </c>
      <c r="R112" s="189" t="str">
        <f>IF(ISERROR(VLOOKUP($A112,競技者csv変換!$A:$AK,MATCH(R$1,競技者csv変換!$1:$1,0),0)),"",IF(VLOOKUP($A112,競技者csv変換!$A:$AK,MATCH(R$1,競技者csv変換!$1:$1,0),0)="","",VLOOKUP($A112,競技者csv変換!$A:$AK,MATCH(R$1,競技者csv変換!$1:$1,0),0)))</f>
        <v/>
      </c>
      <c r="S112" s="189" t="str">
        <f>IF(ISERROR(VLOOKUP($A112,競技者csv変換!$A:$AK,MATCH(S$1,競技者csv変換!$1:$1,0),0)),"",IF(VLOOKUP($A112,競技者csv変換!$A:$AK,MATCH(S$1,競技者csv変換!$1:$1,0),0)="","",VLOOKUP($A112,競技者csv変換!$A:$AK,MATCH(S$1,競技者csv変換!$1:$1,0),0)))</f>
        <v/>
      </c>
      <c r="T112" s="189" t="str">
        <f>IF(ISERROR(VLOOKUP($A112,競技者csv変換!$A:$AK,MATCH(T$1,競技者csv変換!$1:$1,0),0)),"",IF(VLOOKUP($A112,競技者csv変換!$A:$AK,MATCH(T$1,競技者csv変換!$1:$1,0),0)="","",VLOOKUP($A112,競技者csv変換!$A:$AK,MATCH(T$1,競技者csv変換!$1:$1,0),0)))</f>
        <v/>
      </c>
      <c r="U112" s="189" t="str">
        <f>IF(ISERROR(VLOOKUP($A112,競技者csv変換!$A:$AK,MATCH(U$1,競技者csv変換!$1:$1,0),0)),"",IF(VLOOKUP($A112,競技者csv変換!$A:$AK,MATCH(U$1,競技者csv変換!$1:$1,0),0)="","",VLOOKUP($A112,競技者csv変換!$A:$AK,MATCH(U$1,競技者csv変換!$1:$1,0),0)))</f>
        <v/>
      </c>
      <c r="V112" s="189" t="str">
        <f>IF(ISERROR(VLOOKUP($A112,競技者csv変換!$A:$AK,MATCH(V$1,競技者csv変換!$1:$1,0),0)),"",IF(VLOOKUP($A112,競技者csv変換!$A:$AK,MATCH(V$1,競技者csv変換!$1:$1,0),0)="","",VLOOKUP($A112,競技者csv変換!$A:$AK,MATCH(V$1,競技者csv変換!$1:$1,0),0)))</f>
        <v/>
      </c>
      <c r="W112" s="189" t="str">
        <f>IF(ISERROR(VLOOKUP($A112,競技者csv変換!$A:$AK,MATCH(W$1,競技者csv変換!$1:$1,0),0)),"",IF(VLOOKUP($A112,競技者csv変換!$A:$AK,MATCH(W$1,競技者csv変換!$1:$1,0),0)="","",VLOOKUP($A112,競技者csv変換!$A:$AK,MATCH(W$1,競技者csv変換!$1:$1,0),0)))</f>
        <v/>
      </c>
      <c r="X112" s="189" t="str">
        <f>IF(ISERROR(VLOOKUP($A112,競技者csv変換!$A:$AK,MATCH(X$1,競技者csv変換!$1:$1,0),0)),"",IF(VLOOKUP($A112,競技者csv変換!$A:$AK,MATCH(X$1,競技者csv変換!$1:$1,0),0)="","",VLOOKUP($A112,競技者csv変換!$A:$AK,MATCH(X$1,競技者csv変換!$1:$1,0),0)))</f>
        <v/>
      </c>
      <c r="Y112" s="189" t="str">
        <f>IF(ISERROR(VLOOKUP($A112,競技者csv変換!$A:$AK,MATCH(Y$1,競技者csv変換!$1:$1,0),0)),"",IF(VLOOKUP($A112,競技者csv変換!$A:$AK,MATCH(Y$1,競技者csv変換!$1:$1,0),0)="","",VLOOKUP($A112,競技者csv変換!$A:$AK,MATCH(Y$1,競技者csv変換!$1:$1,0),0)))</f>
        <v/>
      </c>
      <c r="Z112" s="189" t="str">
        <f>IF(ISERROR(VLOOKUP($A112,競技者csv変換!$A:$AK,MATCH(Z$1,競技者csv変換!$1:$1,0),0)),"",IF(VLOOKUP($A112,競技者csv変換!$A:$AK,MATCH(Z$1,競技者csv変換!$1:$1,0),0)="","",VLOOKUP($A112,競技者csv変換!$A:$AK,MATCH(Z$1,競技者csv変換!$1:$1,0),0)))</f>
        <v/>
      </c>
      <c r="AA112" s="189" t="str">
        <f>IF(ISERROR(VLOOKUP($A112,競技者csv変換!$A:$AK,MATCH(AA$1,競技者csv変換!$1:$1,0),0)),"",IF(VLOOKUP($A112,競技者csv変換!$A:$AK,MATCH(AA$1,競技者csv変換!$1:$1,0),0)="","",VLOOKUP($A112,競技者csv変換!$A:$AK,MATCH(AA$1,競技者csv変換!$1:$1,0),0)))</f>
        <v/>
      </c>
      <c r="AB112" s="189" t="str">
        <f>IF(ISERROR(VLOOKUP($A112,競技者csv変換!$A:$AK,MATCH(AB$1,競技者csv変換!$1:$1,0),0)),"",IF(VLOOKUP($A112,競技者csv変換!$A:$AK,MATCH(AB$1,競技者csv変換!$1:$1,0),0)="","",VLOOKUP($A112,競技者csv変換!$A:$AK,MATCH(AB$1,競技者csv変換!$1:$1,0),0)))</f>
        <v/>
      </c>
      <c r="AC112" s="189" t="str">
        <f>IF(ISERROR(VLOOKUP($A112,競技者csv変換!$A:$AK,MATCH(AC$1,競技者csv変換!$1:$1,0),0)),"",IF(VLOOKUP($A112,競技者csv変換!$A:$AK,MATCH(AC$1,競技者csv変換!$1:$1,0),0)="","",VLOOKUP($A112,競技者csv変換!$A:$AK,MATCH(AC$1,競技者csv変換!$1:$1,0),0)))</f>
        <v/>
      </c>
      <c r="AD112" s="76" t="str">
        <f>IF(ISERROR(VLOOKUP($A112,競技者csv変換!$A:$AK,MATCH(AD$1,競技者csv変換!$1:$1,0),0)),"",IF(VLOOKUP($A112,競技者csv変換!$A:$AK,MATCH(AD$1,競技者csv変換!$1:$1,0),0)="","",VLOOKUP($A112,競技者csv変換!$A:$AK,MATCH(AD$1,競技者csv変換!$1:$1,0),0)))</f>
        <v/>
      </c>
      <c r="AE112" s="76" t="str">
        <f>IF(ISERROR(VLOOKUP($A112,競技者csv変換!$A:$AK,MATCH(AE$1,競技者csv変換!$1:$1,0),0)),"",IF(VLOOKUP($A112,競技者csv変換!$A:$AK,MATCH(AE$1,競技者csv変換!$1:$1,0),0)="","",VLOOKUP($A112,競技者csv変換!$A:$AK,MATCH(AE$1,競技者csv変換!$1:$1,0),0)))</f>
        <v/>
      </c>
      <c r="AF112" s="76" t="str">
        <f>IF(ISERROR(VLOOKUP($A112,競技者csv変換!$A:$AK,MATCH(AF$1,競技者csv変換!$1:$1,0),0)),"",IF(VLOOKUP($A112,競技者csv変換!$A:$AK,MATCH(AF$1,競技者csv変換!$1:$1,0),0)="","",VLOOKUP($A112,競技者csv変換!$A:$AK,MATCH(AF$1,競技者csv変換!$1:$1,0),0)))</f>
        <v/>
      </c>
      <c r="AG112" s="76" t="str">
        <f>IF(ISERROR(VLOOKUP($A112,競技者csv変換!$A:$AK,MATCH(AG$1,競技者csv変換!$1:$1,0),0)),"",IF(VLOOKUP($A112,競技者csv変換!$A:$AK,MATCH(AG$1,競技者csv変換!$1:$1,0),0)="","",VLOOKUP($A112,競技者csv変換!$A:$AK,MATCH(AG$1,競技者csv変換!$1:$1,0),0)))</f>
        <v/>
      </c>
      <c r="AH112" s="76" t="str">
        <f>IF(ISERROR(VLOOKUP($A112,競技者csv変換!$A:$AK,MATCH(AH$1,競技者csv変換!$1:$1,0),0)),"",IF(VLOOKUP($A112,競技者csv変換!$A:$AK,MATCH(AH$1,競技者csv変換!$1:$1,0),0)="","",VLOOKUP($A112,競技者csv変換!$A:$AK,MATCH(AH$1,競技者csv変換!$1:$1,0),0)))</f>
        <v/>
      </c>
      <c r="AI112" s="76" t="str">
        <f>IF(ISERROR(VLOOKUP($A112,競技者csv変換!$A:$AK,MATCH(AI$1,競技者csv変換!$1:$1,0),0)),"",IF(VLOOKUP($A112,競技者csv変換!$A:$AK,MATCH(AI$1,競技者csv変換!$1:$1,0),0)="","",VLOOKUP($A112,競技者csv変換!$A:$AK,MATCH(AI$1,競技者csv変換!$1:$1,0),0)))</f>
        <v/>
      </c>
      <c r="AJ112" s="76" t="str">
        <f>IF(ISERROR(VLOOKUP($A112,競技者csv変換!$A:$AK,MATCH(AJ$1,競技者csv変換!$1:$1,0),0)),"",IF(VLOOKUP($A112,競技者csv変換!$A:$AK,MATCH(AJ$1,競技者csv変換!$1:$1,0),0)="","",VLOOKUP($A112,競技者csv変換!$A:$AK,MATCH(AJ$1,競技者csv変換!$1:$1,0),0)))</f>
        <v/>
      </c>
      <c r="AK112" s="76" t="str">
        <f>IF(ISERROR(VLOOKUP($A112,競技者csv変換!$A:$AK,MATCH(AK$1,競技者csv変換!$1:$1,0),0)),"",IF(VLOOKUP($A112,競技者csv変換!$A:$AK,MATCH(AK$1,競技者csv変換!$1:$1,0),0)="","",VLOOKUP($A112,競技者csv変換!$A:$AK,MATCH(AK$1,競技者csv変換!$1:$1,0),0)))</f>
        <v/>
      </c>
    </row>
    <row r="113" spans="1:37" ht="18" customHeight="1">
      <c r="A113" s="76" t="str">
        <f t="shared" si="0"/>
        <v/>
      </c>
      <c r="B113" s="189" t="str">
        <f>IF(ISERROR(VLOOKUP($A113,競技者csv変換!$A:$AK,MATCH(B$1,競技者csv変換!$1:$1,0),0)),"",IF(VLOOKUP($A113,競技者csv変換!$A:$AK,MATCH(B$1,競技者csv変換!$1:$1,0),0)="","",VLOOKUP($A113,競技者csv変換!$A:$AK,MATCH(B$1,競技者csv変換!$1:$1,0),0)))</f>
        <v/>
      </c>
      <c r="C113" s="189" t="str">
        <f>IF(ISERROR(VLOOKUP($A113,競技者csv変換!$A:$AK,MATCH(C$1,競技者csv変換!$1:$1,0),0)),"",IF(VLOOKUP($A113,競技者csv変換!$A:$AK,MATCH(C$1,競技者csv変換!$1:$1,0),0)="","",VLOOKUP($A113,競技者csv変換!$A:$AK,MATCH(C$1,競技者csv変換!$1:$1,0),0)))</f>
        <v/>
      </c>
      <c r="D113" s="189" t="str">
        <f>IF(ISERROR(VLOOKUP($A113,競技者csv変換!$A:$AK,MATCH(D$1,競技者csv変換!$1:$1,0),0)),"",IF(VLOOKUP($A113,競技者csv変換!$A:$AK,MATCH(D$1,競技者csv変換!$1:$1,0),0)="","",VLOOKUP($A113,競技者csv変換!$A:$AK,MATCH(D$1,競技者csv変換!$1:$1,0),0)))</f>
        <v/>
      </c>
      <c r="E113" s="189" t="str">
        <f>IF(ISERROR(VLOOKUP($A113,競技者csv変換!$A:$AK,MATCH(E$1,競技者csv変換!$1:$1,0),0)),"",IF(VLOOKUP($A113,競技者csv変換!$A:$AK,MATCH(E$1,競技者csv変換!$1:$1,0),0)="","",VLOOKUP($A113,競技者csv変換!$A:$AK,MATCH(E$1,競技者csv変換!$1:$1,0),0)))</f>
        <v/>
      </c>
      <c r="F113" s="189" t="str">
        <f>IF(ISERROR(VLOOKUP($A113,競技者csv変換!$A:$AK,MATCH(F$1,競技者csv変換!$1:$1,0),0)),"",IF(VLOOKUP($A113,競技者csv変換!$A:$AK,MATCH(F$1,競技者csv変換!$1:$1,0),0)="","",VLOOKUP($A113,競技者csv変換!$A:$AK,MATCH(F$1,競技者csv変換!$1:$1,0),0)))</f>
        <v/>
      </c>
      <c r="G113" s="189" t="str">
        <f>IF(ISERROR(VLOOKUP($A113,競技者csv変換!$A:$AK,MATCH(G$1,競技者csv変換!$1:$1,0),0)),"",IF(VLOOKUP($A113,競技者csv変換!$A:$AK,MATCH(G$1,競技者csv変換!$1:$1,0),0)="","",VLOOKUP($A113,競技者csv変換!$A:$AK,MATCH(G$1,競技者csv変換!$1:$1,0),0)))</f>
        <v/>
      </c>
      <c r="H113" s="189" t="str">
        <f>IF(ISERROR(VLOOKUP($A113,競技者csv変換!$A:$AK,MATCH(H$1,競技者csv変換!$1:$1,0),0)),"",IF(VLOOKUP($A113,競技者csv変換!$A:$AK,MATCH(H$1,競技者csv変換!$1:$1,0),0)="","",VLOOKUP($A113,競技者csv変換!$A:$AK,MATCH(H$1,競技者csv変換!$1:$1,0),0)))</f>
        <v/>
      </c>
      <c r="I113" s="189" t="str">
        <f>IF(ISERROR(VLOOKUP($A113,競技者csv変換!$A:$AK,MATCH(I$1,競技者csv変換!$1:$1,0),0)),"",IF(VLOOKUP($A113,競技者csv変換!$A:$AK,MATCH(I$1,競技者csv変換!$1:$1,0),0)="","",VLOOKUP($A113,競技者csv変換!$A:$AK,MATCH(I$1,競技者csv変換!$1:$1,0),0)))</f>
        <v/>
      </c>
      <c r="J113" s="189" t="str">
        <f>IF(ISERROR(VLOOKUP($A113,競技者csv変換!$A:$AK,MATCH(J$1,競技者csv変換!$1:$1,0),0)),"",IF(VLOOKUP($A113,競技者csv変換!$A:$AK,MATCH(J$1,競技者csv変換!$1:$1,0),0)="","",VLOOKUP($A113,競技者csv変換!$A:$AK,MATCH(J$1,競技者csv変換!$1:$1,0),0)))</f>
        <v/>
      </c>
      <c r="K113" s="189" t="str">
        <f>IF(ISERROR(VLOOKUP($A113,競技者csv変換!$A:$AK,MATCH(K$1,競技者csv変換!$1:$1,0),0)),"",IF(VLOOKUP($A113,競技者csv変換!$A:$AK,MATCH(K$1,競技者csv変換!$1:$1,0),0)="","",VLOOKUP($A113,競技者csv変換!$A:$AK,MATCH(K$1,競技者csv変換!$1:$1,0),0)))</f>
        <v/>
      </c>
      <c r="L113" s="189" t="str">
        <f>IF(ISERROR(VLOOKUP($A113,競技者csv変換!$A:$AK,MATCH(L$1,競技者csv変換!$1:$1,0),0)),"",IF(VLOOKUP($A113,競技者csv変換!$A:$AK,MATCH(L$1,競技者csv変換!$1:$1,0),0)="","",VLOOKUP($A113,競技者csv変換!$A:$AK,MATCH(L$1,競技者csv変換!$1:$1,0),0)))</f>
        <v/>
      </c>
      <c r="M113" s="189" t="str">
        <f>IF(ISERROR(VLOOKUP($A113,競技者csv変換!$A:$AK,MATCH(M$1,競技者csv変換!$1:$1,0),0)),"",IF(VLOOKUP($A113,競技者csv変換!$A:$AK,MATCH(M$1,競技者csv変換!$1:$1,0),0)="","",VLOOKUP($A113,競技者csv変換!$A:$AK,MATCH(M$1,競技者csv変換!$1:$1,0),0)))</f>
        <v/>
      </c>
      <c r="N113" s="189" t="str">
        <f>IF(ISERROR(VLOOKUP($A113,競技者csv変換!$A:$AK,MATCH(N$1,競技者csv変換!$1:$1,0),0)),"",IF(VLOOKUP($A113,競技者csv変換!$A:$AK,MATCH(N$1,競技者csv変換!$1:$1,0),0)="","",VLOOKUP($A113,競技者csv変換!$A:$AK,MATCH(N$1,競技者csv変換!$1:$1,0),0)))</f>
        <v/>
      </c>
      <c r="O113" s="189" t="str">
        <f>IF(ISERROR(VLOOKUP($A113,競技者csv変換!$A:$AK,MATCH(O$1,競技者csv変換!$1:$1,0),0)),"",IF(VLOOKUP($A113,競技者csv変換!$A:$AK,MATCH(O$1,競技者csv変換!$1:$1,0),0)="","",VLOOKUP($A113,競技者csv変換!$A:$AK,MATCH(O$1,競技者csv変換!$1:$1,0),0)))</f>
        <v/>
      </c>
      <c r="P113" s="189" t="str">
        <f>IF(ISERROR(VLOOKUP($A113,競技者csv変換!$A:$AK,MATCH(P$1,競技者csv変換!$1:$1,0),0)),"",IF(VLOOKUP($A113,競技者csv変換!$A:$AK,MATCH(P$1,競技者csv変換!$1:$1,0),0)="","",VLOOKUP($A113,競技者csv変換!$A:$AK,MATCH(P$1,競技者csv変換!$1:$1,0),0)))</f>
        <v/>
      </c>
      <c r="Q113" s="189" t="str">
        <f>IF(ISERROR(VLOOKUP($A113,競技者csv変換!$A:$AK,MATCH(Q$1,競技者csv変換!$1:$1,0),0)),"",IF(VLOOKUP($A113,競技者csv変換!$A:$AK,MATCH(Q$1,競技者csv変換!$1:$1,0),0)="","",VLOOKUP($A113,競技者csv変換!$A:$AK,MATCH(Q$1,競技者csv変換!$1:$1,0),0)))</f>
        <v/>
      </c>
      <c r="R113" s="189" t="str">
        <f>IF(ISERROR(VLOOKUP($A113,競技者csv変換!$A:$AK,MATCH(R$1,競技者csv変換!$1:$1,0),0)),"",IF(VLOOKUP($A113,競技者csv変換!$A:$AK,MATCH(R$1,競技者csv変換!$1:$1,0),0)="","",VLOOKUP($A113,競技者csv変換!$A:$AK,MATCH(R$1,競技者csv変換!$1:$1,0),0)))</f>
        <v/>
      </c>
      <c r="S113" s="189" t="str">
        <f>IF(ISERROR(VLOOKUP($A113,競技者csv変換!$A:$AK,MATCH(S$1,競技者csv変換!$1:$1,0),0)),"",IF(VLOOKUP($A113,競技者csv変換!$A:$AK,MATCH(S$1,競技者csv変換!$1:$1,0),0)="","",VLOOKUP($A113,競技者csv変換!$A:$AK,MATCH(S$1,競技者csv変換!$1:$1,0),0)))</f>
        <v/>
      </c>
      <c r="T113" s="189" t="str">
        <f>IF(ISERROR(VLOOKUP($A113,競技者csv変換!$A:$AK,MATCH(T$1,競技者csv変換!$1:$1,0),0)),"",IF(VLOOKUP($A113,競技者csv変換!$A:$AK,MATCH(T$1,競技者csv変換!$1:$1,0),0)="","",VLOOKUP($A113,競技者csv変換!$A:$AK,MATCH(T$1,競技者csv変換!$1:$1,0),0)))</f>
        <v/>
      </c>
      <c r="U113" s="189" t="str">
        <f>IF(ISERROR(VLOOKUP($A113,競技者csv変換!$A:$AK,MATCH(U$1,競技者csv変換!$1:$1,0),0)),"",IF(VLOOKUP($A113,競技者csv変換!$A:$AK,MATCH(U$1,競技者csv変換!$1:$1,0),0)="","",VLOOKUP($A113,競技者csv変換!$A:$AK,MATCH(U$1,競技者csv変換!$1:$1,0),0)))</f>
        <v/>
      </c>
      <c r="V113" s="189" t="str">
        <f>IF(ISERROR(VLOOKUP($A113,競技者csv変換!$A:$AK,MATCH(V$1,競技者csv変換!$1:$1,0),0)),"",IF(VLOOKUP($A113,競技者csv変換!$A:$AK,MATCH(V$1,競技者csv変換!$1:$1,0),0)="","",VLOOKUP($A113,競技者csv変換!$A:$AK,MATCH(V$1,競技者csv変換!$1:$1,0),0)))</f>
        <v/>
      </c>
      <c r="W113" s="189" t="str">
        <f>IF(ISERROR(VLOOKUP($A113,競技者csv変換!$A:$AK,MATCH(W$1,競技者csv変換!$1:$1,0),0)),"",IF(VLOOKUP($A113,競技者csv変換!$A:$AK,MATCH(W$1,競技者csv変換!$1:$1,0),0)="","",VLOOKUP($A113,競技者csv変換!$A:$AK,MATCH(W$1,競技者csv変換!$1:$1,0),0)))</f>
        <v/>
      </c>
      <c r="X113" s="189" t="str">
        <f>IF(ISERROR(VLOOKUP($A113,競技者csv変換!$A:$AK,MATCH(X$1,競技者csv変換!$1:$1,0),0)),"",IF(VLOOKUP($A113,競技者csv変換!$A:$AK,MATCH(X$1,競技者csv変換!$1:$1,0),0)="","",VLOOKUP($A113,競技者csv変換!$A:$AK,MATCH(X$1,競技者csv変換!$1:$1,0),0)))</f>
        <v/>
      </c>
      <c r="Y113" s="189" t="str">
        <f>IF(ISERROR(VLOOKUP($A113,競技者csv変換!$A:$AK,MATCH(Y$1,競技者csv変換!$1:$1,0),0)),"",IF(VLOOKUP($A113,競技者csv変換!$A:$AK,MATCH(Y$1,競技者csv変換!$1:$1,0),0)="","",VLOOKUP($A113,競技者csv変換!$A:$AK,MATCH(Y$1,競技者csv変換!$1:$1,0),0)))</f>
        <v/>
      </c>
      <c r="Z113" s="189" t="str">
        <f>IF(ISERROR(VLOOKUP($A113,競技者csv変換!$A:$AK,MATCH(Z$1,競技者csv変換!$1:$1,0),0)),"",IF(VLOOKUP($A113,競技者csv変換!$A:$AK,MATCH(Z$1,競技者csv変換!$1:$1,0),0)="","",VLOOKUP($A113,競技者csv変換!$A:$AK,MATCH(Z$1,競技者csv変換!$1:$1,0),0)))</f>
        <v/>
      </c>
      <c r="AA113" s="189" t="str">
        <f>IF(ISERROR(VLOOKUP($A113,競技者csv変換!$A:$AK,MATCH(AA$1,競技者csv変換!$1:$1,0),0)),"",IF(VLOOKUP($A113,競技者csv変換!$A:$AK,MATCH(AA$1,競技者csv変換!$1:$1,0),0)="","",VLOOKUP($A113,競技者csv変換!$A:$AK,MATCH(AA$1,競技者csv変換!$1:$1,0),0)))</f>
        <v/>
      </c>
      <c r="AB113" s="189" t="str">
        <f>IF(ISERROR(VLOOKUP($A113,競技者csv変換!$A:$AK,MATCH(AB$1,競技者csv変換!$1:$1,0),0)),"",IF(VLOOKUP($A113,競技者csv変換!$A:$AK,MATCH(AB$1,競技者csv変換!$1:$1,0),0)="","",VLOOKUP($A113,競技者csv変換!$A:$AK,MATCH(AB$1,競技者csv変換!$1:$1,0),0)))</f>
        <v/>
      </c>
      <c r="AC113" s="189" t="str">
        <f>IF(ISERROR(VLOOKUP($A113,競技者csv変換!$A:$AK,MATCH(AC$1,競技者csv変換!$1:$1,0),0)),"",IF(VLOOKUP($A113,競技者csv変換!$A:$AK,MATCH(AC$1,競技者csv変換!$1:$1,0),0)="","",VLOOKUP($A113,競技者csv変換!$A:$AK,MATCH(AC$1,競技者csv変換!$1:$1,0),0)))</f>
        <v/>
      </c>
      <c r="AD113" s="76" t="str">
        <f>IF(ISERROR(VLOOKUP($A113,競技者csv変換!$A:$AK,MATCH(AD$1,競技者csv変換!$1:$1,0),0)),"",IF(VLOOKUP($A113,競技者csv変換!$A:$AK,MATCH(AD$1,競技者csv変換!$1:$1,0),0)="","",VLOOKUP($A113,競技者csv変換!$A:$AK,MATCH(AD$1,競技者csv変換!$1:$1,0),0)))</f>
        <v/>
      </c>
      <c r="AE113" s="76" t="str">
        <f>IF(ISERROR(VLOOKUP($A113,競技者csv変換!$A:$AK,MATCH(AE$1,競技者csv変換!$1:$1,0),0)),"",IF(VLOOKUP($A113,競技者csv変換!$A:$AK,MATCH(AE$1,競技者csv変換!$1:$1,0),0)="","",VLOOKUP($A113,競技者csv変換!$A:$AK,MATCH(AE$1,競技者csv変換!$1:$1,0),0)))</f>
        <v/>
      </c>
      <c r="AF113" s="76" t="str">
        <f>IF(ISERROR(VLOOKUP($A113,競技者csv変換!$A:$AK,MATCH(AF$1,競技者csv変換!$1:$1,0),0)),"",IF(VLOOKUP($A113,競技者csv変換!$A:$AK,MATCH(AF$1,競技者csv変換!$1:$1,0),0)="","",VLOOKUP($A113,競技者csv変換!$A:$AK,MATCH(AF$1,競技者csv変換!$1:$1,0),0)))</f>
        <v/>
      </c>
      <c r="AG113" s="76" t="str">
        <f>IF(ISERROR(VLOOKUP($A113,競技者csv変換!$A:$AK,MATCH(AG$1,競技者csv変換!$1:$1,0),0)),"",IF(VLOOKUP($A113,競技者csv変換!$A:$AK,MATCH(AG$1,競技者csv変換!$1:$1,0),0)="","",VLOOKUP($A113,競技者csv変換!$A:$AK,MATCH(AG$1,競技者csv変換!$1:$1,0),0)))</f>
        <v/>
      </c>
      <c r="AH113" s="76" t="str">
        <f>IF(ISERROR(VLOOKUP($A113,競技者csv変換!$A:$AK,MATCH(AH$1,競技者csv変換!$1:$1,0),0)),"",IF(VLOOKUP($A113,競技者csv変換!$A:$AK,MATCH(AH$1,競技者csv変換!$1:$1,0),0)="","",VLOOKUP($A113,競技者csv変換!$A:$AK,MATCH(AH$1,競技者csv変換!$1:$1,0),0)))</f>
        <v/>
      </c>
      <c r="AI113" s="76" t="str">
        <f>IF(ISERROR(VLOOKUP($A113,競技者csv変換!$A:$AK,MATCH(AI$1,競技者csv変換!$1:$1,0),0)),"",IF(VLOOKUP($A113,競技者csv変換!$A:$AK,MATCH(AI$1,競技者csv変換!$1:$1,0),0)="","",VLOOKUP($A113,競技者csv変換!$A:$AK,MATCH(AI$1,競技者csv変換!$1:$1,0),0)))</f>
        <v/>
      </c>
      <c r="AJ113" s="76" t="str">
        <f>IF(ISERROR(VLOOKUP($A113,競技者csv変換!$A:$AK,MATCH(AJ$1,競技者csv変換!$1:$1,0),0)),"",IF(VLOOKUP($A113,競技者csv変換!$A:$AK,MATCH(AJ$1,競技者csv変換!$1:$1,0),0)="","",VLOOKUP($A113,競技者csv変換!$A:$AK,MATCH(AJ$1,競技者csv変換!$1:$1,0),0)))</f>
        <v/>
      </c>
      <c r="AK113" s="76" t="str">
        <f>IF(ISERROR(VLOOKUP($A113,競技者csv変換!$A:$AK,MATCH(AK$1,競技者csv変換!$1:$1,0),0)),"",IF(VLOOKUP($A113,競技者csv変換!$A:$AK,MATCH(AK$1,競技者csv変換!$1:$1,0),0)="","",VLOOKUP($A113,競技者csv変換!$A:$AK,MATCH(AK$1,競技者csv変換!$1:$1,0),0)))</f>
        <v/>
      </c>
    </row>
    <row r="114" spans="1:37" ht="18" customHeight="1">
      <c r="A114" s="76" t="str">
        <f t="shared" si="0"/>
        <v/>
      </c>
      <c r="B114" s="189" t="str">
        <f>IF(ISERROR(VLOOKUP($A114,競技者csv変換!$A:$AK,MATCH(B$1,競技者csv変換!$1:$1,0),0)),"",IF(VLOOKUP($A114,競技者csv変換!$A:$AK,MATCH(B$1,競技者csv変換!$1:$1,0),0)="","",VLOOKUP($A114,競技者csv変換!$A:$AK,MATCH(B$1,競技者csv変換!$1:$1,0),0)))</f>
        <v/>
      </c>
      <c r="C114" s="189" t="str">
        <f>IF(ISERROR(VLOOKUP($A114,競技者csv変換!$A:$AK,MATCH(C$1,競技者csv変換!$1:$1,0),0)),"",IF(VLOOKUP($A114,競技者csv変換!$A:$AK,MATCH(C$1,競技者csv変換!$1:$1,0),0)="","",VLOOKUP($A114,競技者csv変換!$A:$AK,MATCH(C$1,競技者csv変換!$1:$1,0),0)))</f>
        <v/>
      </c>
      <c r="D114" s="189" t="str">
        <f>IF(ISERROR(VLOOKUP($A114,競技者csv変換!$A:$AK,MATCH(D$1,競技者csv変換!$1:$1,0),0)),"",IF(VLOOKUP($A114,競技者csv変換!$A:$AK,MATCH(D$1,競技者csv変換!$1:$1,0),0)="","",VLOOKUP($A114,競技者csv変換!$A:$AK,MATCH(D$1,競技者csv変換!$1:$1,0),0)))</f>
        <v/>
      </c>
      <c r="E114" s="189" t="str">
        <f>IF(ISERROR(VLOOKUP($A114,競技者csv変換!$A:$AK,MATCH(E$1,競技者csv変換!$1:$1,0),0)),"",IF(VLOOKUP($A114,競技者csv変換!$A:$AK,MATCH(E$1,競技者csv変換!$1:$1,0),0)="","",VLOOKUP($A114,競技者csv変換!$A:$AK,MATCH(E$1,競技者csv変換!$1:$1,0),0)))</f>
        <v/>
      </c>
      <c r="F114" s="189" t="str">
        <f>IF(ISERROR(VLOOKUP($A114,競技者csv変換!$A:$AK,MATCH(F$1,競技者csv変換!$1:$1,0),0)),"",IF(VLOOKUP($A114,競技者csv変換!$A:$AK,MATCH(F$1,競技者csv変換!$1:$1,0),0)="","",VLOOKUP($A114,競技者csv変換!$A:$AK,MATCH(F$1,競技者csv変換!$1:$1,0),0)))</f>
        <v/>
      </c>
      <c r="G114" s="189" t="str">
        <f>IF(ISERROR(VLOOKUP($A114,競技者csv変換!$A:$AK,MATCH(G$1,競技者csv変換!$1:$1,0),0)),"",IF(VLOOKUP($A114,競技者csv変換!$A:$AK,MATCH(G$1,競技者csv変換!$1:$1,0),0)="","",VLOOKUP($A114,競技者csv変換!$A:$AK,MATCH(G$1,競技者csv変換!$1:$1,0),0)))</f>
        <v/>
      </c>
      <c r="H114" s="189" t="str">
        <f>IF(ISERROR(VLOOKUP($A114,競技者csv変換!$A:$AK,MATCH(H$1,競技者csv変換!$1:$1,0),0)),"",IF(VLOOKUP($A114,競技者csv変換!$A:$AK,MATCH(H$1,競技者csv変換!$1:$1,0),0)="","",VLOOKUP($A114,競技者csv変換!$A:$AK,MATCH(H$1,競技者csv変換!$1:$1,0),0)))</f>
        <v/>
      </c>
      <c r="I114" s="189" t="str">
        <f>IF(ISERROR(VLOOKUP($A114,競技者csv変換!$A:$AK,MATCH(I$1,競技者csv変換!$1:$1,0),0)),"",IF(VLOOKUP($A114,競技者csv変換!$A:$AK,MATCH(I$1,競技者csv変換!$1:$1,0),0)="","",VLOOKUP($A114,競技者csv変換!$A:$AK,MATCH(I$1,競技者csv変換!$1:$1,0),0)))</f>
        <v/>
      </c>
      <c r="J114" s="189" t="str">
        <f>IF(ISERROR(VLOOKUP($A114,競技者csv変換!$A:$AK,MATCH(J$1,競技者csv変換!$1:$1,0),0)),"",IF(VLOOKUP($A114,競技者csv変換!$A:$AK,MATCH(J$1,競技者csv変換!$1:$1,0),0)="","",VLOOKUP($A114,競技者csv変換!$A:$AK,MATCH(J$1,競技者csv変換!$1:$1,0),0)))</f>
        <v/>
      </c>
      <c r="K114" s="189" t="str">
        <f>IF(ISERROR(VLOOKUP($A114,競技者csv変換!$A:$AK,MATCH(K$1,競技者csv変換!$1:$1,0),0)),"",IF(VLOOKUP($A114,競技者csv変換!$A:$AK,MATCH(K$1,競技者csv変換!$1:$1,0),0)="","",VLOOKUP($A114,競技者csv変換!$A:$AK,MATCH(K$1,競技者csv変換!$1:$1,0),0)))</f>
        <v/>
      </c>
      <c r="L114" s="189" t="str">
        <f>IF(ISERROR(VLOOKUP($A114,競技者csv変換!$A:$AK,MATCH(L$1,競技者csv変換!$1:$1,0),0)),"",IF(VLOOKUP($A114,競技者csv変換!$A:$AK,MATCH(L$1,競技者csv変換!$1:$1,0),0)="","",VLOOKUP($A114,競技者csv変換!$A:$AK,MATCH(L$1,競技者csv変換!$1:$1,0),0)))</f>
        <v/>
      </c>
      <c r="M114" s="189" t="str">
        <f>IF(ISERROR(VLOOKUP($A114,競技者csv変換!$A:$AK,MATCH(M$1,競技者csv変換!$1:$1,0),0)),"",IF(VLOOKUP($A114,競技者csv変換!$A:$AK,MATCH(M$1,競技者csv変換!$1:$1,0),0)="","",VLOOKUP($A114,競技者csv変換!$A:$AK,MATCH(M$1,競技者csv変換!$1:$1,0),0)))</f>
        <v/>
      </c>
      <c r="N114" s="189" t="str">
        <f>IF(ISERROR(VLOOKUP($A114,競技者csv変換!$A:$AK,MATCH(N$1,競技者csv変換!$1:$1,0),0)),"",IF(VLOOKUP($A114,競技者csv変換!$A:$AK,MATCH(N$1,競技者csv変換!$1:$1,0),0)="","",VLOOKUP($A114,競技者csv変換!$A:$AK,MATCH(N$1,競技者csv変換!$1:$1,0),0)))</f>
        <v/>
      </c>
      <c r="O114" s="189" t="str">
        <f>IF(ISERROR(VLOOKUP($A114,競技者csv変換!$A:$AK,MATCH(O$1,競技者csv変換!$1:$1,0),0)),"",IF(VLOOKUP($A114,競技者csv変換!$A:$AK,MATCH(O$1,競技者csv変換!$1:$1,0),0)="","",VLOOKUP($A114,競技者csv変換!$A:$AK,MATCH(O$1,競技者csv変換!$1:$1,0),0)))</f>
        <v/>
      </c>
      <c r="P114" s="189" t="str">
        <f>IF(ISERROR(VLOOKUP($A114,競技者csv変換!$A:$AK,MATCH(P$1,競技者csv変換!$1:$1,0),0)),"",IF(VLOOKUP($A114,競技者csv変換!$A:$AK,MATCH(P$1,競技者csv変換!$1:$1,0),0)="","",VLOOKUP($A114,競技者csv変換!$A:$AK,MATCH(P$1,競技者csv変換!$1:$1,0),0)))</f>
        <v/>
      </c>
      <c r="Q114" s="189" t="str">
        <f>IF(ISERROR(VLOOKUP($A114,競技者csv変換!$A:$AK,MATCH(Q$1,競技者csv変換!$1:$1,0),0)),"",IF(VLOOKUP($A114,競技者csv変換!$A:$AK,MATCH(Q$1,競技者csv変換!$1:$1,0),0)="","",VLOOKUP($A114,競技者csv変換!$A:$AK,MATCH(Q$1,競技者csv変換!$1:$1,0),0)))</f>
        <v/>
      </c>
      <c r="R114" s="189" t="str">
        <f>IF(ISERROR(VLOOKUP($A114,競技者csv変換!$A:$AK,MATCH(R$1,競技者csv変換!$1:$1,0),0)),"",IF(VLOOKUP($A114,競技者csv変換!$A:$AK,MATCH(R$1,競技者csv変換!$1:$1,0),0)="","",VLOOKUP($A114,競技者csv変換!$A:$AK,MATCH(R$1,競技者csv変換!$1:$1,0),0)))</f>
        <v/>
      </c>
      <c r="S114" s="189" t="str">
        <f>IF(ISERROR(VLOOKUP($A114,競技者csv変換!$A:$AK,MATCH(S$1,競技者csv変換!$1:$1,0),0)),"",IF(VLOOKUP($A114,競技者csv変換!$A:$AK,MATCH(S$1,競技者csv変換!$1:$1,0),0)="","",VLOOKUP($A114,競技者csv変換!$A:$AK,MATCH(S$1,競技者csv変換!$1:$1,0),0)))</f>
        <v/>
      </c>
      <c r="T114" s="189" t="str">
        <f>IF(ISERROR(VLOOKUP($A114,競技者csv変換!$A:$AK,MATCH(T$1,競技者csv変換!$1:$1,0),0)),"",IF(VLOOKUP($A114,競技者csv変換!$A:$AK,MATCH(T$1,競技者csv変換!$1:$1,0),0)="","",VLOOKUP($A114,競技者csv変換!$A:$AK,MATCH(T$1,競技者csv変換!$1:$1,0),0)))</f>
        <v/>
      </c>
      <c r="U114" s="189" t="str">
        <f>IF(ISERROR(VLOOKUP($A114,競技者csv変換!$A:$AK,MATCH(U$1,競技者csv変換!$1:$1,0),0)),"",IF(VLOOKUP($A114,競技者csv変換!$A:$AK,MATCH(U$1,競技者csv変換!$1:$1,0),0)="","",VLOOKUP($A114,競技者csv変換!$A:$AK,MATCH(U$1,競技者csv変換!$1:$1,0),0)))</f>
        <v/>
      </c>
      <c r="V114" s="189" t="str">
        <f>IF(ISERROR(VLOOKUP($A114,競技者csv変換!$A:$AK,MATCH(V$1,競技者csv変換!$1:$1,0),0)),"",IF(VLOOKUP($A114,競技者csv変換!$A:$AK,MATCH(V$1,競技者csv変換!$1:$1,0),0)="","",VLOOKUP($A114,競技者csv変換!$A:$AK,MATCH(V$1,競技者csv変換!$1:$1,0),0)))</f>
        <v/>
      </c>
      <c r="W114" s="189" t="str">
        <f>IF(ISERROR(VLOOKUP($A114,競技者csv変換!$A:$AK,MATCH(W$1,競技者csv変換!$1:$1,0),0)),"",IF(VLOOKUP($A114,競技者csv変換!$A:$AK,MATCH(W$1,競技者csv変換!$1:$1,0),0)="","",VLOOKUP($A114,競技者csv変換!$A:$AK,MATCH(W$1,競技者csv変換!$1:$1,0),0)))</f>
        <v/>
      </c>
      <c r="X114" s="189" t="str">
        <f>IF(ISERROR(VLOOKUP($A114,競技者csv変換!$A:$AK,MATCH(X$1,競技者csv変換!$1:$1,0),0)),"",IF(VLOOKUP($A114,競技者csv変換!$A:$AK,MATCH(X$1,競技者csv変換!$1:$1,0),0)="","",VLOOKUP($A114,競技者csv変換!$A:$AK,MATCH(X$1,競技者csv変換!$1:$1,0),0)))</f>
        <v/>
      </c>
      <c r="Y114" s="189" t="str">
        <f>IF(ISERROR(VLOOKUP($A114,競技者csv変換!$A:$AK,MATCH(Y$1,競技者csv変換!$1:$1,0),0)),"",IF(VLOOKUP($A114,競技者csv変換!$A:$AK,MATCH(Y$1,競技者csv変換!$1:$1,0),0)="","",VLOOKUP($A114,競技者csv変換!$A:$AK,MATCH(Y$1,競技者csv変換!$1:$1,0),0)))</f>
        <v/>
      </c>
      <c r="Z114" s="189" t="str">
        <f>IF(ISERROR(VLOOKUP($A114,競技者csv変換!$A:$AK,MATCH(Z$1,競技者csv変換!$1:$1,0),0)),"",IF(VLOOKUP($A114,競技者csv変換!$A:$AK,MATCH(Z$1,競技者csv変換!$1:$1,0),0)="","",VLOOKUP($A114,競技者csv変換!$A:$AK,MATCH(Z$1,競技者csv変換!$1:$1,0),0)))</f>
        <v/>
      </c>
      <c r="AA114" s="189" t="str">
        <f>IF(ISERROR(VLOOKUP($A114,競技者csv変換!$A:$AK,MATCH(AA$1,競技者csv変換!$1:$1,0),0)),"",IF(VLOOKUP($A114,競技者csv変換!$A:$AK,MATCH(AA$1,競技者csv変換!$1:$1,0),0)="","",VLOOKUP($A114,競技者csv変換!$A:$AK,MATCH(AA$1,競技者csv変換!$1:$1,0),0)))</f>
        <v/>
      </c>
      <c r="AB114" s="189" t="str">
        <f>IF(ISERROR(VLOOKUP($A114,競技者csv変換!$A:$AK,MATCH(AB$1,競技者csv変換!$1:$1,0),0)),"",IF(VLOOKUP($A114,競技者csv変換!$A:$AK,MATCH(AB$1,競技者csv変換!$1:$1,0),0)="","",VLOOKUP($A114,競技者csv変換!$A:$AK,MATCH(AB$1,競技者csv変換!$1:$1,0),0)))</f>
        <v/>
      </c>
      <c r="AC114" s="189" t="str">
        <f>IF(ISERROR(VLOOKUP($A114,競技者csv変換!$A:$AK,MATCH(AC$1,競技者csv変換!$1:$1,0),0)),"",IF(VLOOKUP($A114,競技者csv変換!$A:$AK,MATCH(AC$1,競技者csv変換!$1:$1,0),0)="","",VLOOKUP($A114,競技者csv変換!$A:$AK,MATCH(AC$1,競技者csv変換!$1:$1,0),0)))</f>
        <v/>
      </c>
      <c r="AD114" s="76" t="str">
        <f>IF(ISERROR(VLOOKUP($A114,競技者csv変換!$A:$AK,MATCH(AD$1,競技者csv変換!$1:$1,0),0)),"",IF(VLOOKUP($A114,競技者csv変換!$A:$AK,MATCH(AD$1,競技者csv変換!$1:$1,0),0)="","",VLOOKUP($A114,競技者csv変換!$A:$AK,MATCH(AD$1,競技者csv変換!$1:$1,0),0)))</f>
        <v/>
      </c>
      <c r="AE114" s="76" t="str">
        <f>IF(ISERROR(VLOOKUP($A114,競技者csv変換!$A:$AK,MATCH(AE$1,競技者csv変換!$1:$1,0),0)),"",IF(VLOOKUP($A114,競技者csv変換!$A:$AK,MATCH(AE$1,競技者csv変換!$1:$1,0),0)="","",VLOOKUP($A114,競技者csv変換!$A:$AK,MATCH(AE$1,競技者csv変換!$1:$1,0),0)))</f>
        <v/>
      </c>
      <c r="AF114" s="76" t="str">
        <f>IF(ISERROR(VLOOKUP($A114,競技者csv変換!$A:$AK,MATCH(AF$1,競技者csv変換!$1:$1,0),0)),"",IF(VLOOKUP($A114,競技者csv変換!$A:$AK,MATCH(AF$1,競技者csv変換!$1:$1,0),0)="","",VLOOKUP($A114,競技者csv変換!$A:$AK,MATCH(AF$1,競技者csv変換!$1:$1,0),0)))</f>
        <v/>
      </c>
      <c r="AG114" s="76" t="str">
        <f>IF(ISERROR(VLOOKUP($A114,競技者csv変換!$A:$AK,MATCH(AG$1,競技者csv変換!$1:$1,0),0)),"",IF(VLOOKUP($A114,競技者csv変換!$A:$AK,MATCH(AG$1,競技者csv変換!$1:$1,0),0)="","",VLOOKUP($A114,競技者csv変換!$A:$AK,MATCH(AG$1,競技者csv変換!$1:$1,0),0)))</f>
        <v/>
      </c>
      <c r="AH114" s="76" t="str">
        <f>IF(ISERROR(VLOOKUP($A114,競技者csv変換!$A:$AK,MATCH(AH$1,競技者csv変換!$1:$1,0),0)),"",IF(VLOOKUP($A114,競技者csv変換!$A:$AK,MATCH(AH$1,競技者csv変換!$1:$1,0),0)="","",VLOOKUP($A114,競技者csv変換!$A:$AK,MATCH(AH$1,競技者csv変換!$1:$1,0),0)))</f>
        <v/>
      </c>
      <c r="AI114" s="76" t="str">
        <f>IF(ISERROR(VLOOKUP($A114,競技者csv変換!$A:$AK,MATCH(AI$1,競技者csv変換!$1:$1,0),0)),"",IF(VLOOKUP($A114,競技者csv変換!$A:$AK,MATCH(AI$1,競技者csv変換!$1:$1,0),0)="","",VLOOKUP($A114,競技者csv変換!$A:$AK,MATCH(AI$1,競技者csv変換!$1:$1,0),0)))</f>
        <v/>
      </c>
      <c r="AJ114" s="76" t="str">
        <f>IF(ISERROR(VLOOKUP($A114,競技者csv変換!$A:$AK,MATCH(AJ$1,競技者csv変換!$1:$1,0),0)),"",IF(VLOOKUP($A114,競技者csv変換!$A:$AK,MATCH(AJ$1,競技者csv変換!$1:$1,0),0)="","",VLOOKUP($A114,競技者csv変換!$A:$AK,MATCH(AJ$1,競技者csv変換!$1:$1,0),0)))</f>
        <v/>
      </c>
      <c r="AK114" s="76" t="str">
        <f>IF(ISERROR(VLOOKUP($A114,競技者csv変換!$A:$AK,MATCH(AK$1,競技者csv変換!$1:$1,0),0)),"",IF(VLOOKUP($A114,競技者csv変換!$A:$AK,MATCH(AK$1,競技者csv変換!$1:$1,0),0)="","",VLOOKUP($A114,競技者csv変換!$A:$AK,MATCH(AK$1,競技者csv変換!$1:$1,0),0)))</f>
        <v/>
      </c>
    </row>
    <row r="115" spans="1:37" ht="18" customHeight="1">
      <c r="A115" s="76" t="str">
        <f t="shared" si="0"/>
        <v/>
      </c>
      <c r="B115" s="189" t="str">
        <f>IF(ISERROR(VLOOKUP($A115,競技者csv変換!$A:$AK,MATCH(B$1,競技者csv変換!$1:$1,0),0)),"",IF(VLOOKUP($A115,競技者csv変換!$A:$AK,MATCH(B$1,競技者csv変換!$1:$1,0),0)="","",VLOOKUP($A115,競技者csv変換!$A:$AK,MATCH(B$1,競技者csv変換!$1:$1,0),0)))</f>
        <v/>
      </c>
      <c r="C115" s="189" t="str">
        <f>IF(ISERROR(VLOOKUP($A115,競技者csv変換!$A:$AK,MATCH(C$1,競技者csv変換!$1:$1,0),0)),"",IF(VLOOKUP($A115,競技者csv変換!$A:$AK,MATCH(C$1,競技者csv変換!$1:$1,0),0)="","",VLOOKUP($A115,競技者csv変換!$A:$AK,MATCH(C$1,競技者csv変換!$1:$1,0),0)))</f>
        <v/>
      </c>
      <c r="D115" s="189" t="str">
        <f>IF(ISERROR(VLOOKUP($A115,競技者csv変換!$A:$AK,MATCH(D$1,競技者csv変換!$1:$1,0),0)),"",IF(VLOOKUP($A115,競技者csv変換!$A:$AK,MATCH(D$1,競技者csv変換!$1:$1,0),0)="","",VLOOKUP($A115,競技者csv変換!$A:$AK,MATCH(D$1,競技者csv変換!$1:$1,0),0)))</f>
        <v/>
      </c>
      <c r="E115" s="189" t="str">
        <f>IF(ISERROR(VLOOKUP($A115,競技者csv変換!$A:$AK,MATCH(E$1,競技者csv変換!$1:$1,0),0)),"",IF(VLOOKUP($A115,競技者csv変換!$A:$AK,MATCH(E$1,競技者csv変換!$1:$1,0),0)="","",VLOOKUP($A115,競技者csv変換!$A:$AK,MATCH(E$1,競技者csv変換!$1:$1,0),0)))</f>
        <v/>
      </c>
      <c r="F115" s="189" t="str">
        <f>IF(ISERROR(VLOOKUP($A115,競技者csv変換!$A:$AK,MATCH(F$1,競技者csv変換!$1:$1,0),0)),"",IF(VLOOKUP($A115,競技者csv変換!$A:$AK,MATCH(F$1,競技者csv変換!$1:$1,0),0)="","",VLOOKUP($A115,競技者csv変換!$A:$AK,MATCH(F$1,競技者csv変換!$1:$1,0),0)))</f>
        <v/>
      </c>
      <c r="G115" s="189" t="str">
        <f>IF(ISERROR(VLOOKUP($A115,競技者csv変換!$A:$AK,MATCH(G$1,競技者csv変換!$1:$1,0),0)),"",IF(VLOOKUP($A115,競技者csv変換!$A:$AK,MATCH(G$1,競技者csv変換!$1:$1,0),0)="","",VLOOKUP($A115,競技者csv変換!$A:$AK,MATCH(G$1,競技者csv変換!$1:$1,0),0)))</f>
        <v/>
      </c>
      <c r="H115" s="189" t="str">
        <f>IF(ISERROR(VLOOKUP($A115,競技者csv変換!$A:$AK,MATCH(H$1,競技者csv変換!$1:$1,0),0)),"",IF(VLOOKUP($A115,競技者csv変換!$A:$AK,MATCH(H$1,競技者csv変換!$1:$1,0),0)="","",VLOOKUP($A115,競技者csv変換!$A:$AK,MATCH(H$1,競技者csv変換!$1:$1,0),0)))</f>
        <v/>
      </c>
      <c r="I115" s="189" t="str">
        <f>IF(ISERROR(VLOOKUP($A115,競技者csv変換!$A:$AK,MATCH(I$1,競技者csv変換!$1:$1,0),0)),"",IF(VLOOKUP($A115,競技者csv変換!$A:$AK,MATCH(I$1,競技者csv変換!$1:$1,0),0)="","",VLOOKUP($A115,競技者csv変換!$A:$AK,MATCH(I$1,競技者csv変換!$1:$1,0),0)))</f>
        <v/>
      </c>
      <c r="J115" s="189" t="str">
        <f>IF(ISERROR(VLOOKUP($A115,競技者csv変換!$A:$AK,MATCH(J$1,競技者csv変換!$1:$1,0),0)),"",IF(VLOOKUP($A115,競技者csv変換!$A:$AK,MATCH(J$1,競技者csv変換!$1:$1,0),0)="","",VLOOKUP($A115,競技者csv変換!$A:$AK,MATCH(J$1,競技者csv変換!$1:$1,0),0)))</f>
        <v/>
      </c>
      <c r="K115" s="189" t="str">
        <f>IF(ISERROR(VLOOKUP($A115,競技者csv変換!$A:$AK,MATCH(K$1,競技者csv変換!$1:$1,0),0)),"",IF(VLOOKUP($A115,競技者csv変換!$A:$AK,MATCH(K$1,競技者csv変換!$1:$1,0),0)="","",VLOOKUP($A115,競技者csv変換!$A:$AK,MATCH(K$1,競技者csv変換!$1:$1,0),0)))</f>
        <v/>
      </c>
      <c r="L115" s="189" t="str">
        <f>IF(ISERROR(VLOOKUP($A115,競技者csv変換!$A:$AK,MATCH(L$1,競技者csv変換!$1:$1,0),0)),"",IF(VLOOKUP($A115,競技者csv変換!$A:$AK,MATCH(L$1,競技者csv変換!$1:$1,0),0)="","",VLOOKUP($A115,競技者csv変換!$A:$AK,MATCH(L$1,競技者csv変換!$1:$1,0),0)))</f>
        <v/>
      </c>
      <c r="M115" s="189" t="str">
        <f>IF(ISERROR(VLOOKUP($A115,競技者csv変換!$A:$AK,MATCH(M$1,競技者csv変換!$1:$1,0),0)),"",IF(VLOOKUP($A115,競技者csv変換!$A:$AK,MATCH(M$1,競技者csv変換!$1:$1,0),0)="","",VLOOKUP($A115,競技者csv変換!$A:$AK,MATCH(M$1,競技者csv変換!$1:$1,0),0)))</f>
        <v/>
      </c>
      <c r="N115" s="189" t="str">
        <f>IF(ISERROR(VLOOKUP($A115,競技者csv変換!$A:$AK,MATCH(N$1,競技者csv変換!$1:$1,0),0)),"",IF(VLOOKUP($A115,競技者csv変換!$A:$AK,MATCH(N$1,競技者csv変換!$1:$1,0),0)="","",VLOOKUP($A115,競技者csv変換!$A:$AK,MATCH(N$1,競技者csv変換!$1:$1,0),0)))</f>
        <v/>
      </c>
      <c r="O115" s="189" t="str">
        <f>IF(ISERROR(VLOOKUP($A115,競技者csv変換!$A:$AK,MATCH(O$1,競技者csv変換!$1:$1,0),0)),"",IF(VLOOKUP($A115,競技者csv変換!$A:$AK,MATCH(O$1,競技者csv変換!$1:$1,0),0)="","",VLOOKUP($A115,競技者csv変換!$A:$AK,MATCH(O$1,競技者csv変換!$1:$1,0),0)))</f>
        <v/>
      </c>
      <c r="P115" s="189" t="str">
        <f>IF(ISERROR(VLOOKUP($A115,競技者csv変換!$A:$AK,MATCH(P$1,競技者csv変換!$1:$1,0),0)),"",IF(VLOOKUP($A115,競技者csv変換!$A:$AK,MATCH(P$1,競技者csv変換!$1:$1,0),0)="","",VLOOKUP($A115,競技者csv変換!$A:$AK,MATCH(P$1,競技者csv変換!$1:$1,0),0)))</f>
        <v/>
      </c>
      <c r="Q115" s="189" t="str">
        <f>IF(ISERROR(VLOOKUP($A115,競技者csv変換!$A:$AK,MATCH(Q$1,競技者csv変換!$1:$1,0),0)),"",IF(VLOOKUP($A115,競技者csv変換!$A:$AK,MATCH(Q$1,競技者csv変換!$1:$1,0),0)="","",VLOOKUP($A115,競技者csv変換!$A:$AK,MATCH(Q$1,競技者csv変換!$1:$1,0),0)))</f>
        <v/>
      </c>
      <c r="R115" s="189" t="str">
        <f>IF(ISERROR(VLOOKUP($A115,競技者csv変換!$A:$AK,MATCH(R$1,競技者csv変換!$1:$1,0),0)),"",IF(VLOOKUP($A115,競技者csv変換!$A:$AK,MATCH(R$1,競技者csv変換!$1:$1,0),0)="","",VLOOKUP($A115,競技者csv変換!$A:$AK,MATCH(R$1,競技者csv変換!$1:$1,0),0)))</f>
        <v/>
      </c>
      <c r="S115" s="189" t="str">
        <f>IF(ISERROR(VLOOKUP($A115,競技者csv変換!$A:$AK,MATCH(S$1,競技者csv変換!$1:$1,0),0)),"",IF(VLOOKUP($A115,競技者csv変換!$A:$AK,MATCH(S$1,競技者csv変換!$1:$1,0),0)="","",VLOOKUP($A115,競技者csv変換!$A:$AK,MATCH(S$1,競技者csv変換!$1:$1,0),0)))</f>
        <v/>
      </c>
      <c r="T115" s="189" t="str">
        <f>IF(ISERROR(VLOOKUP($A115,競技者csv変換!$A:$AK,MATCH(T$1,競技者csv変換!$1:$1,0),0)),"",IF(VLOOKUP($A115,競技者csv変換!$A:$AK,MATCH(T$1,競技者csv変換!$1:$1,0),0)="","",VLOOKUP($A115,競技者csv変換!$A:$AK,MATCH(T$1,競技者csv変換!$1:$1,0),0)))</f>
        <v/>
      </c>
      <c r="U115" s="189" t="str">
        <f>IF(ISERROR(VLOOKUP($A115,競技者csv変換!$A:$AK,MATCH(U$1,競技者csv変換!$1:$1,0),0)),"",IF(VLOOKUP($A115,競技者csv変換!$A:$AK,MATCH(U$1,競技者csv変換!$1:$1,0),0)="","",VLOOKUP($A115,競技者csv変換!$A:$AK,MATCH(U$1,競技者csv変換!$1:$1,0),0)))</f>
        <v/>
      </c>
      <c r="V115" s="189" t="str">
        <f>IF(ISERROR(VLOOKUP($A115,競技者csv変換!$A:$AK,MATCH(V$1,競技者csv変換!$1:$1,0),0)),"",IF(VLOOKUP($A115,競技者csv変換!$A:$AK,MATCH(V$1,競技者csv変換!$1:$1,0),0)="","",VLOOKUP($A115,競技者csv変換!$A:$AK,MATCH(V$1,競技者csv変換!$1:$1,0),0)))</f>
        <v/>
      </c>
      <c r="W115" s="189" t="str">
        <f>IF(ISERROR(VLOOKUP($A115,競技者csv変換!$A:$AK,MATCH(W$1,競技者csv変換!$1:$1,0),0)),"",IF(VLOOKUP($A115,競技者csv変換!$A:$AK,MATCH(W$1,競技者csv変換!$1:$1,0),0)="","",VLOOKUP($A115,競技者csv変換!$A:$AK,MATCH(W$1,競技者csv変換!$1:$1,0),0)))</f>
        <v/>
      </c>
      <c r="X115" s="189" t="str">
        <f>IF(ISERROR(VLOOKUP($A115,競技者csv変換!$A:$AK,MATCH(X$1,競技者csv変換!$1:$1,0),0)),"",IF(VLOOKUP($A115,競技者csv変換!$A:$AK,MATCH(X$1,競技者csv変換!$1:$1,0),0)="","",VLOOKUP($A115,競技者csv変換!$A:$AK,MATCH(X$1,競技者csv変換!$1:$1,0),0)))</f>
        <v/>
      </c>
      <c r="Y115" s="189" t="str">
        <f>IF(ISERROR(VLOOKUP($A115,競技者csv変換!$A:$AK,MATCH(Y$1,競技者csv変換!$1:$1,0),0)),"",IF(VLOOKUP($A115,競技者csv変換!$A:$AK,MATCH(Y$1,競技者csv変換!$1:$1,0),0)="","",VLOOKUP($A115,競技者csv変換!$A:$AK,MATCH(Y$1,競技者csv変換!$1:$1,0),0)))</f>
        <v/>
      </c>
      <c r="Z115" s="189" t="str">
        <f>IF(ISERROR(VLOOKUP($A115,競技者csv変換!$A:$AK,MATCH(Z$1,競技者csv変換!$1:$1,0),0)),"",IF(VLOOKUP($A115,競技者csv変換!$A:$AK,MATCH(Z$1,競技者csv変換!$1:$1,0),0)="","",VLOOKUP($A115,競技者csv変換!$A:$AK,MATCH(Z$1,競技者csv変換!$1:$1,0),0)))</f>
        <v/>
      </c>
      <c r="AA115" s="189" t="str">
        <f>IF(ISERROR(VLOOKUP($A115,競技者csv変換!$A:$AK,MATCH(AA$1,競技者csv変換!$1:$1,0),0)),"",IF(VLOOKUP($A115,競技者csv変換!$A:$AK,MATCH(AA$1,競技者csv変換!$1:$1,0),0)="","",VLOOKUP($A115,競技者csv変換!$A:$AK,MATCH(AA$1,競技者csv変換!$1:$1,0),0)))</f>
        <v/>
      </c>
      <c r="AB115" s="189" t="str">
        <f>IF(ISERROR(VLOOKUP($A115,競技者csv変換!$A:$AK,MATCH(AB$1,競技者csv変換!$1:$1,0),0)),"",IF(VLOOKUP($A115,競技者csv変換!$A:$AK,MATCH(AB$1,競技者csv変換!$1:$1,0),0)="","",VLOOKUP($A115,競技者csv変換!$A:$AK,MATCH(AB$1,競技者csv変換!$1:$1,0),0)))</f>
        <v/>
      </c>
      <c r="AC115" s="189" t="str">
        <f>IF(ISERROR(VLOOKUP($A115,競技者csv変換!$A:$AK,MATCH(AC$1,競技者csv変換!$1:$1,0),0)),"",IF(VLOOKUP($A115,競技者csv変換!$A:$AK,MATCH(AC$1,競技者csv変換!$1:$1,0),0)="","",VLOOKUP($A115,競技者csv変換!$A:$AK,MATCH(AC$1,競技者csv変換!$1:$1,0),0)))</f>
        <v/>
      </c>
      <c r="AD115" s="76" t="str">
        <f>IF(ISERROR(VLOOKUP($A115,競技者csv変換!$A:$AK,MATCH(AD$1,競技者csv変換!$1:$1,0),0)),"",IF(VLOOKUP($A115,競技者csv変換!$A:$AK,MATCH(AD$1,競技者csv変換!$1:$1,0),0)="","",VLOOKUP($A115,競技者csv変換!$A:$AK,MATCH(AD$1,競技者csv変換!$1:$1,0),0)))</f>
        <v/>
      </c>
      <c r="AE115" s="76" t="str">
        <f>IF(ISERROR(VLOOKUP($A115,競技者csv変換!$A:$AK,MATCH(AE$1,競技者csv変換!$1:$1,0),0)),"",IF(VLOOKUP($A115,競技者csv変換!$A:$AK,MATCH(AE$1,競技者csv変換!$1:$1,0),0)="","",VLOOKUP($A115,競技者csv変換!$A:$AK,MATCH(AE$1,競技者csv変換!$1:$1,0),0)))</f>
        <v/>
      </c>
      <c r="AF115" s="76" t="str">
        <f>IF(ISERROR(VLOOKUP($A115,競技者csv変換!$A:$AK,MATCH(AF$1,競技者csv変換!$1:$1,0),0)),"",IF(VLOOKUP($A115,競技者csv変換!$A:$AK,MATCH(AF$1,競技者csv変換!$1:$1,0),0)="","",VLOOKUP($A115,競技者csv変換!$A:$AK,MATCH(AF$1,競技者csv変換!$1:$1,0),0)))</f>
        <v/>
      </c>
      <c r="AG115" s="76" t="str">
        <f>IF(ISERROR(VLOOKUP($A115,競技者csv変換!$A:$AK,MATCH(AG$1,競技者csv変換!$1:$1,0),0)),"",IF(VLOOKUP($A115,競技者csv変換!$A:$AK,MATCH(AG$1,競技者csv変換!$1:$1,0),0)="","",VLOOKUP($A115,競技者csv変換!$A:$AK,MATCH(AG$1,競技者csv変換!$1:$1,0),0)))</f>
        <v/>
      </c>
      <c r="AH115" s="76" t="str">
        <f>IF(ISERROR(VLOOKUP($A115,競技者csv変換!$A:$AK,MATCH(AH$1,競技者csv変換!$1:$1,0),0)),"",IF(VLOOKUP($A115,競技者csv変換!$A:$AK,MATCH(AH$1,競技者csv変換!$1:$1,0),0)="","",VLOOKUP($A115,競技者csv変換!$A:$AK,MATCH(AH$1,競技者csv変換!$1:$1,0),0)))</f>
        <v/>
      </c>
      <c r="AI115" s="76" t="str">
        <f>IF(ISERROR(VLOOKUP($A115,競技者csv変換!$A:$AK,MATCH(AI$1,競技者csv変換!$1:$1,0),0)),"",IF(VLOOKUP($A115,競技者csv変換!$A:$AK,MATCH(AI$1,競技者csv変換!$1:$1,0),0)="","",VLOOKUP($A115,競技者csv変換!$A:$AK,MATCH(AI$1,競技者csv変換!$1:$1,0),0)))</f>
        <v/>
      </c>
      <c r="AJ115" s="76" t="str">
        <f>IF(ISERROR(VLOOKUP($A115,競技者csv変換!$A:$AK,MATCH(AJ$1,競技者csv変換!$1:$1,0),0)),"",IF(VLOOKUP($A115,競技者csv変換!$A:$AK,MATCH(AJ$1,競技者csv変換!$1:$1,0),0)="","",VLOOKUP($A115,競技者csv変換!$A:$AK,MATCH(AJ$1,競技者csv変換!$1:$1,0),0)))</f>
        <v/>
      </c>
      <c r="AK115" s="76" t="str">
        <f>IF(ISERROR(VLOOKUP($A115,競技者csv変換!$A:$AK,MATCH(AK$1,競技者csv変換!$1:$1,0),0)),"",IF(VLOOKUP($A115,競技者csv変換!$A:$AK,MATCH(AK$1,競技者csv変換!$1:$1,0),0)="","",VLOOKUP($A115,競技者csv変換!$A:$AK,MATCH(AK$1,競技者csv変換!$1:$1,0),0)))</f>
        <v/>
      </c>
    </row>
    <row r="116" spans="1:37" ht="18" customHeight="1">
      <c r="A116" s="76" t="str">
        <f t="shared" si="0"/>
        <v/>
      </c>
      <c r="B116" s="189" t="str">
        <f>IF(ISERROR(VLOOKUP($A116,競技者csv変換!$A:$AK,MATCH(B$1,競技者csv変換!$1:$1,0),0)),"",IF(VLOOKUP($A116,競技者csv変換!$A:$AK,MATCH(B$1,競技者csv変換!$1:$1,0),0)="","",VLOOKUP($A116,競技者csv変換!$A:$AK,MATCH(B$1,競技者csv変換!$1:$1,0),0)))</f>
        <v/>
      </c>
      <c r="C116" s="189" t="str">
        <f>IF(ISERROR(VLOOKUP($A116,競技者csv変換!$A:$AK,MATCH(C$1,競技者csv変換!$1:$1,0),0)),"",IF(VLOOKUP($A116,競技者csv変換!$A:$AK,MATCH(C$1,競技者csv変換!$1:$1,0),0)="","",VLOOKUP($A116,競技者csv変換!$A:$AK,MATCH(C$1,競技者csv変換!$1:$1,0),0)))</f>
        <v/>
      </c>
      <c r="D116" s="189" t="str">
        <f>IF(ISERROR(VLOOKUP($A116,競技者csv変換!$A:$AK,MATCH(D$1,競技者csv変換!$1:$1,0),0)),"",IF(VLOOKUP($A116,競技者csv変換!$A:$AK,MATCH(D$1,競技者csv変換!$1:$1,0),0)="","",VLOOKUP($A116,競技者csv変換!$A:$AK,MATCH(D$1,競技者csv変換!$1:$1,0),0)))</f>
        <v/>
      </c>
      <c r="E116" s="189" t="str">
        <f>IF(ISERROR(VLOOKUP($A116,競技者csv変換!$A:$AK,MATCH(E$1,競技者csv変換!$1:$1,0),0)),"",IF(VLOOKUP($A116,競技者csv変換!$A:$AK,MATCH(E$1,競技者csv変換!$1:$1,0),0)="","",VLOOKUP($A116,競技者csv変換!$A:$AK,MATCH(E$1,競技者csv変換!$1:$1,0),0)))</f>
        <v/>
      </c>
      <c r="F116" s="189" t="str">
        <f>IF(ISERROR(VLOOKUP($A116,競技者csv変換!$A:$AK,MATCH(F$1,競技者csv変換!$1:$1,0),0)),"",IF(VLOOKUP($A116,競技者csv変換!$A:$AK,MATCH(F$1,競技者csv変換!$1:$1,0),0)="","",VLOOKUP($A116,競技者csv変換!$A:$AK,MATCH(F$1,競技者csv変換!$1:$1,0),0)))</f>
        <v/>
      </c>
      <c r="G116" s="189" t="str">
        <f>IF(ISERROR(VLOOKUP($A116,競技者csv変換!$A:$AK,MATCH(G$1,競技者csv変換!$1:$1,0),0)),"",IF(VLOOKUP($A116,競技者csv変換!$A:$AK,MATCH(G$1,競技者csv変換!$1:$1,0),0)="","",VLOOKUP($A116,競技者csv変換!$A:$AK,MATCH(G$1,競技者csv変換!$1:$1,0),0)))</f>
        <v/>
      </c>
      <c r="H116" s="189" t="str">
        <f>IF(ISERROR(VLOOKUP($A116,競技者csv変換!$A:$AK,MATCH(H$1,競技者csv変換!$1:$1,0),0)),"",IF(VLOOKUP($A116,競技者csv変換!$A:$AK,MATCH(H$1,競技者csv変換!$1:$1,0),0)="","",VLOOKUP($A116,競技者csv変換!$A:$AK,MATCH(H$1,競技者csv変換!$1:$1,0),0)))</f>
        <v/>
      </c>
      <c r="I116" s="189" t="str">
        <f>IF(ISERROR(VLOOKUP($A116,競技者csv変換!$A:$AK,MATCH(I$1,競技者csv変換!$1:$1,0),0)),"",IF(VLOOKUP($A116,競技者csv変換!$A:$AK,MATCH(I$1,競技者csv変換!$1:$1,0),0)="","",VLOOKUP($A116,競技者csv変換!$A:$AK,MATCH(I$1,競技者csv変換!$1:$1,0),0)))</f>
        <v/>
      </c>
      <c r="J116" s="189" t="str">
        <f>IF(ISERROR(VLOOKUP($A116,競技者csv変換!$A:$AK,MATCH(J$1,競技者csv変換!$1:$1,0),0)),"",IF(VLOOKUP($A116,競技者csv変換!$A:$AK,MATCH(J$1,競技者csv変換!$1:$1,0),0)="","",VLOOKUP($A116,競技者csv変換!$A:$AK,MATCH(J$1,競技者csv変換!$1:$1,0),0)))</f>
        <v/>
      </c>
      <c r="K116" s="189" t="str">
        <f>IF(ISERROR(VLOOKUP($A116,競技者csv変換!$A:$AK,MATCH(K$1,競技者csv変換!$1:$1,0),0)),"",IF(VLOOKUP($A116,競技者csv変換!$A:$AK,MATCH(K$1,競技者csv変換!$1:$1,0),0)="","",VLOOKUP($A116,競技者csv変換!$A:$AK,MATCH(K$1,競技者csv変換!$1:$1,0),0)))</f>
        <v/>
      </c>
      <c r="L116" s="189" t="str">
        <f>IF(ISERROR(VLOOKUP($A116,競技者csv変換!$A:$AK,MATCH(L$1,競技者csv変換!$1:$1,0),0)),"",IF(VLOOKUP($A116,競技者csv変換!$A:$AK,MATCH(L$1,競技者csv変換!$1:$1,0),0)="","",VLOOKUP($A116,競技者csv変換!$A:$AK,MATCH(L$1,競技者csv変換!$1:$1,0),0)))</f>
        <v/>
      </c>
      <c r="M116" s="189" t="str">
        <f>IF(ISERROR(VLOOKUP($A116,競技者csv変換!$A:$AK,MATCH(M$1,競技者csv変換!$1:$1,0),0)),"",IF(VLOOKUP($A116,競技者csv変換!$A:$AK,MATCH(M$1,競技者csv変換!$1:$1,0),0)="","",VLOOKUP($A116,競技者csv変換!$A:$AK,MATCH(M$1,競技者csv変換!$1:$1,0),0)))</f>
        <v/>
      </c>
      <c r="N116" s="189" t="str">
        <f>IF(ISERROR(VLOOKUP($A116,競技者csv変換!$A:$AK,MATCH(N$1,競技者csv変換!$1:$1,0),0)),"",IF(VLOOKUP($A116,競技者csv変換!$A:$AK,MATCH(N$1,競技者csv変換!$1:$1,0),0)="","",VLOOKUP($A116,競技者csv変換!$A:$AK,MATCH(N$1,競技者csv変換!$1:$1,0),0)))</f>
        <v/>
      </c>
      <c r="O116" s="189" t="str">
        <f>IF(ISERROR(VLOOKUP($A116,競技者csv変換!$A:$AK,MATCH(O$1,競技者csv変換!$1:$1,0),0)),"",IF(VLOOKUP($A116,競技者csv変換!$A:$AK,MATCH(O$1,競技者csv変換!$1:$1,0),0)="","",VLOOKUP($A116,競技者csv変換!$A:$AK,MATCH(O$1,競技者csv変換!$1:$1,0),0)))</f>
        <v/>
      </c>
      <c r="P116" s="189" t="str">
        <f>IF(ISERROR(VLOOKUP($A116,競技者csv変換!$A:$AK,MATCH(P$1,競技者csv変換!$1:$1,0),0)),"",IF(VLOOKUP($A116,競技者csv変換!$A:$AK,MATCH(P$1,競技者csv変換!$1:$1,0),0)="","",VLOOKUP($A116,競技者csv変換!$A:$AK,MATCH(P$1,競技者csv変換!$1:$1,0),0)))</f>
        <v/>
      </c>
      <c r="Q116" s="189" t="str">
        <f>IF(ISERROR(VLOOKUP($A116,競技者csv変換!$A:$AK,MATCH(Q$1,競技者csv変換!$1:$1,0),0)),"",IF(VLOOKUP($A116,競技者csv変換!$A:$AK,MATCH(Q$1,競技者csv変換!$1:$1,0),0)="","",VLOOKUP($A116,競技者csv変換!$A:$AK,MATCH(Q$1,競技者csv変換!$1:$1,0),0)))</f>
        <v/>
      </c>
      <c r="R116" s="189" t="str">
        <f>IF(ISERROR(VLOOKUP($A116,競技者csv変換!$A:$AK,MATCH(R$1,競技者csv変換!$1:$1,0),0)),"",IF(VLOOKUP($A116,競技者csv変換!$A:$AK,MATCH(R$1,競技者csv変換!$1:$1,0),0)="","",VLOOKUP($A116,競技者csv変換!$A:$AK,MATCH(R$1,競技者csv変換!$1:$1,0),0)))</f>
        <v/>
      </c>
      <c r="S116" s="189" t="str">
        <f>IF(ISERROR(VLOOKUP($A116,競技者csv変換!$A:$AK,MATCH(S$1,競技者csv変換!$1:$1,0),0)),"",IF(VLOOKUP($A116,競技者csv変換!$A:$AK,MATCH(S$1,競技者csv変換!$1:$1,0),0)="","",VLOOKUP($A116,競技者csv変換!$A:$AK,MATCH(S$1,競技者csv変換!$1:$1,0),0)))</f>
        <v/>
      </c>
      <c r="T116" s="189" t="str">
        <f>IF(ISERROR(VLOOKUP($A116,競技者csv変換!$A:$AK,MATCH(T$1,競技者csv変換!$1:$1,0),0)),"",IF(VLOOKUP($A116,競技者csv変換!$A:$AK,MATCH(T$1,競技者csv変換!$1:$1,0),0)="","",VLOOKUP($A116,競技者csv変換!$A:$AK,MATCH(T$1,競技者csv変換!$1:$1,0),0)))</f>
        <v/>
      </c>
      <c r="U116" s="189" t="str">
        <f>IF(ISERROR(VLOOKUP($A116,競技者csv変換!$A:$AK,MATCH(U$1,競技者csv変換!$1:$1,0),0)),"",IF(VLOOKUP($A116,競技者csv変換!$A:$AK,MATCH(U$1,競技者csv変換!$1:$1,0),0)="","",VLOOKUP($A116,競技者csv変換!$A:$AK,MATCH(U$1,競技者csv変換!$1:$1,0),0)))</f>
        <v/>
      </c>
      <c r="V116" s="189" t="str">
        <f>IF(ISERROR(VLOOKUP($A116,競技者csv変換!$A:$AK,MATCH(V$1,競技者csv変換!$1:$1,0),0)),"",IF(VLOOKUP($A116,競技者csv変換!$A:$AK,MATCH(V$1,競技者csv変換!$1:$1,0),0)="","",VLOOKUP($A116,競技者csv変換!$A:$AK,MATCH(V$1,競技者csv変換!$1:$1,0),0)))</f>
        <v/>
      </c>
      <c r="W116" s="189" t="str">
        <f>IF(ISERROR(VLOOKUP($A116,競技者csv変換!$A:$AK,MATCH(W$1,競技者csv変換!$1:$1,0),0)),"",IF(VLOOKUP($A116,競技者csv変換!$A:$AK,MATCH(W$1,競技者csv変換!$1:$1,0),0)="","",VLOOKUP($A116,競技者csv変換!$A:$AK,MATCH(W$1,競技者csv変換!$1:$1,0),0)))</f>
        <v/>
      </c>
      <c r="X116" s="189" t="str">
        <f>IF(ISERROR(VLOOKUP($A116,競技者csv変換!$A:$AK,MATCH(X$1,競技者csv変換!$1:$1,0),0)),"",IF(VLOOKUP($A116,競技者csv変換!$A:$AK,MATCH(X$1,競技者csv変換!$1:$1,0),0)="","",VLOOKUP($A116,競技者csv変換!$A:$AK,MATCH(X$1,競技者csv変換!$1:$1,0),0)))</f>
        <v/>
      </c>
      <c r="Y116" s="189" t="str">
        <f>IF(ISERROR(VLOOKUP($A116,競技者csv変換!$A:$AK,MATCH(Y$1,競技者csv変換!$1:$1,0),0)),"",IF(VLOOKUP($A116,競技者csv変換!$A:$AK,MATCH(Y$1,競技者csv変換!$1:$1,0),0)="","",VLOOKUP($A116,競技者csv変換!$A:$AK,MATCH(Y$1,競技者csv変換!$1:$1,0),0)))</f>
        <v/>
      </c>
      <c r="Z116" s="189" t="str">
        <f>IF(ISERROR(VLOOKUP($A116,競技者csv変換!$A:$AK,MATCH(Z$1,競技者csv変換!$1:$1,0),0)),"",IF(VLOOKUP($A116,競技者csv変換!$A:$AK,MATCH(Z$1,競技者csv変換!$1:$1,0),0)="","",VLOOKUP($A116,競技者csv変換!$A:$AK,MATCH(Z$1,競技者csv変換!$1:$1,0),0)))</f>
        <v/>
      </c>
      <c r="AA116" s="189" t="str">
        <f>IF(ISERROR(VLOOKUP($A116,競技者csv変換!$A:$AK,MATCH(AA$1,競技者csv変換!$1:$1,0),0)),"",IF(VLOOKUP($A116,競技者csv変換!$A:$AK,MATCH(AA$1,競技者csv変換!$1:$1,0),0)="","",VLOOKUP($A116,競技者csv変換!$A:$AK,MATCH(AA$1,競技者csv変換!$1:$1,0),0)))</f>
        <v/>
      </c>
      <c r="AB116" s="189" t="str">
        <f>IF(ISERROR(VLOOKUP($A116,競技者csv変換!$A:$AK,MATCH(AB$1,競技者csv変換!$1:$1,0),0)),"",IF(VLOOKUP($A116,競技者csv変換!$A:$AK,MATCH(AB$1,競技者csv変換!$1:$1,0),0)="","",VLOOKUP($A116,競技者csv変換!$A:$AK,MATCH(AB$1,競技者csv変換!$1:$1,0),0)))</f>
        <v/>
      </c>
      <c r="AC116" s="189" t="str">
        <f>IF(ISERROR(VLOOKUP($A116,競技者csv変換!$A:$AK,MATCH(AC$1,競技者csv変換!$1:$1,0),0)),"",IF(VLOOKUP($A116,競技者csv変換!$A:$AK,MATCH(AC$1,競技者csv変換!$1:$1,0),0)="","",VLOOKUP($A116,競技者csv変換!$A:$AK,MATCH(AC$1,競技者csv変換!$1:$1,0),0)))</f>
        <v/>
      </c>
      <c r="AD116" s="76" t="str">
        <f>IF(ISERROR(VLOOKUP($A116,競技者csv変換!$A:$AK,MATCH(AD$1,競技者csv変換!$1:$1,0),0)),"",IF(VLOOKUP($A116,競技者csv変換!$A:$AK,MATCH(AD$1,競技者csv変換!$1:$1,0),0)="","",VLOOKUP($A116,競技者csv変換!$A:$AK,MATCH(AD$1,競技者csv変換!$1:$1,0),0)))</f>
        <v/>
      </c>
      <c r="AE116" s="76" t="str">
        <f>IF(ISERROR(VLOOKUP($A116,競技者csv変換!$A:$AK,MATCH(AE$1,競技者csv変換!$1:$1,0),0)),"",IF(VLOOKUP($A116,競技者csv変換!$A:$AK,MATCH(AE$1,競技者csv変換!$1:$1,0),0)="","",VLOOKUP($A116,競技者csv変換!$A:$AK,MATCH(AE$1,競技者csv変換!$1:$1,0),0)))</f>
        <v/>
      </c>
      <c r="AF116" s="76" t="str">
        <f>IF(ISERROR(VLOOKUP($A116,競技者csv変換!$A:$AK,MATCH(AF$1,競技者csv変換!$1:$1,0),0)),"",IF(VLOOKUP($A116,競技者csv変換!$A:$AK,MATCH(AF$1,競技者csv変換!$1:$1,0),0)="","",VLOOKUP($A116,競技者csv変換!$A:$AK,MATCH(AF$1,競技者csv変換!$1:$1,0),0)))</f>
        <v/>
      </c>
      <c r="AG116" s="76" t="str">
        <f>IF(ISERROR(VLOOKUP($A116,競技者csv変換!$A:$AK,MATCH(AG$1,競技者csv変換!$1:$1,0),0)),"",IF(VLOOKUP($A116,競技者csv変換!$A:$AK,MATCH(AG$1,競技者csv変換!$1:$1,0),0)="","",VLOOKUP($A116,競技者csv変換!$A:$AK,MATCH(AG$1,競技者csv変換!$1:$1,0),0)))</f>
        <v/>
      </c>
      <c r="AH116" s="76" t="str">
        <f>IF(ISERROR(VLOOKUP($A116,競技者csv変換!$A:$AK,MATCH(AH$1,競技者csv変換!$1:$1,0),0)),"",IF(VLOOKUP($A116,競技者csv変換!$A:$AK,MATCH(AH$1,競技者csv変換!$1:$1,0),0)="","",VLOOKUP($A116,競技者csv変換!$A:$AK,MATCH(AH$1,競技者csv変換!$1:$1,0),0)))</f>
        <v/>
      </c>
      <c r="AI116" s="76" t="str">
        <f>IF(ISERROR(VLOOKUP($A116,競技者csv変換!$A:$AK,MATCH(AI$1,競技者csv変換!$1:$1,0),0)),"",IF(VLOOKUP($A116,競技者csv変換!$A:$AK,MATCH(AI$1,競技者csv変換!$1:$1,0),0)="","",VLOOKUP($A116,競技者csv変換!$A:$AK,MATCH(AI$1,競技者csv変換!$1:$1,0),0)))</f>
        <v/>
      </c>
      <c r="AJ116" s="76" t="str">
        <f>IF(ISERROR(VLOOKUP($A116,競技者csv変換!$A:$AK,MATCH(AJ$1,競技者csv変換!$1:$1,0),0)),"",IF(VLOOKUP($A116,競技者csv変換!$A:$AK,MATCH(AJ$1,競技者csv変換!$1:$1,0),0)="","",VLOOKUP($A116,競技者csv変換!$A:$AK,MATCH(AJ$1,競技者csv変換!$1:$1,0),0)))</f>
        <v/>
      </c>
      <c r="AK116" s="76" t="str">
        <f>IF(ISERROR(VLOOKUP($A116,競技者csv変換!$A:$AK,MATCH(AK$1,競技者csv変換!$1:$1,0),0)),"",IF(VLOOKUP($A116,競技者csv変換!$A:$AK,MATCH(AK$1,競技者csv変換!$1:$1,0),0)="","",VLOOKUP($A116,競技者csv変換!$A:$AK,MATCH(AK$1,競技者csv変換!$1:$1,0),0)))</f>
        <v/>
      </c>
    </row>
    <row r="117" spans="1:37" ht="18" customHeight="1">
      <c r="A117" s="76" t="str">
        <f t="shared" si="0"/>
        <v/>
      </c>
      <c r="B117" s="189" t="str">
        <f>IF(ISERROR(VLOOKUP($A117,競技者csv変換!$A:$AK,MATCH(B$1,競技者csv変換!$1:$1,0),0)),"",IF(VLOOKUP($A117,競技者csv変換!$A:$AK,MATCH(B$1,競技者csv変換!$1:$1,0),0)="","",VLOOKUP($A117,競技者csv変換!$A:$AK,MATCH(B$1,競技者csv変換!$1:$1,0),0)))</f>
        <v/>
      </c>
      <c r="C117" s="189" t="str">
        <f>IF(ISERROR(VLOOKUP($A117,競技者csv変換!$A:$AK,MATCH(C$1,競技者csv変換!$1:$1,0),0)),"",IF(VLOOKUP($A117,競技者csv変換!$A:$AK,MATCH(C$1,競技者csv変換!$1:$1,0),0)="","",VLOOKUP($A117,競技者csv変換!$A:$AK,MATCH(C$1,競技者csv変換!$1:$1,0),0)))</f>
        <v/>
      </c>
      <c r="D117" s="189" t="str">
        <f>IF(ISERROR(VLOOKUP($A117,競技者csv変換!$A:$AK,MATCH(D$1,競技者csv変換!$1:$1,0),0)),"",IF(VLOOKUP($A117,競技者csv変換!$A:$AK,MATCH(D$1,競技者csv変換!$1:$1,0),0)="","",VLOOKUP($A117,競技者csv変換!$A:$AK,MATCH(D$1,競技者csv変換!$1:$1,0),0)))</f>
        <v/>
      </c>
      <c r="E117" s="189" t="str">
        <f>IF(ISERROR(VLOOKUP($A117,競技者csv変換!$A:$AK,MATCH(E$1,競技者csv変換!$1:$1,0),0)),"",IF(VLOOKUP($A117,競技者csv変換!$A:$AK,MATCH(E$1,競技者csv変換!$1:$1,0),0)="","",VLOOKUP($A117,競技者csv変換!$A:$AK,MATCH(E$1,競技者csv変換!$1:$1,0),0)))</f>
        <v/>
      </c>
      <c r="F117" s="189" t="str">
        <f>IF(ISERROR(VLOOKUP($A117,競技者csv変換!$A:$AK,MATCH(F$1,競技者csv変換!$1:$1,0),0)),"",IF(VLOOKUP($A117,競技者csv変換!$A:$AK,MATCH(F$1,競技者csv変換!$1:$1,0),0)="","",VLOOKUP($A117,競技者csv変換!$A:$AK,MATCH(F$1,競技者csv変換!$1:$1,0),0)))</f>
        <v/>
      </c>
      <c r="G117" s="189" t="str">
        <f>IF(ISERROR(VLOOKUP($A117,競技者csv変換!$A:$AK,MATCH(G$1,競技者csv変換!$1:$1,0),0)),"",IF(VLOOKUP($A117,競技者csv変換!$A:$AK,MATCH(G$1,競技者csv変換!$1:$1,0),0)="","",VLOOKUP($A117,競技者csv変換!$A:$AK,MATCH(G$1,競技者csv変換!$1:$1,0),0)))</f>
        <v/>
      </c>
      <c r="H117" s="189" t="str">
        <f>IF(ISERROR(VLOOKUP($A117,競技者csv変換!$A:$AK,MATCH(H$1,競技者csv変換!$1:$1,0),0)),"",IF(VLOOKUP($A117,競技者csv変換!$A:$AK,MATCH(H$1,競技者csv変換!$1:$1,0),0)="","",VLOOKUP($A117,競技者csv変換!$A:$AK,MATCH(H$1,競技者csv変換!$1:$1,0),0)))</f>
        <v/>
      </c>
      <c r="I117" s="189" t="str">
        <f>IF(ISERROR(VLOOKUP($A117,競技者csv変換!$A:$AK,MATCH(I$1,競技者csv変換!$1:$1,0),0)),"",IF(VLOOKUP($A117,競技者csv変換!$A:$AK,MATCH(I$1,競技者csv変換!$1:$1,0),0)="","",VLOOKUP($A117,競技者csv変換!$A:$AK,MATCH(I$1,競技者csv変換!$1:$1,0),0)))</f>
        <v/>
      </c>
      <c r="J117" s="189" t="str">
        <f>IF(ISERROR(VLOOKUP($A117,競技者csv変換!$A:$AK,MATCH(J$1,競技者csv変換!$1:$1,0),0)),"",IF(VLOOKUP($A117,競技者csv変換!$A:$AK,MATCH(J$1,競技者csv変換!$1:$1,0),0)="","",VLOOKUP($A117,競技者csv変換!$A:$AK,MATCH(J$1,競技者csv変換!$1:$1,0),0)))</f>
        <v/>
      </c>
      <c r="K117" s="189" t="str">
        <f>IF(ISERROR(VLOOKUP($A117,競技者csv変換!$A:$AK,MATCH(K$1,競技者csv変換!$1:$1,0),0)),"",IF(VLOOKUP($A117,競技者csv変換!$A:$AK,MATCH(K$1,競技者csv変換!$1:$1,0),0)="","",VLOOKUP($A117,競技者csv変換!$A:$AK,MATCH(K$1,競技者csv変換!$1:$1,0),0)))</f>
        <v/>
      </c>
      <c r="L117" s="189" t="str">
        <f>IF(ISERROR(VLOOKUP($A117,競技者csv変換!$A:$AK,MATCH(L$1,競技者csv変換!$1:$1,0),0)),"",IF(VLOOKUP($A117,競技者csv変換!$A:$AK,MATCH(L$1,競技者csv変換!$1:$1,0),0)="","",VLOOKUP($A117,競技者csv変換!$A:$AK,MATCH(L$1,競技者csv変換!$1:$1,0),0)))</f>
        <v/>
      </c>
      <c r="M117" s="189" t="str">
        <f>IF(ISERROR(VLOOKUP($A117,競技者csv変換!$A:$AK,MATCH(M$1,競技者csv変換!$1:$1,0),0)),"",IF(VLOOKUP($A117,競技者csv変換!$A:$AK,MATCH(M$1,競技者csv変換!$1:$1,0),0)="","",VLOOKUP($A117,競技者csv変換!$A:$AK,MATCH(M$1,競技者csv変換!$1:$1,0),0)))</f>
        <v/>
      </c>
      <c r="N117" s="189" t="str">
        <f>IF(ISERROR(VLOOKUP($A117,競技者csv変換!$A:$AK,MATCH(N$1,競技者csv変換!$1:$1,0),0)),"",IF(VLOOKUP($A117,競技者csv変換!$A:$AK,MATCH(N$1,競技者csv変換!$1:$1,0),0)="","",VLOOKUP($A117,競技者csv変換!$A:$AK,MATCH(N$1,競技者csv変換!$1:$1,0),0)))</f>
        <v/>
      </c>
      <c r="O117" s="189" t="str">
        <f>IF(ISERROR(VLOOKUP($A117,競技者csv変換!$A:$AK,MATCH(O$1,競技者csv変換!$1:$1,0),0)),"",IF(VLOOKUP($A117,競技者csv変換!$A:$AK,MATCH(O$1,競技者csv変換!$1:$1,0),0)="","",VLOOKUP($A117,競技者csv変換!$A:$AK,MATCH(O$1,競技者csv変換!$1:$1,0),0)))</f>
        <v/>
      </c>
      <c r="P117" s="189" t="str">
        <f>IF(ISERROR(VLOOKUP($A117,競技者csv変換!$A:$AK,MATCH(P$1,競技者csv変換!$1:$1,0),0)),"",IF(VLOOKUP($A117,競技者csv変換!$A:$AK,MATCH(P$1,競技者csv変換!$1:$1,0),0)="","",VLOOKUP($A117,競技者csv変換!$A:$AK,MATCH(P$1,競技者csv変換!$1:$1,0),0)))</f>
        <v/>
      </c>
      <c r="Q117" s="189" t="str">
        <f>IF(ISERROR(VLOOKUP($A117,競技者csv変換!$A:$AK,MATCH(Q$1,競技者csv変換!$1:$1,0),0)),"",IF(VLOOKUP($A117,競技者csv変換!$A:$AK,MATCH(Q$1,競技者csv変換!$1:$1,0),0)="","",VLOOKUP($A117,競技者csv変換!$A:$AK,MATCH(Q$1,競技者csv変換!$1:$1,0),0)))</f>
        <v/>
      </c>
      <c r="R117" s="189" t="str">
        <f>IF(ISERROR(VLOOKUP($A117,競技者csv変換!$A:$AK,MATCH(R$1,競技者csv変換!$1:$1,0),0)),"",IF(VLOOKUP($A117,競技者csv変換!$A:$AK,MATCH(R$1,競技者csv変換!$1:$1,0),0)="","",VLOOKUP($A117,競技者csv変換!$A:$AK,MATCH(R$1,競技者csv変換!$1:$1,0),0)))</f>
        <v/>
      </c>
      <c r="S117" s="189" t="str">
        <f>IF(ISERROR(VLOOKUP($A117,競技者csv変換!$A:$AK,MATCH(S$1,競技者csv変換!$1:$1,0),0)),"",IF(VLOOKUP($A117,競技者csv変換!$A:$AK,MATCH(S$1,競技者csv変換!$1:$1,0),0)="","",VLOOKUP($A117,競技者csv変換!$A:$AK,MATCH(S$1,競技者csv変換!$1:$1,0),0)))</f>
        <v/>
      </c>
      <c r="T117" s="189" t="str">
        <f>IF(ISERROR(VLOOKUP($A117,競技者csv変換!$A:$AK,MATCH(T$1,競技者csv変換!$1:$1,0),0)),"",IF(VLOOKUP($A117,競技者csv変換!$A:$AK,MATCH(T$1,競技者csv変換!$1:$1,0),0)="","",VLOOKUP($A117,競技者csv変換!$A:$AK,MATCH(T$1,競技者csv変換!$1:$1,0),0)))</f>
        <v/>
      </c>
      <c r="U117" s="189" t="str">
        <f>IF(ISERROR(VLOOKUP($A117,競技者csv変換!$A:$AK,MATCH(U$1,競技者csv変換!$1:$1,0),0)),"",IF(VLOOKUP($A117,競技者csv変換!$A:$AK,MATCH(U$1,競技者csv変換!$1:$1,0),0)="","",VLOOKUP($A117,競技者csv変換!$A:$AK,MATCH(U$1,競技者csv変換!$1:$1,0),0)))</f>
        <v/>
      </c>
      <c r="V117" s="189" t="str">
        <f>IF(ISERROR(VLOOKUP($A117,競技者csv変換!$A:$AK,MATCH(V$1,競技者csv変換!$1:$1,0),0)),"",IF(VLOOKUP($A117,競技者csv変換!$A:$AK,MATCH(V$1,競技者csv変換!$1:$1,0),0)="","",VLOOKUP($A117,競技者csv変換!$A:$AK,MATCH(V$1,競技者csv変換!$1:$1,0),0)))</f>
        <v/>
      </c>
      <c r="W117" s="189" t="str">
        <f>IF(ISERROR(VLOOKUP($A117,競技者csv変換!$A:$AK,MATCH(W$1,競技者csv変換!$1:$1,0),0)),"",IF(VLOOKUP($A117,競技者csv変換!$A:$AK,MATCH(W$1,競技者csv変換!$1:$1,0),0)="","",VLOOKUP($A117,競技者csv変換!$A:$AK,MATCH(W$1,競技者csv変換!$1:$1,0),0)))</f>
        <v/>
      </c>
      <c r="X117" s="189" t="str">
        <f>IF(ISERROR(VLOOKUP($A117,競技者csv変換!$A:$AK,MATCH(X$1,競技者csv変換!$1:$1,0),0)),"",IF(VLOOKUP($A117,競技者csv変換!$A:$AK,MATCH(X$1,競技者csv変換!$1:$1,0),0)="","",VLOOKUP($A117,競技者csv変換!$A:$AK,MATCH(X$1,競技者csv変換!$1:$1,0),0)))</f>
        <v/>
      </c>
      <c r="Y117" s="189" t="str">
        <f>IF(ISERROR(VLOOKUP($A117,競技者csv変換!$A:$AK,MATCH(Y$1,競技者csv変換!$1:$1,0),0)),"",IF(VLOOKUP($A117,競技者csv変換!$A:$AK,MATCH(Y$1,競技者csv変換!$1:$1,0),0)="","",VLOOKUP($A117,競技者csv変換!$A:$AK,MATCH(Y$1,競技者csv変換!$1:$1,0),0)))</f>
        <v/>
      </c>
      <c r="Z117" s="189" t="str">
        <f>IF(ISERROR(VLOOKUP($A117,競技者csv変換!$A:$AK,MATCH(Z$1,競技者csv変換!$1:$1,0),0)),"",IF(VLOOKUP($A117,競技者csv変換!$A:$AK,MATCH(Z$1,競技者csv変換!$1:$1,0),0)="","",VLOOKUP($A117,競技者csv変換!$A:$AK,MATCH(Z$1,競技者csv変換!$1:$1,0),0)))</f>
        <v/>
      </c>
      <c r="AA117" s="189" t="str">
        <f>IF(ISERROR(VLOOKUP($A117,競技者csv変換!$A:$AK,MATCH(AA$1,競技者csv変換!$1:$1,0),0)),"",IF(VLOOKUP($A117,競技者csv変換!$A:$AK,MATCH(AA$1,競技者csv変換!$1:$1,0),0)="","",VLOOKUP($A117,競技者csv変換!$A:$AK,MATCH(AA$1,競技者csv変換!$1:$1,0),0)))</f>
        <v/>
      </c>
      <c r="AB117" s="189" t="str">
        <f>IF(ISERROR(VLOOKUP($A117,競技者csv変換!$A:$AK,MATCH(AB$1,競技者csv変換!$1:$1,0),0)),"",IF(VLOOKUP($A117,競技者csv変換!$A:$AK,MATCH(AB$1,競技者csv変換!$1:$1,0),0)="","",VLOOKUP($A117,競技者csv変換!$A:$AK,MATCH(AB$1,競技者csv変換!$1:$1,0),0)))</f>
        <v/>
      </c>
      <c r="AC117" s="189" t="str">
        <f>IF(ISERROR(VLOOKUP($A117,競技者csv変換!$A:$AK,MATCH(AC$1,競技者csv変換!$1:$1,0),0)),"",IF(VLOOKUP($A117,競技者csv変換!$A:$AK,MATCH(AC$1,競技者csv変換!$1:$1,0),0)="","",VLOOKUP($A117,競技者csv変換!$A:$AK,MATCH(AC$1,競技者csv変換!$1:$1,0),0)))</f>
        <v/>
      </c>
      <c r="AD117" s="76" t="str">
        <f>IF(ISERROR(VLOOKUP($A117,競技者csv変換!$A:$AK,MATCH(AD$1,競技者csv変換!$1:$1,0),0)),"",IF(VLOOKUP($A117,競技者csv変換!$A:$AK,MATCH(AD$1,競技者csv変換!$1:$1,0),0)="","",VLOOKUP($A117,競技者csv変換!$A:$AK,MATCH(AD$1,競技者csv変換!$1:$1,0),0)))</f>
        <v/>
      </c>
      <c r="AE117" s="76" t="str">
        <f>IF(ISERROR(VLOOKUP($A117,競技者csv変換!$A:$AK,MATCH(AE$1,競技者csv変換!$1:$1,0),0)),"",IF(VLOOKUP($A117,競技者csv変換!$A:$AK,MATCH(AE$1,競技者csv変換!$1:$1,0),0)="","",VLOOKUP($A117,競技者csv変換!$A:$AK,MATCH(AE$1,競技者csv変換!$1:$1,0),0)))</f>
        <v/>
      </c>
      <c r="AF117" s="76" t="str">
        <f>IF(ISERROR(VLOOKUP($A117,競技者csv変換!$A:$AK,MATCH(AF$1,競技者csv変換!$1:$1,0),0)),"",IF(VLOOKUP($A117,競技者csv変換!$A:$AK,MATCH(AF$1,競技者csv変換!$1:$1,0),0)="","",VLOOKUP($A117,競技者csv変換!$A:$AK,MATCH(AF$1,競技者csv変換!$1:$1,0),0)))</f>
        <v/>
      </c>
      <c r="AG117" s="76" t="str">
        <f>IF(ISERROR(VLOOKUP($A117,競技者csv変換!$A:$AK,MATCH(AG$1,競技者csv変換!$1:$1,0),0)),"",IF(VLOOKUP($A117,競技者csv変換!$A:$AK,MATCH(AG$1,競技者csv変換!$1:$1,0),0)="","",VLOOKUP($A117,競技者csv変換!$A:$AK,MATCH(AG$1,競技者csv変換!$1:$1,0),0)))</f>
        <v/>
      </c>
      <c r="AH117" s="76" t="str">
        <f>IF(ISERROR(VLOOKUP($A117,競技者csv変換!$A:$AK,MATCH(AH$1,競技者csv変換!$1:$1,0),0)),"",IF(VLOOKUP($A117,競技者csv変換!$A:$AK,MATCH(AH$1,競技者csv変換!$1:$1,0),0)="","",VLOOKUP($A117,競技者csv変換!$A:$AK,MATCH(AH$1,競技者csv変換!$1:$1,0),0)))</f>
        <v/>
      </c>
      <c r="AI117" s="76" t="str">
        <f>IF(ISERROR(VLOOKUP($A117,競技者csv変換!$A:$AK,MATCH(AI$1,競技者csv変換!$1:$1,0),0)),"",IF(VLOOKUP($A117,競技者csv変換!$A:$AK,MATCH(AI$1,競技者csv変換!$1:$1,0),0)="","",VLOOKUP($A117,競技者csv変換!$A:$AK,MATCH(AI$1,競技者csv変換!$1:$1,0),0)))</f>
        <v/>
      </c>
      <c r="AJ117" s="76" t="str">
        <f>IF(ISERROR(VLOOKUP($A117,競技者csv変換!$A:$AK,MATCH(AJ$1,競技者csv変換!$1:$1,0),0)),"",IF(VLOOKUP($A117,競技者csv変換!$A:$AK,MATCH(AJ$1,競技者csv変換!$1:$1,0),0)="","",VLOOKUP($A117,競技者csv変換!$A:$AK,MATCH(AJ$1,競技者csv変換!$1:$1,0),0)))</f>
        <v/>
      </c>
      <c r="AK117" s="76" t="str">
        <f>IF(ISERROR(VLOOKUP($A117,競技者csv変換!$A:$AK,MATCH(AK$1,競技者csv変換!$1:$1,0),0)),"",IF(VLOOKUP($A117,競技者csv変換!$A:$AK,MATCH(AK$1,競技者csv変換!$1:$1,0),0)="","",VLOOKUP($A117,競技者csv変換!$A:$AK,MATCH(AK$1,競技者csv変換!$1:$1,0),0)))</f>
        <v/>
      </c>
    </row>
    <row r="118" spans="1:37" ht="18" customHeight="1">
      <c r="A118" s="76" t="str">
        <f t="shared" si="0"/>
        <v/>
      </c>
      <c r="B118" s="189" t="str">
        <f>IF(ISERROR(VLOOKUP($A118,競技者csv変換!$A:$AK,MATCH(B$1,競技者csv変換!$1:$1,0),0)),"",IF(VLOOKUP($A118,競技者csv変換!$A:$AK,MATCH(B$1,競技者csv変換!$1:$1,0),0)="","",VLOOKUP($A118,競技者csv変換!$A:$AK,MATCH(B$1,競技者csv変換!$1:$1,0),0)))</f>
        <v/>
      </c>
      <c r="C118" s="189" t="str">
        <f>IF(ISERROR(VLOOKUP($A118,競技者csv変換!$A:$AK,MATCH(C$1,競技者csv変換!$1:$1,0),0)),"",IF(VLOOKUP($A118,競技者csv変換!$A:$AK,MATCH(C$1,競技者csv変換!$1:$1,0),0)="","",VLOOKUP($A118,競技者csv変換!$A:$AK,MATCH(C$1,競技者csv変換!$1:$1,0),0)))</f>
        <v/>
      </c>
      <c r="D118" s="189" t="str">
        <f>IF(ISERROR(VLOOKUP($A118,競技者csv変換!$A:$AK,MATCH(D$1,競技者csv変換!$1:$1,0),0)),"",IF(VLOOKUP($A118,競技者csv変換!$A:$AK,MATCH(D$1,競技者csv変換!$1:$1,0),0)="","",VLOOKUP($A118,競技者csv変換!$A:$AK,MATCH(D$1,競技者csv変換!$1:$1,0),0)))</f>
        <v/>
      </c>
      <c r="E118" s="189" t="str">
        <f>IF(ISERROR(VLOOKUP($A118,競技者csv変換!$A:$AK,MATCH(E$1,競技者csv変換!$1:$1,0),0)),"",IF(VLOOKUP($A118,競技者csv変換!$A:$AK,MATCH(E$1,競技者csv変換!$1:$1,0),0)="","",VLOOKUP($A118,競技者csv変換!$A:$AK,MATCH(E$1,競技者csv変換!$1:$1,0),0)))</f>
        <v/>
      </c>
      <c r="F118" s="189" t="str">
        <f>IF(ISERROR(VLOOKUP($A118,競技者csv変換!$A:$AK,MATCH(F$1,競技者csv変換!$1:$1,0),0)),"",IF(VLOOKUP($A118,競技者csv変換!$A:$AK,MATCH(F$1,競技者csv変換!$1:$1,0),0)="","",VLOOKUP($A118,競技者csv変換!$A:$AK,MATCH(F$1,競技者csv変換!$1:$1,0),0)))</f>
        <v/>
      </c>
      <c r="G118" s="189" t="str">
        <f>IF(ISERROR(VLOOKUP($A118,競技者csv変換!$A:$AK,MATCH(G$1,競技者csv変換!$1:$1,0),0)),"",IF(VLOOKUP($A118,競技者csv変換!$A:$AK,MATCH(G$1,競技者csv変換!$1:$1,0),0)="","",VLOOKUP($A118,競技者csv変換!$A:$AK,MATCH(G$1,競技者csv変換!$1:$1,0),0)))</f>
        <v/>
      </c>
      <c r="H118" s="189" t="str">
        <f>IF(ISERROR(VLOOKUP($A118,競技者csv変換!$A:$AK,MATCH(H$1,競技者csv変換!$1:$1,0),0)),"",IF(VLOOKUP($A118,競技者csv変換!$A:$AK,MATCH(H$1,競技者csv変換!$1:$1,0),0)="","",VLOOKUP($A118,競技者csv変換!$A:$AK,MATCH(H$1,競技者csv変換!$1:$1,0),0)))</f>
        <v/>
      </c>
      <c r="I118" s="189" t="str">
        <f>IF(ISERROR(VLOOKUP($A118,競技者csv変換!$A:$AK,MATCH(I$1,競技者csv変換!$1:$1,0),0)),"",IF(VLOOKUP($A118,競技者csv変換!$A:$AK,MATCH(I$1,競技者csv変換!$1:$1,0),0)="","",VLOOKUP($A118,競技者csv変換!$A:$AK,MATCH(I$1,競技者csv変換!$1:$1,0),0)))</f>
        <v/>
      </c>
      <c r="J118" s="189" t="str">
        <f>IF(ISERROR(VLOOKUP($A118,競技者csv変換!$A:$AK,MATCH(J$1,競技者csv変換!$1:$1,0),0)),"",IF(VLOOKUP($A118,競技者csv変換!$A:$AK,MATCH(J$1,競技者csv変換!$1:$1,0),0)="","",VLOOKUP($A118,競技者csv変換!$A:$AK,MATCH(J$1,競技者csv変換!$1:$1,0),0)))</f>
        <v/>
      </c>
      <c r="K118" s="189" t="str">
        <f>IF(ISERROR(VLOOKUP($A118,競技者csv変換!$A:$AK,MATCH(K$1,競技者csv変換!$1:$1,0),0)),"",IF(VLOOKUP($A118,競技者csv変換!$A:$AK,MATCH(K$1,競技者csv変換!$1:$1,0),0)="","",VLOOKUP($A118,競技者csv変換!$A:$AK,MATCH(K$1,競技者csv変換!$1:$1,0),0)))</f>
        <v/>
      </c>
      <c r="L118" s="189" t="str">
        <f>IF(ISERROR(VLOOKUP($A118,競技者csv変換!$A:$AK,MATCH(L$1,競技者csv変換!$1:$1,0),0)),"",IF(VLOOKUP($A118,競技者csv変換!$A:$AK,MATCH(L$1,競技者csv変換!$1:$1,0),0)="","",VLOOKUP($A118,競技者csv変換!$A:$AK,MATCH(L$1,競技者csv変換!$1:$1,0),0)))</f>
        <v/>
      </c>
      <c r="M118" s="189" t="str">
        <f>IF(ISERROR(VLOOKUP($A118,競技者csv変換!$A:$AK,MATCH(M$1,競技者csv変換!$1:$1,0),0)),"",IF(VLOOKUP($A118,競技者csv変換!$A:$AK,MATCH(M$1,競技者csv変換!$1:$1,0),0)="","",VLOOKUP($A118,競技者csv変換!$A:$AK,MATCH(M$1,競技者csv変換!$1:$1,0),0)))</f>
        <v/>
      </c>
      <c r="N118" s="189" t="str">
        <f>IF(ISERROR(VLOOKUP($A118,競技者csv変換!$A:$AK,MATCH(N$1,競技者csv変換!$1:$1,0),0)),"",IF(VLOOKUP($A118,競技者csv変換!$A:$AK,MATCH(N$1,競技者csv変換!$1:$1,0),0)="","",VLOOKUP($A118,競技者csv変換!$A:$AK,MATCH(N$1,競技者csv変換!$1:$1,0),0)))</f>
        <v/>
      </c>
      <c r="O118" s="189" t="str">
        <f>IF(ISERROR(VLOOKUP($A118,競技者csv変換!$A:$AK,MATCH(O$1,競技者csv変換!$1:$1,0),0)),"",IF(VLOOKUP($A118,競技者csv変換!$A:$AK,MATCH(O$1,競技者csv変換!$1:$1,0),0)="","",VLOOKUP($A118,競技者csv変換!$A:$AK,MATCH(O$1,競技者csv変換!$1:$1,0),0)))</f>
        <v/>
      </c>
      <c r="P118" s="189" t="str">
        <f>IF(ISERROR(VLOOKUP($A118,競技者csv変換!$A:$AK,MATCH(P$1,競技者csv変換!$1:$1,0),0)),"",IF(VLOOKUP($A118,競技者csv変換!$A:$AK,MATCH(P$1,競技者csv変換!$1:$1,0),0)="","",VLOOKUP($A118,競技者csv変換!$A:$AK,MATCH(P$1,競技者csv変換!$1:$1,0),0)))</f>
        <v/>
      </c>
      <c r="Q118" s="189" t="str">
        <f>IF(ISERROR(VLOOKUP($A118,競技者csv変換!$A:$AK,MATCH(Q$1,競技者csv変換!$1:$1,0),0)),"",IF(VLOOKUP($A118,競技者csv変換!$A:$AK,MATCH(Q$1,競技者csv変換!$1:$1,0),0)="","",VLOOKUP($A118,競技者csv変換!$A:$AK,MATCH(Q$1,競技者csv変換!$1:$1,0),0)))</f>
        <v/>
      </c>
      <c r="R118" s="189" t="str">
        <f>IF(ISERROR(VLOOKUP($A118,競技者csv変換!$A:$AK,MATCH(R$1,競技者csv変換!$1:$1,0),0)),"",IF(VLOOKUP($A118,競技者csv変換!$A:$AK,MATCH(R$1,競技者csv変換!$1:$1,0),0)="","",VLOOKUP($A118,競技者csv変換!$A:$AK,MATCH(R$1,競技者csv変換!$1:$1,0),0)))</f>
        <v/>
      </c>
      <c r="S118" s="189" t="str">
        <f>IF(ISERROR(VLOOKUP($A118,競技者csv変換!$A:$AK,MATCH(S$1,競技者csv変換!$1:$1,0),0)),"",IF(VLOOKUP($A118,競技者csv変換!$A:$AK,MATCH(S$1,競技者csv変換!$1:$1,0),0)="","",VLOOKUP($A118,競技者csv変換!$A:$AK,MATCH(S$1,競技者csv変換!$1:$1,0),0)))</f>
        <v/>
      </c>
      <c r="T118" s="189" t="str">
        <f>IF(ISERROR(VLOOKUP($A118,競技者csv変換!$A:$AK,MATCH(T$1,競技者csv変換!$1:$1,0),0)),"",IF(VLOOKUP($A118,競技者csv変換!$A:$AK,MATCH(T$1,競技者csv変換!$1:$1,0),0)="","",VLOOKUP($A118,競技者csv変換!$A:$AK,MATCH(T$1,競技者csv変換!$1:$1,0),0)))</f>
        <v/>
      </c>
      <c r="U118" s="189" t="str">
        <f>IF(ISERROR(VLOOKUP($A118,競技者csv変換!$A:$AK,MATCH(U$1,競技者csv変換!$1:$1,0),0)),"",IF(VLOOKUP($A118,競技者csv変換!$A:$AK,MATCH(U$1,競技者csv変換!$1:$1,0),0)="","",VLOOKUP($A118,競技者csv変換!$A:$AK,MATCH(U$1,競技者csv変換!$1:$1,0),0)))</f>
        <v/>
      </c>
      <c r="V118" s="189" t="str">
        <f>IF(ISERROR(VLOOKUP($A118,競技者csv変換!$A:$AK,MATCH(V$1,競技者csv変換!$1:$1,0),0)),"",IF(VLOOKUP($A118,競技者csv変換!$A:$AK,MATCH(V$1,競技者csv変換!$1:$1,0),0)="","",VLOOKUP($A118,競技者csv変換!$A:$AK,MATCH(V$1,競技者csv変換!$1:$1,0),0)))</f>
        <v/>
      </c>
      <c r="W118" s="189" t="str">
        <f>IF(ISERROR(VLOOKUP($A118,競技者csv変換!$A:$AK,MATCH(W$1,競技者csv変換!$1:$1,0),0)),"",IF(VLOOKUP($A118,競技者csv変換!$A:$AK,MATCH(W$1,競技者csv変換!$1:$1,0),0)="","",VLOOKUP($A118,競技者csv変換!$A:$AK,MATCH(W$1,競技者csv変換!$1:$1,0),0)))</f>
        <v/>
      </c>
      <c r="X118" s="189" t="str">
        <f>IF(ISERROR(VLOOKUP($A118,競技者csv変換!$A:$AK,MATCH(X$1,競技者csv変換!$1:$1,0),0)),"",IF(VLOOKUP($A118,競技者csv変換!$A:$AK,MATCH(X$1,競技者csv変換!$1:$1,0),0)="","",VLOOKUP($A118,競技者csv変換!$A:$AK,MATCH(X$1,競技者csv変換!$1:$1,0),0)))</f>
        <v/>
      </c>
      <c r="Y118" s="189" t="str">
        <f>IF(ISERROR(VLOOKUP($A118,競技者csv変換!$A:$AK,MATCH(Y$1,競技者csv変換!$1:$1,0),0)),"",IF(VLOOKUP($A118,競技者csv変換!$A:$AK,MATCH(Y$1,競技者csv変換!$1:$1,0),0)="","",VLOOKUP($A118,競技者csv変換!$A:$AK,MATCH(Y$1,競技者csv変換!$1:$1,0),0)))</f>
        <v/>
      </c>
      <c r="Z118" s="189" t="str">
        <f>IF(ISERROR(VLOOKUP($A118,競技者csv変換!$A:$AK,MATCH(Z$1,競技者csv変換!$1:$1,0),0)),"",IF(VLOOKUP($A118,競技者csv変換!$A:$AK,MATCH(Z$1,競技者csv変換!$1:$1,0),0)="","",VLOOKUP($A118,競技者csv変換!$A:$AK,MATCH(Z$1,競技者csv変換!$1:$1,0),0)))</f>
        <v/>
      </c>
      <c r="AA118" s="189" t="str">
        <f>IF(ISERROR(VLOOKUP($A118,競技者csv変換!$A:$AK,MATCH(AA$1,競技者csv変換!$1:$1,0),0)),"",IF(VLOOKUP($A118,競技者csv変換!$A:$AK,MATCH(AA$1,競技者csv変換!$1:$1,0),0)="","",VLOOKUP($A118,競技者csv変換!$A:$AK,MATCH(AA$1,競技者csv変換!$1:$1,0),0)))</f>
        <v/>
      </c>
      <c r="AB118" s="189" t="str">
        <f>IF(ISERROR(VLOOKUP($A118,競技者csv変換!$A:$AK,MATCH(AB$1,競技者csv変換!$1:$1,0),0)),"",IF(VLOOKUP($A118,競技者csv変換!$A:$AK,MATCH(AB$1,競技者csv変換!$1:$1,0),0)="","",VLOOKUP($A118,競技者csv変換!$A:$AK,MATCH(AB$1,競技者csv変換!$1:$1,0),0)))</f>
        <v/>
      </c>
      <c r="AC118" s="189" t="str">
        <f>IF(ISERROR(VLOOKUP($A118,競技者csv変換!$A:$AK,MATCH(AC$1,競技者csv変換!$1:$1,0),0)),"",IF(VLOOKUP($A118,競技者csv変換!$A:$AK,MATCH(AC$1,競技者csv変換!$1:$1,0),0)="","",VLOOKUP($A118,競技者csv変換!$A:$AK,MATCH(AC$1,競技者csv変換!$1:$1,0),0)))</f>
        <v/>
      </c>
      <c r="AD118" s="76" t="str">
        <f>IF(ISERROR(VLOOKUP($A118,競技者csv変換!$A:$AK,MATCH(AD$1,競技者csv変換!$1:$1,0),0)),"",IF(VLOOKUP($A118,競技者csv変換!$A:$AK,MATCH(AD$1,競技者csv変換!$1:$1,0),0)="","",VLOOKUP($A118,競技者csv変換!$A:$AK,MATCH(AD$1,競技者csv変換!$1:$1,0),0)))</f>
        <v/>
      </c>
      <c r="AE118" s="76" t="str">
        <f>IF(ISERROR(VLOOKUP($A118,競技者csv変換!$A:$AK,MATCH(AE$1,競技者csv変換!$1:$1,0),0)),"",IF(VLOOKUP($A118,競技者csv変換!$A:$AK,MATCH(AE$1,競技者csv変換!$1:$1,0),0)="","",VLOOKUP($A118,競技者csv変換!$A:$AK,MATCH(AE$1,競技者csv変換!$1:$1,0),0)))</f>
        <v/>
      </c>
      <c r="AF118" s="76" t="str">
        <f>IF(ISERROR(VLOOKUP($A118,競技者csv変換!$A:$AK,MATCH(AF$1,競技者csv変換!$1:$1,0),0)),"",IF(VLOOKUP($A118,競技者csv変換!$A:$AK,MATCH(AF$1,競技者csv変換!$1:$1,0),0)="","",VLOOKUP($A118,競技者csv変換!$A:$AK,MATCH(AF$1,競技者csv変換!$1:$1,0),0)))</f>
        <v/>
      </c>
      <c r="AG118" s="76" t="str">
        <f>IF(ISERROR(VLOOKUP($A118,競技者csv変換!$A:$AK,MATCH(AG$1,競技者csv変換!$1:$1,0),0)),"",IF(VLOOKUP($A118,競技者csv変換!$A:$AK,MATCH(AG$1,競技者csv変換!$1:$1,0),0)="","",VLOOKUP($A118,競技者csv変換!$A:$AK,MATCH(AG$1,競技者csv変換!$1:$1,0),0)))</f>
        <v/>
      </c>
      <c r="AH118" s="76" t="str">
        <f>IF(ISERROR(VLOOKUP($A118,競技者csv変換!$A:$AK,MATCH(AH$1,競技者csv変換!$1:$1,0),0)),"",IF(VLOOKUP($A118,競技者csv変換!$A:$AK,MATCH(AH$1,競技者csv変換!$1:$1,0),0)="","",VLOOKUP($A118,競技者csv変換!$A:$AK,MATCH(AH$1,競技者csv変換!$1:$1,0),0)))</f>
        <v/>
      </c>
      <c r="AI118" s="76" t="str">
        <f>IF(ISERROR(VLOOKUP($A118,競技者csv変換!$A:$AK,MATCH(AI$1,競技者csv変換!$1:$1,0),0)),"",IF(VLOOKUP($A118,競技者csv変換!$A:$AK,MATCH(AI$1,競技者csv変換!$1:$1,0),0)="","",VLOOKUP($A118,競技者csv変換!$A:$AK,MATCH(AI$1,競技者csv変換!$1:$1,0),0)))</f>
        <v/>
      </c>
      <c r="AJ118" s="76" t="str">
        <f>IF(ISERROR(VLOOKUP($A118,競技者csv変換!$A:$AK,MATCH(AJ$1,競技者csv変換!$1:$1,0),0)),"",IF(VLOOKUP($A118,競技者csv変換!$A:$AK,MATCH(AJ$1,競技者csv変換!$1:$1,0),0)="","",VLOOKUP($A118,競技者csv変換!$A:$AK,MATCH(AJ$1,競技者csv変換!$1:$1,0),0)))</f>
        <v/>
      </c>
      <c r="AK118" s="76" t="str">
        <f>IF(ISERROR(VLOOKUP($A118,競技者csv変換!$A:$AK,MATCH(AK$1,競技者csv変換!$1:$1,0),0)),"",IF(VLOOKUP($A118,競技者csv変換!$A:$AK,MATCH(AK$1,競技者csv変換!$1:$1,0),0)="","",VLOOKUP($A118,競技者csv変換!$A:$AK,MATCH(AK$1,競技者csv変換!$1:$1,0),0)))</f>
        <v/>
      </c>
    </row>
    <row r="119" spans="1:37" ht="18" customHeight="1">
      <c r="A119" s="76" t="str">
        <f t="shared" si="0"/>
        <v/>
      </c>
      <c r="B119" s="189" t="str">
        <f>IF(ISERROR(VLOOKUP($A119,競技者csv変換!$A:$AK,MATCH(B$1,競技者csv変換!$1:$1,0),0)),"",IF(VLOOKUP($A119,競技者csv変換!$A:$AK,MATCH(B$1,競技者csv変換!$1:$1,0),0)="","",VLOOKUP($A119,競技者csv変換!$A:$AK,MATCH(B$1,競技者csv変換!$1:$1,0),0)))</f>
        <v/>
      </c>
      <c r="C119" s="189" t="str">
        <f>IF(ISERROR(VLOOKUP($A119,競技者csv変換!$A:$AK,MATCH(C$1,競技者csv変換!$1:$1,0),0)),"",IF(VLOOKUP($A119,競技者csv変換!$A:$AK,MATCH(C$1,競技者csv変換!$1:$1,0),0)="","",VLOOKUP($A119,競技者csv変換!$A:$AK,MATCH(C$1,競技者csv変換!$1:$1,0),0)))</f>
        <v/>
      </c>
      <c r="D119" s="189" t="str">
        <f>IF(ISERROR(VLOOKUP($A119,競技者csv変換!$A:$AK,MATCH(D$1,競技者csv変換!$1:$1,0),0)),"",IF(VLOOKUP($A119,競技者csv変換!$A:$AK,MATCH(D$1,競技者csv変換!$1:$1,0),0)="","",VLOOKUP($A119,競技者csv変換!$A:$AK,MATCH(D$1,競技者csv変換!$1:$1,0),0)))</f>
        <v/>
      </c>
      <c r="E119" s="189" t="str">
        <f>IF(ISERROR(VLOOKUP($A119,競技者csv変換!$A:$AK,MATCH(E$1,競技者csv変換!$1:$1,0),0)),"",IF(VLOOKUP($A119,競技者csv変換!$A:$AK,MATCH(E$1,競技者csv変換!$1:$1,0),0)="","",VLOOKUP($A119,競技者csv変換!$A:$AK,MATCH(E$1,競技者csv変換!$1:$1,0),0)))</f>
        <v/>
      </c>
      <c r="F119" s="189" t="str">
        <f>IF(ISERROR(VLOOKUP($A119,競技者csv変換!$A:$AK,MATCH(F$1,競技者csv変換!$1:$1,0),0)),"",IF(VLOOKUP($A119,競技者csv変換!$A:$AK,MATCH(F$1,競技者csv変換!$1:$1,0),0)="","",VLOOKUP($A119,競技者csv変換!$A:$AK,MATCH(F$1,競技者csv変換!$1:$1,0),0)))</f>
        <v/>
      </c>
      <c r="G119" s="189" t="str">
        <f>IF(ISERROR(VLOOKUP($A119,競技者csv変換!$A:$AK,MATCH(G$1,競技者csv変換!$1:$1,0),0)),"",IF(VLOOKUP($A119,競技者csv変換!$A:$AK,MATCH(G$1,競技者csv変換!$1:$1,0),0)="","",VLOOKUP($A119,競技者csv変換!$A:$AK,MATCH(G$1,競技者csv変換!$1:$1,0),0)))</f>
        <v/>
      </c>
      <c r="H119" s="189" t="str">
        <f>IF(ISERROR(VLOOKUP($A119,競技者csv変換!$A:$AK,MATCH(H$1,競技者csv変換!$1:$1,0),0)),"",IF(VLOOKUP($A119,競技者csv変換!$A:$AK,MATCH(H$1,競技者csv変換!$1:$1,0),0)="","",VLOOKUP($A119,競技者csv変換!$A:$AK,MATCH(H$1,競技者csv変換!$1:$1,0),0)))</f>
        <v/>
      </c>
      <c r="I119" s="189" t="str">
        <f>IF(ISERROR(VLOOKUP($A119,競技者csv変換!$A:$AK,MATCH(I$1,競技者csv変換!$1:$1,0),0)),"",IF(VLOOKUP($A119,競技者csv変換!$A:$AK,MATCH(I$1,競技者csv変換!$1:$1,0),0)="","",VLOOKUP($A119,競技者csv変換!$A:$AK,MATCH(I$1,競技者csv変換!$1:$1,0),0)))</f>
        <v/>
      </c>
      <c r="J119" s="189" t="str">
        <f>IF(ISERROR(VLOOKUP($A119,競技者csv変換!$A:$AK,MATCH(J$1,競技者csv変換!$1:$1,0),0)),"",IF(VLOOKUP($A119,競技者csv変換!$A:$AK,MATCH(J$1,競技者csv変換!$1:$1,0),0)="","",VLOOKUP($A119,競技者csv変換!$A:$AK,MATCH(J$1,競技者csv変換!$1:$1,0),0)))</f>
        <v/>
      </c>
      <c r="K119" s="189" t="str">
        <f>IF(ISERROR(VLOOKUP($A119,競技者csv変換!$A:$AK,MATCH(K$1,競技者csv変換!$1:$1,0),0)),"",IF(VLOOKUP($A119,競技者csv変換!$A:$AK,MATCH(K$1,競技者csv変換!$1:$1,0),0)="","",VLOOKUP($A119,競技者csv変換!$A:$AK,MATCH(K$1,競技者csv変換!$1:$1,0),0)))</f>
        <v/>
      </c>
      <c r="L119" s="189" t="str">
        <f>IF(ISERROR(VLOOKUP($A119,競技者csv変換!$A:$AK,MATCH(L$1,競技者csv変換!$1:$1,0),0)),"",IF(VLOOKUP($A119,競技者csv変換!$A:$AK,MATCH(L$1,競技者csv変換!$1:$1,0),0)="","",VLOOKUP($A119,競技者csv変換!$A:$AK,MATCH(L$1,競技者csv変換!$1:$1,0),0)))</f>
        <v/>
      </c>
      <c r="M119" s="189" t="str">
        <f>IF(ISERROR(VLOOKUP($A119,競技者csv変換!$A:$AK,MATCH(M$1,競技者csv変換!$1:$1,0),0)),"",IF(VLOOKUP($A119,競技者csv変換!$A:$AK,MATCH(M$1,競技者csv変換!$1:$1,0),0)="","",VLOOKUP($A119,競技者csv変換!$A:$AK,MATCH(M$1,競技者csv変換!$1:$1,0),0)))</f>
        <v/>
      </c>
      <c r="N119" s="189" t="str">
        <f>IF(ISERROR(VLOOKUP($A119,競技者csv変換!$A:$AK,MATCH(N$1,競技者csv変換!$1:$1,0),0)),"",IF(VLOOKUP($A119,競技者csv変換!$A:$AK,MATCH(N$1,競技者csv変換!$1:$1,0),0)="","",VLOOKUP($A119,競技者csv変換!$A:$AK,MATCH(N$1,競技者csv変換!$1:$1,0),0)))</f>
        <v/>
      </c>
      <c r="O119" s="189" t="str">
        <f>IF(ISERROR(VLOOKUP($A119,競技者csv変換!$A:$AK,MATCH(O$1,競技者csv変換!$1:$1,0),0)),"",IF(VLOOKUP($A119,競技者csv変換!$A:$AK,MATCH(O$1,競技者csv変換!$1:$1,0),0)="","",VLOOKUP($A119,競技者csv変換!$A:$AK,MATCH(O$1,競技者csv変換!$1:$1,0),0)))</f>
        <v/>
      </c>
      <c r="P119" s="189" t="str">
        <f>IF(ISERROR(VLOOKUP($A119,競技者csv変換!$A:$AK,MATCH(P$1,競技者csv変換!$1:$1,0),0)),"",IF(VLOOKUP($A119,競技者csv変換!$A:$AK,MATCH(P$1,競技者csv変換!$1:$1,0),0)="","",VLOOKUP($A119,競技者csv変換!$A:$AK,MATCH(P$1,競技者csv変換!$1:$1,0),0)))</f>
        <v/>
      </c>
      <c r="Q119" s="189" t="str">
        <f>IF(ISERROR(VLOOKUP($A119,競技者csv変換!$A:$AK,MATCH(Q$1,競技者csv変換!$1:$1,0),0)),"",IF(VLOOKUP($A119,競技者csv変換!$A:$AK,MATCH(Q$1,競技者csv変換!$1:$1,0),0)="","",VLOOKUP($A119,競技者csv変換!$A:$AK,MATCH(Q$1,競技者csv変換!$1:$1,0),0)))</f>
        <v/>
      </c>
      <c r="R119" s="189" t="str">
        <f>IF(ISERROR(VLOOKUP($A119,競技者csv変換!$A:$AK,MATCH(R$1,競技者csv変換!$1:$1,0),0)),"",IF(VLOOKUP($A119,競技者csv変換!$A:$AK,MATCH(R$1,競技者csv変換!$1:$1,0),0)="","",VLOOKUP($A119,競技者csv変換!$A:$AK,MATCH(R$1,競技者csv変換!$1:$1,0),0)))</f>
        <v/>
      </c>
      <c r="S119" s="189" t="str">
        <f>IF(ISERROR(VLOOKUP($A119,競技者csv変換!$A:$AK,MATCH(S$1,競技者csv変換!$1:$1,0),0)),"",IF(VLOOKUP($A119,競技者csv変換!$A:$AK,MATCH(S$1,競技者csv変換!$1:$1,0),0)="","",VLOOKUP($A119,競技者csv変換!$A:$AK,MATCH(S$1,競技者csv変換!$1:$1,0),0)))</f>
        <v/>
      </c>
      <c r="T119" s="189" t="str">
        <f>IF(ISERROR(VLOOKUP($A119,競技者csv変換!$A:$AK,MATCH(T$1,競技者csv変換!$1:$1,0),0)),"",IF(VLOOKUP($A119,競技者csv変換!$A:$AK,MATCH(T$1,競技者csv変換!$1:$1,0),0)="","",VLOOKUP($A119,競技者csv変換!$A:$AK,MATCH(T$1,競技者csv変換!$1:$1,0),0)))</f>
        <v/>
      </c>
      <c r="U119" s="189" t="str">
        <f>IF(ISERROR(VLOOKUP($A119,競技者csv変換!$A:$AK,MATCH(U$1,競技者csv変換!$1:$1,0),0)),"",IF(VLOOKUP($A119,競技者csv変換!$A:$AK,MATCH(U$1,競技者csv変換!$1:$1,0),0)="","",VLOOKUP($A119,競技者csv変換!$A:$AK,MATCH(U$1,競技者csv変換!$1:$1,0),0)))</f>
        <v/>
      </c>
      <c r="V119" s="189" t="str">
        <f>IF(ISERROR(VLOOKUP($A119,競技者csv変換!$A:$AK,MATCH(V$1,競技者csv変換!$1:$1,0),0)),"",IF(VLOOKUP($A119,競技者csv変換!$A:$AK,MATCH(V$1,競技者csv変換!$1:$1,0),0)="","",VLOOKUP($A119,競技者csv変換!$A:$AK,MATCH(V$1,競技者csv変換!$1:$1,0),0)))</f>
        <v/>
      </c>
      <c r="W119" s="189" t="str">
        <f>IF(ISERROR(VLOOKUP($A119,競技者csv変換!$A:$AK,MATCH(W$1,競技者csv変換!$1:$1,0),0)),"",IF(VLOOKUP($A119,競技者csv変換!$A:$AK,MATCH(W$1,競技者csv変換!$1:$1,0),0)="","",VLOOKUP($A119,競技者csv変換!$A:$AK,MATCH(W$1,競技者csv変換!$1:$1,0),0)))</f>
        <v/>
      </c>
      <c r="X119" s="189" t="str">
        <f>IF(ISERROR(VLOOKUP($A119,競技者csv変換!$A:$AK,MATCH(X$1,競技者csv変換!$1:$1,0),0)),"",IF(VLOOKUP($A119,競技者csv変換!$A:$AK,MATCH(X$1,競技者csv変換!$1:$1,0),0)="","",VLOOKUP($A119,競技者csv変換!$A:$AK,MATCH(X$1,競技者csv変換!$1:$1,0),0)))</f>
        <v/>
      </c>
      <c r="Y119" s="189" t="str">
        <f>IF(ISERROR(VLOOKUP($A119,競技者csv変換!$A:$AK,MATCH(Y$1,競技者csv変換!$1:$1,0),0)),"",IF(VLOOKUP($A119,競技者csv変換!$A:$AK,MATCH(Y$1,競技者csv変換!$1:$1,0),0)="","",VLOOKUP($A119,競技者csv変換!$A:$AK,MATCH(Y$1,競技者csv変換!$1:$1,0),0)))</f>
        <v/>
      </c>
      <c r="Z119" s="189" t="str">
        <f>IF(ISERROR(VLOOKUP($A119,競技者csv変換!$A:$AK,MATCH(Z$1,競技者csv変換!$1:$1,0),0)),"",IF(VLOOKUP($A119,競技者csv変換!$A:$AK,MATCH(Z$1,競技者csv変換!$1:$1,0),0)="","",VLOOKUP($A119,競技者csv変換!$A:$AK,MATCH(Z$1,競技者csv変換!$1:$1,0),0)))</f>
        <v/>
      </c>
      <c r="AA119" s="189" t="str">
        <f>IF(ISERROR(VLOOKUP($A119,競技者csv変換!$A:$AK,MATCH(AA$1,競技者csv変換!$1:$1,0),0)),"",IF(VLOOKUP($A119,競技者csv変換!$A:$AK,MATCH(AA$1,競技者csv変換!$1:$1,0),0)="","",VLOOKUP($A119,競技者csv変換!$A:$AK,MATCH(AA$1,競技者csv変換!$1:$1,0),0)))</f>
        <v/>
      </c>
      <c r="AB119" s="189" t="str">
        <f>IF(ISERROR(VLOOKUP($A119,競技者csv変換!$A:$AK,MATCH(AB$1,競技者csv変換!$1:$1,0),0)),"",IF(VLOOKUP($A119,競技者csv変換!$A:$AK,MATCH(AB$1,競技者csv変換!$1:$1,0),0)="","",VLOOKUP($A119,競技者csv変換!$A:$AK,MATCH(AB$1,競技者csv変換!$1:$1,0),0)))</f>
        <v/>
      </c>
      <c r="AC119" s="189" t="str">
        <f>IF(ISERROR(VLOOKUP($A119,競技者csv変換!$A:$AK,MATCH(AC$1,競技者csv変換!$1:$1,0),0)),"",IF(VLOOKUP($A119,競技者csv変換!$A:$AK,MATCH(AC$1,競技者csv変換!$1:$1,0),0)="","",VLOOKUP($A119,競技者csv変換!$A:$AK,MATCH(AC$1,競技者csv変換!$1:$1,0),0)))</f>
        <v/>
      </c>
      <c r="AD119" s="76" t="str">
        <f>IF(ISERROR(VLOOKUP($A119,競技者csv変換!$A:$AK,MATCH(AD$1,競技者csv変換!$1:$1,0),0)),"",IF(VLOOKUP($A119,競技者csv変換!$A:$AK,MATCH(AD$1,競技者csv変換!$1:$1,0),0)="","",VLOOKUP($A119,競技者csv変換!$A:$AK,MATCH(AD$1,競技者csv変換!$1:$1,0),0)))</f>
        <v/>
      </c>
      <c r="AE119" s="76" t="str">
        <f>IF(ISERROR(VLOOKUP($A119,競技者csv変換!$A:$AK,MATCH(AE$1,競技者csv変換!$1:$1,0),0)),"",IF(VLOOKUP($A119,競技者csv変換!$A:$AK,MATCH(AE$1,競技者csv変換!$1:$1,0),0)="","",VLOOKUP($A119,競技者csv変換!$A:$AK,MATCH(AE$1,競技者csv変換!$1:$1,0),0)))</f>
        <v/>
      </c>
      <c r="AF119" s="76" t="str">
        <f>IF(ISERROR(VLOOKUP($A119,競技者csv変換!$A:$AK,MATCH(AF$1,競技者csv変換!$1:$1,0),0)),"",IF(VLOOKUP($A119,競技者csv変換!$A:$AK,MATCH(AF$1,競技者csv変換!$1:$1,0),0)="","",VLOOKUP($A119,競技者csv変換!$A:$AK,MATCH(AF$1,競技者csv変換!$1:$1,0),0)))</f>
        <v/>
      </c>
      <c r="AG119" s="76" t="str">
        <f>IF(ISERROR(VLOOKUP($A119,競技者csv変換!$A:$AK,MATCH(AG$1,競技者csv変換!$1:$1,0),0)),"",IF(VLOOKUP($A119,競技者csv変換!$A:$AK,MATCH(AG$1,競技者csv変換!$1:$1,0),0)="","",VLOOKUP($A119,競技者csv変換!$A:$AK,MATCH(AG$1,競技者csv変換!$1:$1,0),0)))</f>
        <v/>
      </c>
      <c r="AH119" s="76" t="str">
        <f>IF(ISERROR(VLOOKUP($A119,競技者csv変換!$A:$AK,MATCH(AH$1,競技者csv変換!$1:$1,0),0)),"",IF(VLOOKUP($A119,競技者csv変換!$A:$AK,MATCH(AH$1,競技者csv変換!$1:$1,0),0)="","",VLOOKUP($A119,競技者csv変換!$A:$AK,MATCH(AH$1,競技者csv変換!$1:$1,0),0)))</f>
        <v/>
      </c>
      <c r="AI119" s="76" t="str">
        <f>IF(ISERROR(VLOOKUP($A119,競技者csv変換!$A:$AK,MATCH(AI$1,競技者csv変換!$1:$1,0),0)),"",IF(VLOOKUP($A119,競技者csv変換!$A:$AK,MATCH(AI$1,競技者csv変換!$1:$1,0),0)="","",VLOOKUP($A119,競技者csv変換!$A:$AK,MATCH(AI$1,競技者csv変換!$1:$1,0),0)))</f>
        <v/>
      </c>
      <c r="AJ119" s="76" t="str">
        <f>IF(ISERROR(VLOOKUP($A119,競技者csv変換!$A:$AK,MATCH(AJ$1,競技者csv変換!$1:$1,0),0)),"",IF(VLOOKUP($A119,競技者csv変換!$A:$AK,MATCH(AJ$1,競技者csv変換!$1:$1,0),0)="","",VLOOKUP($A119,競技者csv変換!$A:$AK,MATCH(AJ$1,競技者csv変換!$1:$1,0),0)))</f>
        <v/>
      </c>
      <c r="AK119" s="76" t="str">
        <f>IF(ISERROR(VLOOKUP($A119,競技者csv変換!$A:$AK,MATCH(AK$1,競技者csv変換!$1:$1,0),0)),"",IF(VLOOKUP($A119,競技者csv変換!$A:$AK,MATCH(AK$1,競技者csv変換!$1:$1,0),0)="","",VLOOKUP($A119,競技者csv変換!$A:$AK,MATCH(AK$1,競技者csv変換!$1:$1,0),0)))</f>
        <v/>
      </c>
    </row>
    <row r="120" spans="1:37" ht="18" customHeight="1">
      <c r="A120" s="76" t="str">
        <f t="shared" si="0"/>
        <v/>
      </c>
      <c r="B120" s="189" t="str">
        <f>IF(ISERROR(VLOOKUP($A120,競技者csv変換!$A:$AK,MATCH(B$1,競技者csv変換!$1:$1,0),0)),"",IF(VLOOKUP($A120,競技者csv変換!$A:$AK,MATCH(B$1,競技者csv変換!$1:$1,0),0)="","",VLOOKUP($A120,競技者csv変換!$A:$AK,MATCH(B$1,競技者csv変換!$1:$1,0),0)))</f>
        <v/>
      </c>
      <c r="C120" s="189" t="str">
        <f>IF(ISERROR(VLOOKUP($A120,競技者csv変換!$A:$AK,MATCH(C$1,競技者csv変換!$1:$1,0),0)),"",IF(VLOOKUP($A120,競技者csv変換!$A:$AK,MATCH(C$1,競技者csv変換!$1:$1,0),0)="","",VLOOKUP($A120,競技者csv変換!$A:$AK,MATCH(C$1,競技者csv変換!$1:$1,0),0)))</f>
        <v/>
      </c>
      <c r="D120" s="189" t="str">
        <f>IF(ISERROR(VLOOKUP($A120,競技者csv変換!$A:$AK,MATCH(D$1,競技者csv変換!$1:$1,0),0)),"",IF(VLOOKUP($A120,競技者csv変換!$A:$AK,MATCH(D$1,競技者csv変換!$1:$1,0),0)="","",VLOOKUP($A120,競技者csv変換!$A:$AK,MATCH(D$1,競技者csv変換!$1:$1,0),0)))</f>
        <v/>
      </c>
      <c r="E120" s="189" t="str">
        <f>IF(ISERROR(VLOOKUP($A120,競技者csv変換!$A:$AK,MATCH(E$1,競技者csv変換!$1:$1,0),0)),"",IF(VLOOKUP($A120,競技者csv変換!$A:$AK,MATCH(E$1,競技者csv変換!$1:$1,0),0)="","",VLOOKUP($A120,競技者csv変換!$A:$AK,MATCH(E$1,競技者csv変換!$1:$1,0),0)))</f>
        <v/>
      </c>
      <c r="F120" s="189" t="str">
        <f>IF(ISERROR(VLOOKUP($A120,競技者csv変換!$A:$AK,MATCH(F$1,競技者csv変換!$1:$1,0),0)),"",IF(VLOOKUP($A120,競技者csv変換!$A:$AK,MATCH(F$1,競技者csv変換!$1:$1,0),0)="","",VLOOKUP($A120,競技者csv変換!$A:$AK,MATCH(F$1,競技者csv変換!$1:$1,0),0)))</f>
        <v/>
      </c>
      <c r="G120" s="189" t="str">
        <f>IF(ISERROR(VLOOKUP($A120,競技者csv変換!$A:$AK,MATCH(G$1,競技者csv変換!$1:$1,0),0)),"",IF(VLOOKUP($A120,競技者csv変換!$A:$AK,MATCH(G$1,競技者csv変換!$1:$1,0),0)="","",VLOOKUP($A120,競技者csv変換!$A:$AK,MATCH(G$1,競技者csv変換!$1:$1,0),0)))</f>
        <v/>
      </c>
      <c r="H120" s="189" t="str">
        <f>IF(ISERROR(VLOOKUP($A120,競技者csv変換!$A:$AK,MATCH(H$1,競技者csv変換!$1:$1,0),0)),"",IF(VLOOKUP($A120,競技者csv変換!$A:$AK,MATCH(H$1,競技者csv変換!$1:$1,0),0)="","",VLOOKUP($A120,競技者csv変換!$A:$AK,MATCH(H$1,競技者csv変換!$1:$1,0),0)))</f>
        <v/>
      </c>
      <c r="I120" s="189" t="str">
        <f>IF(ISERROR(VLOOKUP($A120,競技者csv変換!$A:$AK,MATCH(I$1,競技者csv変換!$1:$1,0),0)),"",IF(VLOOKUP($A120,競技者csv変換!$A:$AK,MATCH(I$1,競技者csv変換!$1:$1,0),0)="","",VLOOKUP($A120,競技者csv変換!$A:$AK,MATCH(I$1,競技者csv変換!$1:$1,0),0)))</f>
        <v/>
      </c>
      <c r="J120" s="189" t="str">
        <f>IF(ISERROR(VLOOKUP($A120,競技者csv変換!$A:$AK,MATCH(J$1,競技者csv変換!$1:$1,0),0)),"",IF(VLOOKUP($A120,競技者csv変換!$A:$AK,MATCH(J$1,競技者csv変換!$1:$1,0),0)="","",VLOOKUP($A120,競技者csv変換!$A:$AK,MATCH(J$1,競技者csv変換!$1:$1,0),0)))</f>
        <v/>
      </c>
      <c r="K120" s="189" t="str">
        <f>IF(ISERROR(VLOOKUP($A120,競技者csv変換!$A:$AK,MATCH(K$1,競技者csv変換!$1:$1,0),0)),"",IF(VLOOKUP($A120,競技者csv変換!$A:$AK,MATCH(K$1,競技者csv変換!$1:$1,0),0)="","",VLOOKUP($A120,競技者csv変換!$A:$AK,MATCH(K$1,競技者csv変換!$1:$1,0),0)))</f>
        <v/>
      </c>
      <c r="L120" s="189" t="str">
        <f>IF(ISERROR(VLOOKUP($A120,競技者csv変換!$A:$AK,MATCH(L$1,競技者csv変換!$1:$1,0),0)),"",IF(VLOOKUP($A120,競技者csv変換!$A:$AK,MATCH(L$1,競技者csv変換!$1:$1,0),0)="","",VLOOKUP($A120,競技者csv変換!$A:$AK,MATCH(L$1,競技者csv変換!$1:$1,0),0)))</f>
        <v/>
      </c>
      <c r="M120" s="189" t="str">
        <f>IF(ISERROR(VLOOKUP($A120,競技者csv変換!$A:$AK,MATCH(M$1,競技者csv変換!$1:$1,0),0)),"",IF(VLOOKUP($A120,競技者csv変換!$A:$AK,MATCH(M$1,競技者csv変換!$1:$1,0),0)="","",VLOOKUP($A120,競技者csv変換!$A:$AK,MATCH(M$1,競技者csv変換!$1:$1,0),0)))</f>
        <v/>
      </c>
      <c r="N120" s="189" t="str">
        <f>IF(ISERROR(VLOOKUP($A120,競技者csv変換!$A:$AK,MATCH(N$1,競技者csv変換!$1:$1,0),0)),"",IF(VLOOKUP($A120,競技者csv変換!$A:$AK,MATCH(N$1,競技者csv変換!$1:$1,0),0)="","",VLOOKUP($A120,競技者csv変換!$A:$AK,MATCH(N$1,競技者csv変換!$1:$1,0),0)))</f>
        <v/>
      </c>
      <c r="O120" s="189" t="str">
        <f>IF(ISERROR(VLOOKUP($A120,競技者csv変換!$A:$AK,MATCH(O$1,競技者csv変換!$1:$1,0),0)),"",IF(VLOOKUP($A120,競技者csv変換!$A:$AK,MATCH(O$1,競技者csv変換!$1:$1,0),0)="","",VLOOKUP($A120,競技者csv変換!$A:$AK,MATCH(O$1,競技者csv変換!$1:$1,0),0)))</f>
        <v/>
      </c>
      <c r="P120" s="189" t="str">
        <f>IF(ISERROR(VLOOKUP($A120,競技者csv変換!$A:$AK,MATCH(P$1,競技者csv変換!$1:$1,0),0)),"",IF(VLOOKUP($A120,競技者csv変換!$A:$AK,MATCH(P$1,競技者csv変換!$1:$1,0),0)="","",VLOOKUP($A120,競技者csv変換!$A:$AK,MATCH(P$1,競技者csv変換!$1:$1,0),0)))</f>
        <v/>
      </c>
      <c r="Q120" s="189" t="str">
        <f>IF(ISERROR(VLOOKUP($A120,競技者csv変換!$A:$AK,MATCH(Q$1,競技者csv変換!$1:$1,0),0)),"",IF(VLOOKUP($A120,競技者csv変換!$A:$AK,MATCH(Q$1,競技者csv変換!$1:$1,0),0)="","",VLOOKUP($A120,競技者csv変換!$A:$AK,MATCH(Q$1,競技者csv変換!$1:$1,0),0)))</f>
        <v/>
      </c>
      <c r="R120" s="189" t="str">
        <f>IF(ISERROR(VLOOKUP($A120,競技者csv変換!$A:$AK,MATCH(R$1,競技者csv変換!$1:$1,0),0)),"",IF(VLOOKUP($A120,競技者csv変換!$A:$AK,MATCH(R$1,競技者csv変換!$1:$1,0),0)="","",VLOOKUP($A120,競技者csv変換!$A:$AK,MATCH(R$1,競技者csv変換!$1:$1,0),0)))</f>
        <v/>
      </c>
      <c r="S120" s="189" t="str">
        <f>IF(ISERROR(VLOOKUP($A120,競技者csv変換!$A:$AK,MATCH(S$1,競技者csv変換!$1:$1,0),0)),"",IF(VLOOKUP($A120,競技者csv変換!$A:$AK,MATCH(S$1,競技者csv変換!$1:$1,0),0)="","",VLOOKUP($A120,競技者csv変換!$A:$AK,MATCH(S$1,競技者csv変換!$1:$1,0),0)))</f>
        <v/>
      </c>
      <c r="T120" s="189" t="str">
        <f>IF(ISERROR(VLOOKUP($A120,競技者csv変換!$A:$AK,MATCH(T$1,競技者csv変換!$1:$1,0),0)),"",IF(VLOOKUP($A120,競技者csv変換!$A:$AK,MATCH(T$1,競技者csv変換!$1:$1,0),0)="","",VLOOKUP($A120,競技者csv変換!$A:$AK,MATCH(T$1,競技者csv変換!$1:$1,0),0)))</f>
        <v/>
      </c>
      <c r="U120" s="189" t="str">
        <f>IF(ISERROR(VLOOKUP($A120,競技者csv変換!$A:$AK,MATCH(U$1,競技者csv変換!$1:$1,0),0)),"",IF(VLOOKUP($A120,競技者csv変換!$A:$AK,MATCH(U$1,競技者csv変換!$1:$1,0),0)="","",VLOOKUP($A120,競技者csv変換!$A:$AK,MATCH(U$1,競技者csv変換!$1:$1,0),0)))</f>
        <v/>
      </c>
      <c r="V120" s="189" t="str">
        <f>IF(ISERROR(VLOOKUP($A120,競技者csv変換!$A:$AK,MATCH(V$1,競技者csv変換!$1:$1,0),0)),"",IF(VLOOKUP($A120,競技者csv変換!$A:$AK,MATCH(V$1,競技者csv変換!$1:$1,0),0)="","",VLOOKUP($A120,競技者csv変換!$A:$AK,MATCH(V$1,競技者csv変換!$1:$1,0),0)))</f>
        <v/>
      </c>
      <c r="W120" s="189" t="str">
        <f>IF(ISERROR(VLOOKUP($A120,競技者csv変換!$A:$AK,MATCH(W$1,競技者csv変換!$1:$1,0),0)),"",IF(VLOOKUP($A120,競技者csv変換!$A:$AK,MATCH(W$1,競技者csv変換!$1:$1,0),0)="","",VLOOKUP($A120,競技者csv変換!$A:$AK,MATCH(W$1,競技者csv変換!$1:$1,0),0)))</f>
        <v/>
      </c>
      <c r="X120" s="189" t="str">
        <f>IF(ISERROR(VLOOKUP($A120,競技者csv変換!$A:$AK,MATCH(X$1,競技者csv変換!$1:$1,0),0)),"",IF(VLOOKUP($A120,競技者csv変換!$A:$AK,MATCH(X$1,競技者csv変換!$1:$1,0),0)="","",VLOOKUP($A120,競技者csv変換!$A:$AK,MATCH(X$1,競技者csv変換!$1:$1,0),0)))</f>
        <v/>
      </c>
      <c r="Y120" s="189" t="str">
        <f>IF(ISERROR(VLOOKUP($A120,競技者csv変換!$A:$AK,MATCH(Y$1,競技者csv変換!$1:$1,0),0)),"",IF(VLOOKUP($A120,競技者csv変換!$A:$AK,MATCH(Y$1,競技者csv変換!$1:$1,0),0)="","",VLOOKUP($A120,競技者csv変換!$A:$AK,MATCH(Y$1,競技者csv変換!$1:$1,0),0)))</f>
        <v/>
      </c>
      <c r="Z120" s="189" t="str">
        <f>IF(ISERROR(VLOOKUP($A120,競技者csv変換!$A:$AK,MATCH(Z$1,競技者csv変換!$1:$1,0),0)),"",IF(VLOOKUP($A120,競技者csv変換!$A:$AK,MATCH(Z$1,競技者csv変換!$1:$1,0),0)="","",VLOOKUP($A120,競技者csv変換!$A:$AK,MATCH(Z$1,競技者csv変換!$1:$1,0),0)))</f>
        <v/>
      </c>
      <c r="AA120" s="189" t="str">
        <f>IF(ISERROR(VLOOKUP($A120,競技者csv変換!$A:$AK,MATCH(AA$1,競技者csv変換!$1:$1,0),0)),"",IF(VLOOKUP($A120,競技者csv変換!$A:$AK,MATCH(AA$1,競技者csv変換!$1:$1,0),0)="","",VLOOKUP($A120,競技者csv変換!$A:$AK,MATCH(AA$1,競技者csv変換!$1:$1,0),0)))</f>
        <v/>
      </c>
      <c r="AB120" s="189" t="str">
        <f>IF(ISERROR(VLOOKUP($A120,競技者csv変換!$A:$AK,MATCH(AB$1,競技者csv変換!$1:$1,0),0)),"",IF(VLOOKUP($A120,競技者csv変換!$A:$AK,MATCH(AB$1,競技者csv変換!$1:$1,0),0)="","",VLOOKUP($A120,競技者csv変換!$A:$AK,MATCH(AB$1,競技者csv変換!$1:$1,0),0)))</f>
        <v/>
      </c>
      <c r="AC120" s="189" t="str">
        <f>IF(ISERROR(VLOOKUP($A120,競技者csv変換!$A:$AK,MATCH(AC$1,競技者csv変換!$1:$1,0),0)),"",IF(VLOOKUP($A120,競技者csv変換!$A:$AK,MATCH(AC$1,競技者csv変換!$1:$1,0),0)="","",VLOOKUP($A120,競技者csv変換!$A:$AK,MATCH(AC$1,競技者csv変換!$1:$1,0),0)))</f>
        <v/>
      </c>
      <c r="AD120" s="76" t="str">
        <f>IF(ISERROR(VLOOKUP($A120,競技者csv変換!$A:$AK,MATCH(AD$1,競技者csv変換!$1:$1,0),0)),"",IF(VLOOKUP($A120,競技者csv変換!$A:$AK,MATCH(AD$1,競技者csv変換!$1:$1,0),0)="","",VLOOKUP($A120,競技者csv変換!$A:$AK,MATCH(AD$1,競技者csv変換!$1:$1,0),0)))</f>
        <v/>
      </c>
      <c r="AE120" s="76" t="str">
        <f>IF(ISERROR(VLOOKUP($A120,競技者csv変換!$A:$AK,MATCH(AE$1,競技者csv変換!$1:$1,0),0)),"",IF(VLOOKUP($A120,競技者csv変換!$A:$AK,MATCH(AE$1,競技者csv変換!$1:$1,0),0)="","",VLOOKUP($A120,競技者csv変換!$A:$AK,MATCH(AE$1,競技者csv変換!$1:$1,0),0)))</f>
        <v/>
      </c>
      <c r="AF120" s="76" t="str">
        <f>IF(ISERROR(VLOOKUP($A120,競技者csv変換!$A:$AK,MATCH(AF$1,競技者csv変換!$1:$1,0),0)),"",IF(VLOOKUP($A120,競技者csv変換!$A:$AK,MATCH(AF$1,競技者csv変換!$1:$1,0),0)="","",VLOOKUP($A120,競技者csv変換!$A:$AK,MATCH(AF$1,競技者csv変換!$1:$1,0),0)))</f>
        <v/>
      </c>
      <c r="AG120" s="76" t="str">
        <f>IF(ISERROR(VLOOKUP($A120,競技者csv変換!$A:$AK,MATCH(AG$1,競技者csv変換!$1:$1,0),0)),"",IF(VLOOKUP($A120,競技者csv変換!$A:$AK,MATCH(AG$1,競技者csv変換!$1:$1,0),0)="","",VLOOKUP($A120,競技者csv変換!$A:$AK,MATCH(AG$1,競技者csv変換!$1:$1,0),0)))</f>
        <v/>
      </c>
      <c r="AH120" s="76" t="str">
        <f>IF(ISERROR(VLOOKUP($A120,競技者csv変換!$A:$AK,MATCH(AH$1,競技者csv変換!$1:$1,0),0)),"",IF(VLOOKUP($A120,競技者csv変換!$A:$AK,MATCH(AH$1,競技者csv変換!$1:$1,0),0)="","",VLOOKUP($A120,競技者csv変換!$A:$AK,MATCH(AH$1,競技者csv変換!$1:$1,0),0)))</f>
        <v/>
      </c>
      <c r="AI120" s="76" t="str">
        <f>IF(ISERROR(VLOOKUP($A120,競技者csv変換!$A:$AK,MATCH(AI$1,競技者csv変換!$1:$1,0),0)),"",IF(VLOOKUP($A120,競技者csv変換!$A:$AK,MATCH(AI$1,競技者csv変換!$1:$1,0),0)="","",VLOOKUP($A120,競技者csv変換!$A:$AK,MATCH(AI$1,競技者csv変換!$1:$1,0),0)))</f>
        <v/>
      </c>
      <c r="AJ120" s="76" t="str">
        <f>IF(ISERROR(VLOOKUP($A120,競技者csv変換!$A:$AK,MATCH(AJ$1,競技者csv変換!$1:$1,0),0)),"",IF(VLOOKUP($A120,競技者csv変換!$A:$AK,MATCH(AJ$1,競技者csv変換!$1:$1,0),0)="","",VLOOKUP($A120,競技者csv変換!$A:$AK,MATCH(AJ$1,競技者csv変換!$1:$1,0),0)))</f>
        <v/>
      </c>
      <c r="AK120" s="76" t="str">
        <f>IF(ISERROR(VLOOKUP($A120,競技者csv変換!$A:$AK,MATCH(AK$1,競技者csv変換!$1:$1,0),0)),"",IF(VLOOKUP($A120,競技者csv変換!$A:$AK,MATCH(AK$1,競技者csv変換!$1:$1,0),0)="","",VLOOKUP($A120,競技者csv変換!$A:$AK,MATCH(AK$1,競技者csv変換!$1:$1,0),0)))</f>
        <v/>
      </c>
    </row>
    <row r="121" spans="1:37" ht="18" customHeight="1">
      <c r="A121" s="76" t="str">
        <f t="shared" si="0"/>
        <v/>
      </c>
      <c r="B121" s="189" t="str">
        <f>IF(ISERROR(VLOOKUP($A121,競技者csv変換!$A:$AK,MATCH(B$1,競技者csv変換!$1:$1,0),0)),"",IF(VLOOKUP($A121,競技者csv変換!$A:$AK,MATCH(B$1,競技者csv変換!$1:$1,0),0)="","",VLOOKUP($A121,競技者csv変換!$A:$AK,MATCH(B$1,競技者csv変換!$1:$1,0),0)))</f>
        <v/>
      </c>
      <c r="C121" s="189" t="str">
        <f>IF(ISERROR(VLOOKUP($A121,競技者csv変換!$A:$AK,MATCH(C$1,競技者csv変換!$1:$1,0),0)),"",IF(VLOOKUP($A121,競技者csv変換!$A:$AK,MATCH(C$1,競技者csv変換!$1:$1,0),0)="","",VLOOKUP($A121,競技者csv変換!$A:$AK,MATCH(C$1,競技者csv変換!$1:$1,0),0)))</f>
        <v/>
      </c>
      <c r="D121" s="189" t="str">
        <f>IF(ISERROR(VLOOKUP($A121,競技者csv変換!$A:$AK,MATCH(D$1,競技者csv変換!$1:$1,0),0)),"",IF(VLOOKUP($A121,競技者csv変換!$A:$AK,MATCH(D$1,競技者csv変換!$1:$1,0),0)="","",VLOOKUP($A121,競技者csv変換!$A:$AK,MATCH(D$1,競技者csv変換!$1:$1,0),0)))</f>
        <v/>
      </c>
      <c r="E121" s="189" t="str">
        <f>IF(ISERROR(VLOOKUP($A121,競技者csv変換!$A:$AK,MATCH(E$1,競技者csv変換!$1:$1,0),0)),"",IF(VLOOKUP($A121,競技者csv変換!$A:$AK,MATCH(E$1,競技者csv変換!$1:$1,0),0)="","",VLOOKUP($A121,競技者csv変換!$A:$AK,MATCH(E$1,競技者csv変換!$1:$1,0),0)))</f>
        <v/>
      </c>
      <c r="F121" s="189" t="str">
        <f>IF(ISERROR(VLOOKUP($A121,競技者csv変換!$A:$AK,MATCH(F$1,競技者csv変換!$1:$1,0),0)),"",IF(VLOOKUP($A121,競技者csv変換!$A:$AK,MATCH(F$1,競技者csv変換!$1:$1,0),0)="","",VLOOKUP($A121,競技者csv変換!$A:$AK,MATCH(F$1,競技者csv変換!$1:$1,0),0)))</f>
        <v/>
      </c>
      <c r="G121" s="189" t="str">
        <f>IF(ISERROR(VLOOKUP($A121,競技者csv変換!$A:$AK,MATCH(G$1,競技者csv変換!$1:$1,0),0)),"",IF(VLOOKUP($A121,競技者csv変換!$A:$AK,MATCH(G$1,競技者csv変換!$1:$1,0),0)="","",VLOOKUP($A121,競技者csv変換!$A:$AK,MATCH(G$1,競技者csv変換!$1:$1,0),0)))</f>
        <v/>
      </c>
      <c r="H121" s="189" t="str">
        <f>IF(ISERROR(VLOOKUP($A121,競技者csv変換!$A:$AK,MATCH(H$1,競技者csv変換!$1:$1,0),0)),"",IF(VLOOKUP($A121,競技者csv変換!$A:$AK,MATCH(H$1,競技者csv変換!$1:$1,0),0)="","",VLOOKUP($A121,競技者csv変換!$A:$AK,MATCH(H$1,競技者csv変換!$1:$1,0),0)))</f>
        <v/>
      </c>
      <c r="I121" s="189" t="str">
        <f>IF(ISERROR(VLOOKUP($A121,競技者csv変換!$A:$AK,MATCH(I$1,競技者csv変換!$1:$1,0),0)),"",IF(VLOOKUP($A121,競技者csv変換!$A:$AK,MATCH(I$1,競技者csv変換!$1:$1,0),0)="","",VLOOKUP($A121,競技者csv変換!$A:$AK,MATCH(I$1,競技者csv変換!$1:$1,0),0)))</f>
        <v/>
      </c>
      <c r="J121" s="189" t="str">
        <f>IF(ISERROR(VLOOKUP($A121,競技者csv変換!$A:$AK,MATCH(J$1,競技者csv変換!$1:$1,0),0)),"",IF(VLOOKUP($A121,競技者csv変換!$A:$AK,MATCH(J$1,競技者csv変換!$1:$1,0),0)="","",VLOOKUP($A121,競技者csv変換!$A:$AK,MATCH(J$1,競技者csv変換!$1:$1,0),0)))</f>
        <v/>
      </c>
      <c r="K121" s="189" t="str">
        <f>IF(ISERROR(VLOOKUP($A121,競技者csv変換!$A:$AK,MATCH(K$1,競技者csv変換!$1:$1,0),0)),"",IF(VLOOKUP($A121,競技者csv変換!$A:$AK,MATCH(K$1,競技者csv変換!$1:$1,0),0)="","",VLOOKUP($A121,競技者csv変換!$A:$AK,MATCH(K$1,競技者csv変換!$1:$1,0),0)))</f>
        <v/>
      </c>
      <c r="L121" s="189" t="str">
        <f>IF(ISERROR(VLOOKUP($A121,競技者csv変換!$A:$AK,MATCH(L$1,競技者csv変換!$1:$1,0),0)),"",IF(VLOOKUP($A121,競技者csv変換!$A:$AK,MATCH(L$1,競技者csv変換!$1:$1,0),0)="","",VLOOKUP($A121,競技者csv変換!$A:$AK,MATCH(L$1,競技者csv変換!$1:$1,0),0)))</f>
        <v/>
      </c>
      <c r="M121" s="189" t="str">
        <f>IF(ISERROR(VLOOKUP($A121,競技者csv変換!$A:$AK,MATCH(M$1,競技者csv変換!$1:$1,0),0)),"",IF(VLOOKUP($A121,競技者csv変換!$A:$AK,MATCH(M$1,競技者csv変換!$1:$1,0),0)="","",VLOOKUP($A121,競技者csv変換!$A:$AK,MATCH(M$1,競技者csv変換!$1:$1,0),0)))</f>
        <v/>
      </c>
      <c r="N121" s="189" t="str">
        <f>IF(ISERROR(VLOOKUP($A121,競技者csv変換!$A:$AK,MATCH(N$1,競技者csv変換!$1:$1,0),0)),"",IF(VLOOKUP($A121,競技者csv変換!$A:$AK,MATCH(N$1,競技者csv変換!$1:$1,0),0)="","",VLOOKUP($A121,競技者csv変換!$A:$AK,MATCH(N$1,競技者csv変換!$1:$1,0),0)))</f>
        <v/>
      </c>
      <c r="O121" s="189" t="str">
        <f>IF(ISERROR(VLOOKUP($A121,競技者csv変換!$A:$AK,MATCH(O$1,競技者csv変換!$1:$1,0),0)),"",IF(VLOOKUP($A121,競技者csv変換!$A:$AK,MATCH(O$1,競技者csv変換!$1:$1,0),0)="","",VLOOKUP($A121,競技者csv変換!$A:$AK,MATCH(O$1,競技者csv変換!$1:$1,0),0)))</f>
        <v/>
      </c>
      <c r="P121" s="189" t="str">
        <f>IF(ISERROR(VLOOKUP($A121,競技者csv変換!$A:$AK,MATCH(P$1,競技者csv変換!$1:$1,0),0)),"",IF(VLOOKUP($A121,競技者csv変換!$A:$AK,MATCH(P$1,競技者csv変換!$1:$1,0),0)="","",VLOOKUP($A121,競技者csv変換!$A:$AK,MATCH(P$1,競技者csv変換!$1:$1,0),0)))</f>
        <v/>
      </c>
      <c r="Q121" s="189" t="str">
        <f>IF(ISERROR(VLOOKUP($A121,競技者csv変換!$A:$AK,MATCH(Q$1,競技者csv変換!$1:$1,0),0)),"",IF(VLOOKUP($A121,競技者csv変換!$A:$AK,MATCH(Q$1,競技者csv変換!$1:$1,0),0)="","",VLOOKUP($A121,競技者csv変換!$A:$AK,MATCH(Q$1,競技者csv変換!$1:$1,0),0)))</f>
        <v/>
      </c>
      <c r="R121" s="189" t="str">
        <f>IF(ISERROR(VLOOKUP($A121,競技者csv変換!$A:$AK,MATCH(R$1,競技者csv変換!$1:$1,0),0)),"",IF(VLOOKUP($A121,競技者csv変換!$A:$AK,MATCH(R$1,競技者csv変換!$1:$1,0),0)="","",VLOOKUP($A121,競技者csv変換!$A:$AK,MATCH(R$1,競技者csv変換!$1:$1,0),0)))</f>
        <v/>
      </c>
      <c r="S121" s="189" t="str">
        <f>IF(ISERROR(VLOOKUP($A121,競技者csv変換!$A:$AK,MATCH(S$1,競技者csv変換!$1:$1,0),0)),"",IF(VLOOKUP($A121,競技者csv変換!$A:$AK,MATCH(S$1,競技者csv変換!$1:$1,0),0)="","",VLOOKUP($A121,競技者csv変換!$A:$AK,MATCH(S$1,競技者csv変換!$1:$1,0),0)))</f>
        <v/>
      </c>
      <c r="T121" s="189" t="str">
        <f>IF(ISERROR(VLOOKUP($A121,競技者csv変換!$A:$AK,MATCH(T$1,競技者csv変換!$1:$1,0),0)),"",IF(VLOOKUP($A121,競技者csv変換!$A:$AK,MATCH(T$1,競技者csv変換!$1:$1,0),0)="","",VLOOKUP($A121,競技者csv変換!$A:$AK,MATCH(T$1,競技者csv変換!$1:$1,0),0)))</f>
        <v/>
      </c>
      <c r="U121" s="189" t="str">
        <f>IF(ISERROR(VLOOKUP($A121,競技者csv変換!$A:$AK,MATCH(U$1,競技者csv変換!$1:$1,0),0)),"",IF(VLOOKUP($A121,競技者csv変換!$A:$AK,MATCH(U$1,競技者csv変換!$1:$1,0),0)="","",VLOOKUP($A121,競技者csv変換!$A:$AK,MATCH(U$1,競技者csv変換!$1:$1,0),0)))</f>
        <v/>
      </c>
      <c r="V121" s="189" t="str">
        <f>IF(ISERROR(VLOOKUP($A121,競技者csv変換!$A:$AK,MATCH(V$1,競技者csv変換!$1:$1,0),0)),"",IF(VLOOKUP($A121,競技者csv変換!$A:$AK,MATCH(V$1,競技者csv変換!$1:$1,0),0)="","",VLOOKUP($A121,競技者csv変換!$A:$AK,MATCH(V$1,競技者csv変換!$1:$1,0),0)))</f>
        <v/>
      </c>
      <c r="W121" s="189" t="str">
        <f>IF(ISERROR(VLOOKUP($A121,競技者csv変換!$A:$AK,MATCH(W$1,競技者csv変換!$1:$1,0),0)),"",IF(VLOOKUP($A121,競技者csv変換!$A:$AK,MATCH(W$1,競技者csv変換!$1:$1,0),0)="","",VLOOKUP($A121,競技者csv変換!$A:$AK,MATCH(W$1,競技者csv変換!$1:$1,0),0)))</f>
        <v/>
      </c>
      <c r="X121" s="189" t="str">
        <f>IF(ISERROR(VLOOKUP($A121,競技者csv変換!$A:$AK,MATCH(X$1,競技者csv変換!$1:$1,0),0)),"",IF(VLOOKUP($A121,競技者csv変換!$A:$AK,MATCH(X$1,競技者csv変換!$1:$1,0),0)="","",VLOOKUP($A121,競技者csv変換!$A:$AK,MATCH(X$1,競技者csv変換!$1:$1,0),0)))</f>
        <v/>
      </c>
      <c r="Y121" s="189" t="str">
        <f>IF(ISERROR(VLOOKUP($A121,競技者csv変換!$A:$AK,MATCH(Y$1,競技者csv変換!$1:$1,0),0)),"",IF(VLOOKUP($A121,競技者csv変換!$A:$AK,MATCH(Y$1,競技者csv変換!$1:$1,0),0)="","",VLOOKUP($A121,競技者csv変換!$A:$AK,MATCH(Y$1,競技者csv変換!$1:$1,0),0)))</f>
        <v/>
      </c>
      <c r="Z121" s="189" t="str">
        <f>IF(ISERROR(VLOOKUP($A121,競技者csv変換!$A:$AK,MATCH(Z$1,競技者csv変換!$1:$1,0),0)),"",IF(VLOOKUP($A121,競技者csv変換!$A:$AK,MATCH(Z$1,競技者csv変換!$1:$1,0),0)="","",VLOOKUP($A121,競技者csv変換!$A:$AK,MATCH(Z$1,競技者csv変換!$1:$1,0),0)))</f>
        <v/>
      </c>
      <c r="AA121" s="189" t="str">
        <f>IF(ISERROR(VLOOKUP($A121,競技者csv変換!$A:$AK,MATCH(AA$1,競技者csv変換!$1:$1,0),0)),"",IF(VLOOKUP($A121,競技者csv変換!$A:$AK,MATCH(AA$1,競技者csv変換!$1:$1,0),0)="","",VLOOKUP($A121,競技者csv変換!$A:$AK,MATCH(AA$1,競技者csv変換!$1:$1,0),0)))</f>
        <v/>
      </c>
      <c r="AB121" s="189" t="str">
        <f>IF(ISERROR(VLOOKUP($A121,競技者csv変換!$A:$AK,MATCH(AB$1,競技者csv変換!$1:$1,0),0)),"",IF(VLOOKUP($A121,競技者csv変換!$A:$AK,MATCH(AB$1,競技者csv変換!$1:$1,0),0)="","",VLOOKUP($A121,競技者csv変換!$A:$AK,MATCH(AB$1,競技者csv変換!$1:$1,0),0)))</f>
        <v/>
      </c>
      <c r="AC121" s="189" t="str">
        <f>IF(ISERROR(VLOOKUP($A121,競技者csv変換!$A:$AK,MATCH(AC$1,競技者csv変換!$1:$1,0),0)),"",IF(VLOOKUP($A121,競技者csv変換!$A:$AK,MATCH(AC$1,競技者csv変換!$1:$1,0),0)="","",VLOOKUP($A121,競技者csv変換!$A:$AK,MATCH(AC$1,競技者csv変換!$1:$1,0),0)))</f>
        <v/>
      </c>
      <c r="AD121" s="76" t="str">
        <f>IF(ISERROR(VLOOKUP($A121,競技者csv変換!$A:$AK,MATCH(AD$1,競技者csv変換!$1:$1,0),0)),"",IF(VLOOKUP($A121,競技者csv変換!$A:$AK,MATCH(AD$1,競技者csv変換!$1:$1,0),0)="","",VLOOKUP($A121,競技者csv変換!$A:$AK,MATCH(AD$1,競技者csv変換!$1:$1,0),0)))</f>
        <v/>
      </c>
      <c r="AE121" s="76" t="str">
        <f>IF(ISERROR(VLOOKUP($A121,競技者csv変換!$A:$AK,MATCH(AE$1,競技者csv変換!$1:$1,0),0)),"",IF(VLOOKUP($A121,競技者csv変換!$A:$AK,MATCH(AE$1,競技者csv変換!$1:$1,0),0)="","",VLOOKUP($A121,競技者csv変換!$A:$AK,MATCH(AE$1,競技者csv変換!$1:$1,0),0)))</f>
        <v/>
      </c>
      <c r="AF121" s="76" t="str">
        <f>IF(ISERROR(VLOOKUP($A121,競技者csv変換!$A:$AK,MATCH(AF$1,競技者csv変換!$1:$1,0),0)),"",IF(VLOOKUP($A121,競技者csv変換!$A:$AK,MATCH(AF$1,競技者csv変換!$1:$1,0),0)="","",VLOOKUP($A121,競技者csv変換!$A:$AK,MATCH(AF$1,競技者csv変換!$1:$1,0),0)))</f>
        <v/>
      </c>
      <c r="AG121" s="76" t="str">
        <f>IF(ISERROR(VLOOKUP($A121,競技者csv変換!$A:$AK,MATCH(AG$1,競技者csv変換!$1:$1,0),0)),"",IF(VLOOKUP($A121,競技者csv変換!$A:$AK,MATCH(AG$1,競技者csv変換!$1:$1,0),0)="","",VLOOKUP($A121,競技者csv変換!$A:$AK,MATCH(AG$1,競技者csv変換!$1:$1,0),0)))</f>
        <v/>
      </c>
      <c r="AH121" s="76" t="str">
        <f>IF(ISERROR(VLOOKUP($A121,競技者csv変換!$A:$AK,MATCH(AH$1,競技者csv変換!$1:$1,0),0)),"",IF(VLOOKUP($A121,競技者csv変換!$A:$AK,MATCH(AH$1,競技者csv変換!$1:$1,0),0)="","",VLOOKUP($A121,競技者csv変換!$A:$AK,MATCH(AH$1,競技者csv変換!$1:$1,0),0)))</f>
        <v/>
      </c>
      <c r="AI121" s="76" t="str">
        <f>IF(ISERROR(VLOOKUP($A121,競技者csv変換!$A:$AK,MATCH(AI$1,競技者csv変換!$1:$1,0),0)),"",IF(VLOOKUP($A121,競技者csv変換!$A:$AK,MATCH(AI$1,競技者csv変換!$1:$1,0),0)="","",VLOOKUP($A121,競技者csv変換!$A:$AK,MATCH(AI$1,競技者csv変換!$1:$1,0),0)))</f>
        <v/>
      </c>
      <c r="AJ121" s="76" t="str">
        <f>IF(ISERROR(VLOOKUP($A121,競技者csv変換!$A:$AK,MATCH(AJ$1,競技者csv変換!$1:$1,0),0)),"",IF(VLOOKUP($A121,競技者csv変換!$A:$AK,MATCH(AJ$1,競技者csv変換!$1:$1,0),0)="","",VLOOKUP($A121,競技者csv変換!$A:$AK,MATCH(AJ$1,競技者csv変換!$1:$1,0),0)))</f>
        <v/>
      </c>
      <c r="AK121" s="76" t="str">
        <f>IF(ISERROR(VLOOKUP($A121,競技者csv変換!$A:$AK,MATCH(AK$1,競技者csv変換!$1:$1,0),0)),"",IF(VLOOKUP($A121,競技者csv変換!$A:$AK,MATCH(AK$1,競技者csv変換!$1:$1,0),0)="","",VLOOKUP($A121,競技者csv変換!$A:$AK,MATCH(AK$1,競技者csv変換!$1:$1,0),0)))</f>
        <v/>
      </c>
    </row>
    <row r="122" spans="1:37" ht="18" customHeight="1"/>
    <row r="123" spans="1:37" ht="18" customHeight="1"/>
    <row r="124" spans="1:37" ht="18" customHeight="1"/>
    <row r="125" spans="1:37" ht="18" customHeight="1"/>
    <row r="126" spans="1:37" ht="18" customHeight="1"/>
    <row r="127" spans="1:37" ht="18" customHeight="1"/>
    <row r="128" spans="1:37"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phoneticPr fontId="9"/>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000"/>
  <sheetViews>
    <sheetView topLeftCell="B1" workbookViewId="0">
      <selection activeCell="B2" sqref="B2"/>
    </sheetView>
  </sheetViews>
  <sheetFormatPr defaultColWidth="14.42578125" defaultRowHeight="15" customHeight="1"/>
  <cols>
    <col min="1" max="1" width="8.7109375" style="76" hidden="1" customWidth="1"/>
    <col min="2" max="26" width="8.7109375" style="76" customWidth="1"/>
    <col min="27" max="16384" width="14.42578125" style="76"/>
  </cols>
  <sheetData>
    <row r="1" spans="1:16" ht="18" customHeight="1">
      <c r="B1" s="76" t="s">
        <v>166</v>
      </c>
      <c r="C1" s="76" t="s">
        <v>29</v>
      </c>
      <c r="D1" s="76" t="s">
        <v>121</v>
      </c>
      <c r="E1" s="76" t="s">
        <v>167</v>
      </c>
      <c r="F1" s="76" t="s">
        <v>168</v>
      </c>
      <c r="G1" s="76" t="s">
        <v>169</v>
      </c>
      <c r="H1" s="76" t="s">
        <v>170</v>
      </c>
      <c r="I1" s="76" t="s">
        <v>102</v>
      </c>
      <c r="J1" s="76" t="s">
        <v>171</v>
      </c>
      <c r="K1" s="76" t="s">
        <v>134</v>
      </c>
      <c r="L1" s="76" t="s">
        <v>138</v>
      </c>
      <c r="M1" s="76" t="s">
        <v>172</v>
      </c>
      <c r="N1" s="76" t="s">
        <v>173</v>
      </c>
      <c r="O1" s="76" t="s">
        <v>174</v>
      </c>
      <c r="P1" s="76" t="s">
        <v>175</v>
      </c>
    </row>
    <row r="2" spans="1:16" ht="18" customHeight="1">
      <c r="A2" s="76">
        <f t="shared" ref="A2:A37" si="0">IF(B1="","",A1+1)</f>
        <v>1</v>
      </c>
      <c r="B2" s="76" t="str">
        <f ca="1">IF(ISERROR(VLOOKUP($A2,チームcsv変換!$A:$P,MATCH(チームcsv貼り付け用!B$1,チームcsv変換!$1:$1,0),0)),"",VLOOKUP($A2,チームcsv変換!$A:$P,MATCH(チームcsv貼り付け用!B$1,チームcsv変換!$1:$1,0),0))</f>
        <v/>
      </c>
      <c r="C2" s="76" t="str">
        <f ca="1">IF(ISERROR(VLOOKUP($A2,チームcsv変換!$A:$P,MATCH(チームcsv貼り付け用!C$1,チームcsv変換!$1:$1,0),0)),"",VLOOKUP($A2,チームcsv変換!$A:$P,MATCH(チームcsv貼り付け用!C$1,チームcsv変換!$1:$1,0),0))</f>
        <v/>
      </c>
      <c r="D2" s="76" t="str">
        <f ca="1">IF(ISERROR(VLOOKUP($A2,チームcsv変換!$A:$P,MATCH(チームcsv貼り付け用!D$1,チームcsv変換!$1:$1,0),0)),"",VLOOKUP($A2,チームcsv変換!$A:$P,MATCH(チームcsv貼り付け用!D$1,チームcsv変換!$1:$1,0),0))</f>
        <v/>
      </c>
      <c r="F2" s="76" t="str">
        <f ca="1">IF(ISERROR(VLOOKUP($A2,チームcsv変換!$A:$P,MATCH(チームcsv貼り付け用!F$1,チームcsv変換!$1:$1,0),0)),"",VLOOKUP($A2,チームcsv変換!$A:$P,MATCH(チームcsv貼り付け用!F$1,チームcsv変換!$1:$1,0),0))</f>
        <v/>
      </c>
      <c r="I2" s="76" t="str">
        <f ca="1">IF(ISERROR(VLOOKUP($A2,チームcsv変換!$A:$P,MATCH(チームcsv貼り付け用!I$1,チームcsv変換!$1:$1,0),0)),"",VLOOKUP($A2,チームcsv変換!$A:$P,MATCH(チームcsv貼り付け用!I$1,チームcsv変換!$1:$1,0),0))</f>
        <v/>
      </c>
      <c r="J2" s="76" t="str">
        <f ca="1">IF(ISERROR(VLOOKUP($A2,チームcsv変換!$A:$P,MATCH(チームcsv貼り付け用!J$1,チームcsv変換!$1:$1,0),0)),"",VLOOKUP($A2,チームcsv変換!$A:$P,MATCH(チームcsv貼り付け用!J$1,チームcsv変換!$1:$1,0),0))</f>
        <v/>
      </c>
      <c r="K2" s="76" t="str">
        <f ca="1">IF(ISERROR(VLOOKUP($A2,チームcsv変換!$A:$P,MATCH(チームcsv貼り付け用!K$1,チームcsv変換!$1:$1,0),0)),"",VLOOKUP($A2,チームcsv変換!$A:$P,MATCH(チームcsv貼り付け用!K$1,チームcsv変換!$1:$1,0),0))</f>
        <v/>
      </c>
      <c r="L2" s="76" t="str">
        <f ca="1">IF(ISERROR(VLOOKUP($A2,チームcsv変換!$A:$P,MATCH(チームcsv貼り付け用!L$1,チームcsv変換!$1:$1,0),0)),"",VLOOKUP($A2,チームcsv変換!$A:$P,MATCH(チームcsv貼り付け用!L$1,チームcsv変換!$1:$1,0),0))</f>
        <v/>
      </c>
      <c r="M2" s="76" t="str">
        <f ca="1">IF(ISERROR(VLOOKUP($A2,チームcsv変換!$A:$P,MATCH(チームcsv貼り付け用!M$1,チームcsv変換!$1:$1,0),0)),"",VLOOKUP($A2,チームcsv変換!$A:$P,MATCH(チームcsv貼り付け用!M$1,チームcsv変換!$1:$1,0),0))</f>
        <v/>
      </c>
      <c r="N2" s="76" t="str">
        <f ca="1">IF(ISERROR(VLOOKUP($A2,チームcsv変換!$A:$P,MATCH(チームcsv貼り付け用!N$1,チームcsv変換!$1:$1,0),0)),"",VLOOKUP($A2,チームcsv変換!$A:$P,MATCH(チームcsv貼り付け用!N$1,チームcsv変換!$1:$1,0),0))</f>
        <v/>
      </c>
      <c r="O2" s="76" t="str">
        <f ca="1">IF(ISERROR(VLOOKUP($A2,チームcsv変換!$A:$P,MATCH(チームcsv貼り付け用!O$1,チームcsv変換!$1:$1,0),0)),"",VLOOKUP($A2,チームcsv変換!$A:$P,MATCH(チームcsv貼り付け用!O$1,チームcsv変換!$1:$1,0),0))</f>
        <v/>
      </c>
      <c r="P2" s="76" t="str">
        <f ca="1">IF(ISERROR(VLOOKUP($A2,チームcsv変換!$A:$P,MATCH(チームcsv貼り付け用!P$1,チームcsv変換!$1:$1,0),0)),"",VLOOKUP($A2,チームcsv変換!$A:$P,MATCH(チームcsv貼り付け用!P$1,チームcsv変換!$1:$1,0),0))</f>
        <v/>
      </c>
    </row>
    <row r="3" spans="1:16" ht="18" customHeight="1">
      <c r="A3" s="76" t="str">
        <f t="shared" ca="1" si="0"/>
        <v/>
      </c>
      <c r="B3" s="76" t="str">
        <f ca="1">IF(ISERROR(VLOOKUP($A3,チームcsv変換!$A:$P,MATCH(チームcsv貼り付け用!B$1,チームcsv変換!$1:$1,0),0)),"",VLOOKUP($A3,チームcsv変換!$A:$P,MATCH(チームcsv貼り付け用!B$1,チームcsv変換!$1:$1,0),0))</f>
        <v/>
      </c>
      <c r="C3" s="76" t="str">
        <f ca="1">IF(ISERROR(VLOOKUP($A3,チームcsv変換!$A:$P,MATCH(チームcsv貼り付け用!C$1,チームcsv変換!$1:$1,0),0)),"",VLOOKUP($A3,チームcsv変換!$A:$P,MATCH(チームcsv貼り付け用!C$1,チームcsv変換!$1:$1,0),0))</f>
        <v/>
      </c>
      <c r="D3" s="76" t="str">
        <f ca="1">IF(ISERROR(VLOOKUP($A3,チームcsv変換!$A:$P,MATCH(チームcsv貼り付け用!D$1,チームcsv変換!$1:$1,0),0)),"",VLOOKUP($A3,チームcsv変換!$A:$P,MATCH(チームcsv貼り付け用!D$1,チームcsv変換!$1:$1,0),0))</f>
        <v/>
      </c>
      <c r="F3" s="76" t="str">
        <f ca="1">IF(ISERROR(VLOOKUP($A3,チームcsv変換!$A:$P,MATCH(チームcsv貼り付け用!F$1,チームcsv変換!$1:$1,0),0)),"",VLOOKUP($A3,チームcsv変換!$A:$P,MATCH(チームcsv貼り付け用!F$1,チームcsv変換!$1:$1,0),0))</f>
        <v/>
      </c>
      <c r="I3" s="76" t="str">
        <f ca="1">IF(ISERROR(VLOOKUP($A3,チームcsv変換!$A:$P,MATCH(チームcsv貼り付け用!I$1,チームcsv変換!$1:$1,0),0)),"",VLOOKUP($A3,チームcsv変換!$A:$P,MATCH(チームcsv貼り付け用!I$1,チームcsv変換!$1:$1,0),0))</f>
        <v/>
      </c>
      <c r="J3" s="76" t="str">
        <f ca="1">IF(ISERROR(VLOOKUP($A3,チームcsv変換!$A:$P,MATCH(チームcsv貼り付け用!J$1,チームcsv変換!$1:$1,0),0)),"",VLOOKUP($A3,チームcsv変換!$A:$P,MATCH(チームcsv貼り付け用!J$1,チームcsv変換!$1:$1,0),0))</f>
        <v/>
      </c>
      <c r="K3" s="76" t="str">
        <f ca="1">IF(ISERROR(VLOOKUP($A3,チームcsv変換!$A:$P,MATCH(チームcsv貼り付け用!K$1,チームcsv変換!$1:$1,0),0)),"",VLOOKUP($A3,チームcsv変換!$A:$P,MATCH(チームcsv貼り付け用!K$1,チームcsv変換!$1:$1,0),0))</f>
        <v/>
      </c>
      <c r="L3" s="76" t="str">
        <f ca="1">IF(ISERROR(VLOOKUP($A3,チームcsv変換!$A:$P,MATCH(チームcsv貼り付け用!L$1,チームcsv変換!$1:$1,0),0)),"",VLOOKUP($A3,チームcsv変換!$A:$P,MATCH(チームcsv貼り付け用!L$1,チームcsv変換!$1:$1,0),0))</f>
        <v/>
      </c>
      <c r="M3" s="76" t="str">
        <f ca="1">IF(ISERROR(VLOOKUP($A3,チームcsv変換!$A:$P,MATCH(チームcsv貼り付け用!M$1,チームcsv変換!$1:$1,0),0)),"",VLOOKUP($A3,チームcsv変換!$A:$P,MATCH(チームcsv貼り付け用!M$1,チームcsv変換!$1:$1,0),0))</f>
        <v/>
      </c>
      <c r="N3" s="76" t="str">
        <f ca="1">IF(ISERROR(VLOOKUP($A3,チームcsv変換!$A:$P,MATCH(チームcsv貼り付け用!N$1,チームcsv変換!$1:$1,0),0)),"",VLOOKUP($A3,チームcsv変換!$A:$P,MATCH(チームcsv貼り付け用!N$1,チームcsv変換!$1:$1,0),0))</f>
        <v/>
      </c>
      <c r="O3" s="76" t="str">
        <f ca="1">IF(ISERROR(VLOOKUP($A3,チームcsv変換!$A:$P,MATCH(チームcsv貼り付け用!O$1,チームcsv変換!$1:$1,0),0)),"",VLOOKUP($A3,チームcsv変換!$A:$P,MATCH(チームcsv貼り付け用!O$1,チームcsv変換!$1:$1,0),0))</f>
        <v/>
      </c>
      <c r="P3" s="76" t="str">
        <f ca="1">IF(ISERROR(VLOOKUP($A3,チームcsv変換!$A:$P,MATCH(チームcsv貼り付け用!P$1,チームcsv変換!$1:$1,0),0)),"",VLOOKUP($A3,チームcsv変換!$A:$P,MATCH(チームcsv貼り付け用!P$1,チームcsv変換!$1:$1,0),0))</f>
        <v/>
      </c>
    </row>
    <row r="4" spans="1:16" ht="18" customHeight="1">
      <c r="A4" s="76" t="str">
        <f t="shared" ca="1" si="0"/>
        <v/>
      </c>
      <c r="B4" s="76" t="str">
        <f ca="1">IF(ISERROR(VLOOKUP($A4,チームcsv変換!$A:$P,MATCH(チームcsv貼り付け用!B$1,チームcsv変換!$1:$1,0),0)),"",VLOOKUP($A4,チームcsv変換!$A:$P,MATCH(チームcsv貼り付け用!B$1,チームcsv変換!$1:$1,0),0))</f>
        <v/>
      </c>
      <c r="C4" s="76" t="str">
        <f ca="1">IF(ISERROR(VLOOKUP($A4,チームcsv変換!$A:$P,MATCH(チームcsv貼り付け用!C$1,チームcsv変換!$1:$1,0),0)),"",VLOOKUP($A4,チームcsv変換!$A:$P,MATCH(チームcsv貼り付け用!C$1,チームcsv変換!$1:$1,0),0))</f>
        <v/>
      </c>
      <c r="D4" s="76" t="str">
        <f ca="1">IF(ISERROR(VLOOKUP($A4,チームcsv変換!$A:$P,MATCH(チームcsv貼り付け用!D$1,チームcsv変換!$1:$1,0),0)),"",VLOOKUP($A4,チームcsv変換!$A:$P,MATCH(チームcsv貼り付け用!D$1,チームcsv変換!$1:$1,0),0))</f>
        <v/>
      </c>
      <c r="F4" s="76" t="str">
        <f ca="1">IF(ISERROR(VLOOKUP($A4,チームcsv変換!$A:$P,MATCH(チームcsv貼り付け用!F$1,チームcsv変換!$1:$1,0),0)),"",VLOOKUP($A4,チームcsv変換!$A:$P,MATCH(チームcsv貼り付け用!F$1,チームcsv変換!$1:$1,0),0))</f>
        <v/>
      </c>
      <c r="I4" s="76" t="str">
        <f ca="1">IF(ISERROR(VLOOKUP($A4,チームcsv変換!$A:$P,MATCH(チームcsv貼り付け用!I$1,チームcsv変換!$1:$1,0),0)),"",VLOOKUP($A4,チームcsv変換!$A:$P,MATCH(チームcsv貼り付け用!I$1,チームcsv変換!$1:$1,0),0))</f>
        <v/>
      </c>
      <c r="J4" s="76" t="str">
        <f ca="1">IF(ISERROR(VLOOKUP($A4,チームcsv変換!$A:$P,MATCH(チームcsv貼り付け用!J$1,チームcsv変換!$1:$1,0),0)),"",VLOOKUP($A4,チームcsv変換!$A:$P,MATCH(チームcsv貼り付け用!J$1,チームcsv変換!$1:$1,0),0))</f>
        <v/>
      </c>
      <c r="K4" s="76" t="str">
        <f ca="1">IF(ISERROR(VLOOKUP($A4,チームcsv変換!$A:$P,MATCH(チームcsv貼り付け用!K$1,チームcsv変換!$1:$1,0),0)),"",VLOOKUP($A4,チームcsv変換!$A:$P,MATCH(チームcsv貼り付け用!K$1,チームcsv変換!$1:$1,0),0))</f>
        <v/>
      </c>
      <c r="L4" s="76" t="str">
        <f ca="1">IF(ISERROR(VLOOKUP($A4,チームcsv変換!$A:$P,MATCH(チームcsv貼り付け用!L$1,チームcsv変換!$1:$1,0),0)),"",VLOOKUP($A4,チームcsv変換!$A:$P,MATCH(チームcsv貼り付け用!L$1,チームcsv変換!$1:$1,0),0))</f>
        <v/>
      </c>
      <c r="M4" s="76" t="str">
        <f ca="1">IF(ISERROR(VLOOKUP($A4,チームcsv変換!$A:$P,MATCH(チームcsv貼り付け用!M$1,チームcsv変換!$1:$1,0),0)),"",VLOOKUP($A4,チームcsv変換!$A:$P,MATCH(チームcsv貼り付け用!M$1,チームcsv変換!$1:$1,0),0))</f>
        <v/>
      </c>
      <c r="N4" s="76" t="str">
        <f ca="1">IF(ISERROR(VLOOKUP($A4,チームcsv変換!$A:$P,MATCH(チームcsv貼り付け用!N$1,チームcsv変換!$1:$1,0),0)),"",VLOOKUP($A4,チームcsv変換!$A:$P,MATCH(チームcsv貼り付け用!N$1,チームcsv変換!$1:$1,0),0))</f>
        <v/>
      </c>
      <c r="O4" s="76" t="str">
        <f ca="1">IF(ISERROR(VLOOKUP($A4,チームcsv変換!$A:$P,MATCH(チームcsv貼り付け用!O$1,チームcsv変換!$1:$1,0),0)),"",VLOOKUP($A4,チームcsv変換!$A:$P,MATCH(チームcsv貼り付け用!O$1,チームcsv変換!$1:$1,0),0))</f>
        <v/>
      </c>
      <c r="P4" s="76" t="str">
        <f ca="1">IF(ISERROR(VLOOKUP($A4,チームcsv変換!$A:$P,MATCH(チームcsv貼り付け用!P$1,チームcsv変換!$1:$1,0),0)),"",VLOOKUP($A4,チームcsv変換!$A:$P,MATCH(チームcsv貼り付け用!P$1,チームcsv変換!$1:$1,0),0))</f>
        <v/>
      </c>
    </row>
    <row r="5" spans="1:16" ht="18" customHeight="1">
      <c r="A5" s="76" t="str">
        <f t="shared" ca="1" si="0"/>
        <v/>
      </c>
      <c r="B5" s="76" t="str">
        <f ca="1">IF(ISERROR(VLOOKUP($A5,チームcsv変換!$A:$P,MATCH(チームcsv貼り付け用!B$1,チームcsv変換!$1:$1,0),0)),"",VLOOKUP($A5,チームcsv変換!$A:$P,MATCH(チームcsv貼り付け用!B$1,チームcsv変換!$1:$1,0),0))</f>
        <v/>
      </c>
      <c r="C5" s="76" t="str">
        <f ca="1">IF(ISERROR(VLOOKUP($A5,チームcsv変換!$A:$P,MATCH(チームcsv貼り付け用!C$1,チームcsv変換!$1:$1,0),0)),"",VLOOKUP($A5,チームcsv変換!$A:$P,MATCH(チームcsv貼り付け用!C$1,チームcsv変換!$1:$1,0),0))</f>
        <v/>
      </c>
      <c r="D5" s="76" t="str">
        <f ca="1">IF(ISERROR(VLOOKUP($A5,チームcsv変換!$A:$P,MATCH(チームcsv貼り付け用!D$1,チームcsv変換!$1:$1,0),0)),"",VLOOKUP($A5,チームcsv変換!$A:$P,MATCH(チームcsv貼り付け用!D$1,チームcsv変換!$1:$1,0),0))</f>
        <v/>
      </c>
      <c r="F5" s="76" t="str">
        <f ca="1">IF(ISERROR(VLOOKUP($A5,チームcsv変換!$A:$P,MATCH(チームcsv貼り付け用!F$1,チームcsv変換!$1:$1,0),0)),"",VLOOKUP($A5,チームcsv変換!$A:$P,MATCH(チームcsv貼り付け用!F$1,チームcsv変換!$1:$1,0),0))</f>
        <v/>
      </c>
      <c r="I5" s="76" t="str">
        <f ca="1">IF(ISERROR(VLOOKUP($A5,チームcsv変換!$A:$P,MATCH(チームcsv貼り付け用!I$1,チームcsv変換!$1:$1,0),0)),"",VLOOKUP($A5,チームcsv変換!$A:$P,MATCH(チームcsv貼り付け用!I$1,チームcsv変換!$1:$1,0),0))</f>
        <v/>
      </c>
      <c r="J5" s="76" t="str">
        <f ca="1">IF(ISERROR(VLOOKUP($A5,チームcsv変換!$A:$P,MATCH(チームcsv貼り付け用!J$1,チームcsv変換!$1:$1,0),0)),"",VLOOKUP($A5,チームcsv変換!$A:$P,MATCH(チームcsv貼り付け用!J$1,チームcsv変換!$1:$1,0),0))</f>
        <v/>
      </c>
      <c r="K5" s="76" t="str">
        <f ca="1">IF(ISERROR(VLOOKUP($A5,チームcsv変換!$A:$P,MATCH(チームcsv貼り付け用!K$1,チームcsv変換!$1:$1,0),0)),"",VLOOKUP($A5,チームcsv変換!$A:$P,MATCH(チームcsv貼り付け用!K$1,チームcsv変換!$1:$1,0),0))</f>
        <v/>
      </c>
      <c r="L5" s="76" t="str">
        <f ca="1">IF(ISERROR(VLOOKUP($A5,チームcsv変換!$A:$P,MATCH(チームcsv貼り付け用!L$1,チームcsv変換!$1:$1,0),0)),"",VLOOKUP($A5,チームcsv変換!$A:$P,MATCH(チームcsv貼り付け用!L$1,チームcsv変換!$1:$1,0),0))</f>
        <v/>
      </c>
      <c r="M5" s="76" t="str">
        <f ca="1">IF(ISERROR(VLOOKUP($A5,チームcsv変換!$A:$P,MATCH(チームcsv貼り付け用!M$1,チームcsv変換!$1:$1,0),0)),"",VLOOKUP($A5,チームcsv変換!$A:$P,MATCH(チームcsv貼り付け用!M$1,チームcsv変換!$1:$1,0),0))</f>
        <v/>
      </c>
      <c r="N5" s="76" t="str">
        <f ca="1">IF(ISERROR(VLOOKUP($A5,チームcsv変換!$A:$P,MATCH(チームcsv貼り付け用!N$1,チームcsv変換!$1:$1,0),0)),"",VLOOKUP($A5,チームcsv変換!$A:$P,MATCH(チームcsv貼り付け用!N$1,チームcsv変換!$1:$1,0),0))</f>
        <v/>
      </c>
      <c r="O5" s="76" t="str">
        <f ca="1">IF(ISERROR(VLOOKUP($A5,チームcsv変換!$A:$P,MATCH(チームcsv貼り付け用!O$1,チームcsv変換!$1:$1,0),0)),"",VLOOKUP($A5,チームcsv変換!$A:$P,MATCH(チームcsv貼り付け用!O$1,チームcsv変換!$1:$1,0),0))</f>
        <v/>
      </c>
      <c r="P5" s="76" t="str">
        <f ca="1">IF(ISERROR(VLOOKUP($A5,チームcsv変換!$A:$P,MATCH(チームcsv貼り付け用!P$1,チームcsv変換!$1:$1,0),0)),"",VLOOKUP($A5,チームcsv変換!$A:$P,MATCH(チームcsv貼り付け用!P$1,チームcsv変換!$1:$1,0),0))</f>
        <v/>
      </c>
    </row>
    <row r="6" spans="1:16" ht="18" customHeight="1">
      <c r="A6" s="76" t="str">
        <f t="shared" ca="1" si="0"/>
        <v/>
      </c>
      <c r="B6" s="76" t="str">
        <f ca="1">IF(ISERROR(VLOOKUP($A6,チームcsv変換!$A:$P,MATCH(チームcsv貼り付け用!B$1,チームcsv変換!$1:$1,0),0)),"",VLOOKUP($A6,チームcsv変換!$A:$P,MATCH(チームcsv貼り付け用!B$1,チームcsv変換!$1:$1,0),0))</f>
        <v/>
      </c>
      <c r="C6" s="76" t="str">
        <f ca="1">IF(ISERROR(VLOOKUP($A6,チームcsv変換!$A:$P,MATCH(チームcsv貼り付け用!C$1,チームcsv変換!$1:$1,0),0)),"",VLOOKUP($A6,チームcsv変換!$A:$P,MATCH(チームcsv貼り付け用!C$1,チームcsv変換!$1:$1,0),0))</f>
        <v/>
      </c>
      <c r="D6" s="76" t="str">
        <f ca="1">IF(ISERROR(VLOOKUP($A6,チームcsv変換!$A:$P,MATCH(チームcsv貼り付け用!D$1,チームcsv変換!$1:$1,0),0)),"",VLOOKUP($A6,チームcsv変換!$A:$P,MATCH(チームcsv貼り付け用!D$1,チームcsv変換!$1:$1,0),0))</f>
        <v/>
      </c>
      <c r="F6" s="76" t="str">
        <f ca="1">IF(ISERROR(VLOOKUP($A6,チームcsv変換!$A:$P,MATCH(チームcsv貼り付け用!F$1,チームcsv変換!$1:$1,0),0)),"",VLOOKUP($A6,チームcsv変換!$A:$P,MATCH(チームcsv貼り付け用!F$1,チームcsv変換!$1:$1,0),0))</f>
        <v/>
      </c>
      <c r="I6" s="76" t="str">
        <f ca="1">IF(ISERROR(VLOOKUP($A6,チームcsv変換!$A:$P,MATCH(チームcsv貼り付け用!I$1,チームcsv変換!$1:$1,0),0)),"",VLOOKUP($A6,チームcsv変換!$A:$P,MATCH(チームcsv貼り付け用!I$1,チームcsv変換!$1:$1,0),0))</f>
        <v/>
      </c>
      <c r="J6" s="76" t="str">
        <f ca="1">IF(ISERROR(VLOOKUP($A6,チームcsv変換!$A:$P,MATCH(チームcsv貼り付け用!J$1,チームcsv変換!$1:$1,0),0)),"",VLOOKUP($A6,チームcsv変換!$A:$P,MATCH(チームcsv貼り付け用!J$1,チームcsv変換!$1:$1,0),0))</f>
        <v/>
      </c>
      <c r="K6" s="76" t="str">
        <f ca="1">IF(ISERROR(VLOOKUP($A6,チームcsv変換!$A:$P,MATCH(チームcsv貼り付け用!K$1,チームcsv変換!$1:$1,0),0)),"",VLOOKUP($A6,チームcsv変換!$A:$P,MATCH(チームcsv貼り付け用!K$1,チームcsv変換!$1:$1,0),0))</f>
        <v/>
      </c>
      <c r="L6" s="76" t="str">
        <f ca="1">IF(ISERROR(VLOOKUP($A6,チームcsv変換!$A:$P,MATCH(チームcsv貼り付け用!L$1,チームcsv変換!$1:$1,0),0)),"",VLOOKUP($A6,チームcsv変換!$A:$P,MATCH(チームcsv貼り付け用!L$1,チームcsv変換!$1:$1,0),0))</f>
        <v/>
      </c>
      <c r="M6" s="76" t="str">
        <f ca="1">IF(ISERROR(VLOOKUP($A6,チームcsv変換!$A:$P,MATCH(チームcsv貼り付け用!M$1,チームcsv変換!$1:$1,0),0)),"",VLOOKUP($A6,チームcsv変換!$A:$P,MATCH(チームcsv貼り付け用!M$1,チームcsv変換!$1:$1,0),0))</f>
        <v/>
      </c>
      <c r="N6" s="76" t="str">
        <f ca="1">IF(ISERROR(VLOOKUP($A6,チームcsv変換!$A:$P,MATCH(チームcsv貼り付け用!N$1,チームcsv変換!$1:$1,0),0)),"",VLOOKUP($A6,チームcsv変換!$A:$P,MATCH(チームcsv貼り付け用!N$1,チームcsv変換!$1:$1,0),0))</f>
        <v/>
      </c>
      <c r="O6" s="76" t="str">
        <f ca="1">IF(ISERROR(VLOOKUP($A6,チームcsv変換!$A:$P,MATCH(チームcsv貼り付け用!O$1,チームcsv変換!$1:$1,0),0)),"",VLOOKUP($A6,チームcsv変換!$A:$P,MATCH(チームcsv貼り付け用!O$1,チームcsv変換!$1:$1,0),0))</f>
        <v/>
      </c>
      <c r="P6" s="76" t="str">
        <f ca="1">IF(ISERROR(VLOOKUP($A6,チームcsv変換!$A:$P,MATCH(チームcsv貼り付け用!P$1,チームcsv変換!$1:$1,0),0)),"",VLOOKUP($A6,チームcsv変換!$A:$P,MATCH(チームcsv貼り付け用!P$1,チームcsv変換!$1:$1,0),0))</f>
        <v/>
      </c>
    </row>
    <row r="7" spans="1:16" ht="18" customHeight="1">
      <c r="A7" s="76" t="str">
        <f t="shared" ca="1" si="0"/>
        <v/>
      </c>
      <c r="B7" s="76" t="str">
        <f ca="1">IF(ISERROR(VLOOKUP($A7,チームcsv変換!$A:$P,MATCH(チームcsv貼り付け用!B$1,チームcsv変換!$1:$1,0),0)),"",VLOOKUP($A7,チームcsv変換!$A:$P,MATCH(チームcsv貼り付け用!B$1,チームcsv変換!$1:$1,0),0))</f>
        <v/>
      </c>
      <c r="C7" s="76" t="str">
        <f ca="1">IF(ISERROR(VLOOKUP($A7,チームcsv変換!$A:$P,MATCH(チームcsv貼り付け用!C$1,チームcsv変換!$1:$1,0),0)),"",VLOOKUP($A7,チームcsv変換!$A:$P,MATCH(チームcsv貼り付け用!C$1,チームcsv変換!$1:$1,0),0))</f>
        <v/>
      </c>
      <c r="D7" s="76" t="str">
        <f ca="1">IF(ISERROR(VLOOKUP($A7,チームcsv変換!$A:$P,MATCH(チームcsv貼り付け用!D$1,チームcsv変換!$1:$1,0),0)),"",VLOOKUP($A7,チームcsv変換!$A:$P,MATCH(チームcsv貼り付け用!D$1,チームcsv変換!$1:$1,0),0))</f>
        <v/>
      </c>
      <c r="F7" s="76" t="str">
        <f ca="1">IF(ISERROR(VLOOKUP($A7,チームcsv変換!$A:$P,MATCH(チームcsv貼り付け用!F$1,チームcsv変換!$1:$1,0),0)),"",VLOOKUP($A7,チームcsv変換!$A:$P,MATCH(チームcsv貼り付け用!F$1,チームcsv変換!$1:$1,0),0))</f>
        <v/>
      </c>
      <c r="I7" s="76" t="str">
        <f ca="1">IF(ISERROR(VLOOKUP($A7,チームcsv変換!$A:$P,MATCH(チームcsv貼り付け用!I$1,チームcsv変換!$1:$1,0),0)),"",VLOOKUP($A7,チームcsv変換!$A:$P,MATCH(チームcsv貼り付け用!I$1,チームcsv変換!$1:$1,0),0))</f>
        <v/>
      </c>
      <c r="J7" s="76" t="str">
        <f ca="1">IF(ISERROR(VLOOKUP($A7,チームcsv変換!$A:$P,MATCH(チームcsv貼り付け用!J$1,チームcsv変換!$1:$1,0),0)),"",VLOOKUP($A7,チームcsv変換!$A:$P,MATCH(チームcsv貼り付け用!J$1,チームcsv変換!$1:$1,0),0))</f>
        <v/>
      </c>
      <c r="K7" s="76" t="str">
        <f ca="1">IF(ISERROR(VLOOKUP($A7,チームcsv変換!$A:$P,MATCH(チームcsv貼り付け用!K$1,チームcsv変換!$1:$1,0),0)),"",VLOOKUP($A7,チームcsv変換!$A:$P,MATCH(チームcsv貼り付け用!K$1,チームcsv変換!$1:$1,0),0))</f>
        <v/>
      </c>
      <c r="L7" s="76" t="str">
        <f ca="1">IF(ISERROR(VLOOKUP($A7,チームcsv変換!$A:$P,MATCH(チームcsv貼り付け用!L$1,チームcsv変換!$1:$1,0),0)),"",VLOOKUP($A7,チームcsv変換!$A:$P,MATCH(チームcsv貼り付け用!L$1,チームcsv変換!$1:$1,0),0))</f>
        <v/>
      </c>
      <c r="M7" s="76" t="str">
        <f ca="1">IF(ISERROR(VLOOKUP($A7,チームcsv変換!$A:$P,MATCH(チームcsv貼り付け用!M$1,チームcsv変換!$1:$1,0),0)),"",VLOOKUP($A7,チームcsv変換!$A:$P,MATCH(チームcsv貼り付け用!M$1,チームcsv変換!$1:$1,0),0))</f>
        <v/>
      </c>
      <c r="N7" s="76" t="str">
        <f ca="1">IF(ISERROR(VLOOKUP($A7,チームcsv変換!$A:$P,MATCH(チームcsv貼り付け用!N$1,チームcsv変換!$1:$1,0),0)),"",VLOOKUP($A7,チームcsv変換!$A:$P,MATCH(チームcsv貼り付け用!N$1,チームcsv変換!$1:$1,0),0))</f>
        <v/>
      </c>
      <c r="O7" s="76" t="str">
        <f ca="1">IF(ISERROR(VLOOKUP($A7,チームcsv変換!$A:$P,MATCH(チームcsv貼り付け用!O$1,チームcsv変換!$1:$1,0),0)),"",VLOOKUP($A7,チームcsv変換!$A:$P,MATCH(チームcsv貼り付け用!O$1,チームcsv変換!$1:$1,0),0))</f>
        <v/>
      </c>
      <c r="P7" s="76" t="str">
        <f ca="1">IF(ISERROR(VLOOKUP($A7,チームcsv変換!$A:$P,MATCH(チームcsv貼り付け用!P$1,チームcsv変換!$1:$1,0),0)),"",VLOOKUP($A7,チームcsv変換!$A:$P,MATCH(チームcsv貼り付け用!P$1,チームcsv変換!$1:$1,0),0))</f>
        <v/>
      </c>
    </row>
    <row r="8" spans="1:16" ht="18" customHeight="1">
      <c r="A8" s="76" t="str">
        <f t="shared" ca="1" si="0"/>
        <v/>
      </c>
      <c r="B8" s="76" t="str">
        <f ca="1">IF(ISERROR(VLOOKUP($A8,チームcsv変換!$A:$P,MATCH(チームcsv貼り付け用!B$1,チームcsv変換!$1:$1,0),0)),"",VLOOKUP($A8,チームcsv変換!$A:$P,MATCH(チームcsv貼り付け用!B$1,チームcsv変換!$1:$1,0),0))</f>
        <v/>
      </c>
      <c r="C8" s="76" t="str">
        <f ca="1">IF(ISERROR(VLOOKUP($A8,チームcsv変換!$A:$P,MATCH(チームcsv貼り付け用!C$1,チームcsv変換!$1:$1,0),0)),"",VLOOKUP($A8,チームcsv変換!$A:$P,MATCH(チームcsv貼り付け用!C$1,チームcsv変換!$1:$1,0),0))</f>
        <v/>
      </c>
      <c r="D8" s="76" t="str">
        <f ca="1">IF(ISERROR(VLOOKUP($A8,チームcsv変換!$A:$P,MATCH(チームcsv貼り付け用!D$1,チームcsv変換!$1:$1,0),0)),"",VLOOKUP($A8,チームcsv変換!$A:$P,MATCH(チームcsv貼り付け用!D$1,チームcsv変換!$1:$1,0),0))</f>
        <v/>
      </c>
      <c r="F8" s="76" t="str">
        <f ca="1">IF(ISERROR(VLOOKUP($A8,チームcsv変換!$A:$P,MATCH(チームcsv貼り付け用!F$1,チームcsv変換!$1:$1,0),0)),"",VLOOKUP($A8,チームcsv変換!$A:$P,MATCH(チームcsv貼り付け用!F$1,チームcsv変換!$1:$1,0),0))</f>
        <v/>
      </c>
      <c r="I8" s="76" t="str">
        <f ca="1">IF(ISERROR(VLOOKUP($A8,チームcsv変換!$A:$P,MATCH(チームcsv貼り付け用!I$1,チームcsv変換!$1:$1,0),0)),"",VLOOKUP($A8,チームcsv変換!$A:$P,MATCH(チームcsv貼り付け用!I$1,チームcsv変換!$1:$1,0),0))</f>
        <v/>
      </c>
      <c r="J8" s="76" t="str">
        <f ca="1">IF(ISERROR(VLOOKUP($A8,チームcsv変換!$A:$P,MATCH(チームcsv貼り付け用!J$1,チームcsv変換!$1:$1,0),0)),"",VLOOKUP($A8,チームcsv変換!$A:$P,MATCH(チームcsv貼り付け用!J$1,チームcsv変換!$1:$1,0),0))</f>
        <v/>
      </c>
      <c r="K8" s="76" t="str">
        <f ca="1">IF(ISERROR(VLOOKUP($A8,チームcsv変換!$A:$P,MATCH(チームcsv貼り付け用!K$1,チームcsv変換!$1:$1,0),0)),"",VLOOKUP($A8,チームcsv変換!$A:$P,MATCH(チームcsv貼り付け用!K$1,チームcsv変換!$1:$1,0),0))</f>
        <v/>
      </c>
      <c r="L8" s="76" t="str">
        <f ca="1">IF(ISERROR(VLOOKUP($A8,チームcsv変換!$A:$P,MATCH(チームcsv貼り付け用!L$1,チームcsv変換!$1:$1,0),0)),"",VLOOKUP($A8,チームcsv変換!$A:$P,MATCH(チームcsv貼り付け用!L$1,チームcsv変換!$1:$1,0),0))</f>
        <v/>
      </c>
      <c r="M8" s="76" t="str">
        <f ca="1">IF(ISERROR(VLOOKUP($A8,チームcsv変換!$A:$P,MATCH(チームcsv貼り付け用!M$1,チームcsv変換!$1:$1,0),0)),"",VLOOKUP($A8,チームcsv変換!$A:$P,MATCH(チームcsv貼り付け用!M$1,チームcsv変換!$1:$1,0),0))</f>
        <v/>
      </c>
      <c r="N8" s="76" t="str">
        <f ca="1">IF(ISERROR(VLOOKUP($A8,チームcsv変換!$A:$P,MATCH(チームcsv貼り付け用!N$1,チームcsv変換!$1:$1,0),0)),"",VLOOKUP($A8,チームcsv変換!$A:$P,MATCH(チームcsv貼り付け用!N$1,チームcsv変換!$1:$1,0),0))</f>
        <v/>
      </c>
      <c r="O8" s="76" t="str">
        <f ca="1">IF(ISERROR(VLOOKUP($A8,チームcsv変換!$A:$P,MATCH(チームcsv貼り付け用!O$1,チームcsv変換!$1:$1,0),0)),"",VLOOKUP($A8,チームcsv変換!$A:$P,MATCH(チームcsv貼り付け用!O$1,チームcsv変換!$1:$1,0),0))</f>
        <v/>
      </c>
      <c r="P8" s="76" t="str">
        <f ca="1">IF(ISERROR(VLOOKUP($A8,チームcsv変換!$A:$P,MATCH(チームcsv貼り付け用!P$1,チームcsv変換!$1:$1,0),0)),"",VLOOKUP($A8,チームcsv変換!$A:$P,MATCH(チームcsv貼り付け用!P$1,チームcsv変換!$1:$1,0),0))</f>
        <v/>
      </c>
    </row>
    <row r="9" spans="1:16" ht="18" customHeight="1">
      <c r="A9" s="76" t="str">
        <f t="shared" ca="1" si="0"/>
        <v/>
      </c>
      <c r="B9" s="76" t="str">
        <f ca="1">IF(ISERROR(VLOOKUP($A9,チームcsv変換!$A:$P,MATCH(チームcsv貼り付け用!B$1,チームcsv変換!$1:$1,0),0)),"",VLOOKUP($A9,チームcsv変換!$A:$P,MATCH(チームcsv貼り付け用!B$1,チームcsv変換!$1:$1,0),0))</f>
        <v/>
      </c>
      <c r="C9" s="76" t="str">
        <f ca="1">IF(ISERROR(VLOOKUP($A9,チームcsv変換!$A:$P,MATCH(チームcsv貼り付け用!C$1,チームcsv変換!$1:$1,0),0)),"",VLOOKUP($A9,チームcsv変換!$A:$P,MATCH(チームcsv貼り付け用!C$1,チームcsv変換!$1:$1,0),0))</f>
        <v/>
      </c>
      <c r="D9" s="76" t="str">
        <f ca="1">IF(ISERROR(VLOOKUP($A9,チームcsv変換!$A:$P,MATCH(チームcsv貼り付け用!D$1,チームcsv変換!$1:$1,0),0)),"",VLOOKUP($A9,チームcsv変換!$A:$P,MATCH(チームcsv貼り付け用!D$1,チームcsv変換!$1:$1,0),0))</f>
        <v/>
      </c>
      <c r="F9" s="76" t="str">
        <f ca="1">IF(ISERROR(VLOOKUP($A9,チームcsv変換!$A:$P,MATCH(チームcsv貼り付け用!F$1,チームcsv変換!$1:$1,0),0)),"",VLOOKUP($A9,チームcsv変換!$A:$P,MATCH(チームcsv貼り付け用!F$1,チームcsv変換!$1:$1,0),0))</f>
        <v/>
      </c>
      <c r="I9" s="76" t="str">
        <f ca="1">IF(ISERROR(VLOOKUP($A9,チームcsv変換!$A:$P,MATCH(チームcsv貼り付け用!I$1,チームcsv変換!$1:$1,0),0)),"",VLOOKUP($A9,チームcsv変換!$A:$P,MATCH(チームcsv貼り付け用!I$1,チームcsv変換!$1:$1,0),0))</f>
        <v/>
      </c>
      <c r="J9" s="76" t="str">
        <f ca="1">IF(ISERROR(VLOOKUP($A9,チームcsv変換!$A:$P,MATCH(チームcsv貼り付け用!J$1,チームcsv変換!$1:$1,0),0)),"",VLOOKUP($A9,チームcsv変換!$A:$P,MATCH(チームcsv貼り付け用!J$1,チームcsv変換!$1:$1,0),0))</f>
        <v/>
      </c>
      <c r="K9" s="76" t="str">
        <f ca="1">IF(ISERROR(VLOOKUP($A9,チームcsv変換!$A:$P,MATCH(チームcsv貼り付け用!K$1,チームcsv変換!$1:$1,0),0)),"",VLOOKUP($A9,チームcsv変換!$A:$P,MATCH(チームcsv貼り付け用!K$1,チームcsv変換!$1:$1,0),0))</f>
        <v/>
      </c>
      <c r="L9" s="76" t="str">
        <f ca="1">IF(ISERROR(VLOOKUP($A9,チームcsv変換!$A:$P,MATCH(チームcsv貼り付け用!L$1,チームcsv変換!$1:$1,0),0)),"",VLOOKUP($A9,チームcsv変換!$A:$P,MATCH(チームcsv貼り付け用!L$1,チームcsv変換!$1:$1,0),0))</f>
        <v/>
      </c>
      <c r="M9" s="76" t="str">
        <f ca="1">IF(ISERROR(VLOOKUP($A9,チームcsv変換!$A:$P,MATCH(チームcsv貼り付け用!M$1,チームcsv変換!$1:$1,0),0)),"",VLOOKUP($A9,チームcsv変換!$A:$P,MATCH(チームcsv貼り付け用!M$1,チームcsv変換!$1:$1,0),0))</f>
        <v/>
      </c>
      <c r="N9" s="76" t="str">
        <f ca="1">IF(ISERROR(VLOOKUP($A9,チームcsv変換!$A:$P,MATCH(チームcsv貼り付け用!N$1,チームcsv変換!$1:$1,0),0)),"",VLOOKUP($A9,チームcsv変換!$A:$P,MATCH(チームcsv貼り付け用!N$1,チームcsv変換!$1:$1,0),0))</f>
        <v/>
      </c>
      <c r="O9" s="76" t="str">
        <f ca="1">IF(ISERROR(VLOOKUP($A9,チームcsv変換!$A:$P,MATCH(チームcsv貼り付け用!O$1,チームcsv変換!$1:$1,0),0)),"",VLOOKUP($A9,チームcsv変換!$A:$P,MATCH(チームcsv貼り付け用!O$1,チームcsv変換!$1:$1,0),0))</f>
        <v/>
      </c>
      <c r="P9" s="76" t="str">
        <f ca="1">IF(ISERROR(VLOOKUP($A9,チームcsv変換!$A:$P,MATCH(チームcsv貼り付け用!P$1,チームcsv変換!$1:$1,0),0)),"",VLOOKUP($A9,チームcsv変換!$A:$P,MATCH(チームcsv貼り付け用!P$1,チームcsv変換!$1:$1,0),0))</f>
        <v/>
      </c>
    </row>
    <row r="10" spans="1:16" ht="18" customHeight="1">
      <c r="A10" s="76" t="str">
        <f t="shared" ca="1" si="0"/>
        <v/>
      </c>
      <c r="B10" s="76" t="str">
        <f ca="1">IF(ISERROR(VLOOKUP($A10,チームcsv変換!$A:$P,MATCH(チームcsv貼り付け用!B$1,チームcsv変換!$1:$1,0),0)),"",VLOOKUP($A10,チームcsv変換!$A:$P,MATCH(チームcsv貼り付け用!B$1,チームcsv変換!$1:$1,0),0))</f>
        <v/>
      </c>
      <c r="C10" s="76" t="str">
        <f ca="1">IF(ISERROR(VLOOKUP($A10,チームcsv変換!$A:$P,MATCH(チームcsv貼り付け用!C$1,チームcsv変換!$1:$1,0),0)),"",VLOOKUP($A10,チームcsv変換!$A:$P,MATCH(チームcsv貼り付け用!C$1,チームcsv変換!$1:$1,0),0))</f>
        <v/>
      </c>
      <c r="D10" s="76" t="str">
        <f ca="1">IF(ISERROR(VLOOKUP($A10,チームcsv変換!$A:$P,MATCH(チームcsv貼り付け用!D$1,チームcsv変換!$1:$1,0),0)),"",VLOOKUP($A10,チームcsv変換!$A:$P,MATCH(チームcsv貼り付け用!D$1,チームcsv変換!$1:$1,0),0))</f>
        <v/>
      </c>
      <c r="F10" s="76" t="str">
        <f ca="1">IF(ISERROR(VLOOKUP($A10,チームcsv変換!$A:$P,MATCH(チームcsv貼り付け用!F$1,チームcsv変換!$1:$1,0),0)),"",VLOOKUP($A10,チームcsv変換!$A:$P,MATCH(チームcsv貼り付け用!F$1,チームcsv変換!$1:$1,0),0))</f>
        <v/>
      </c>
      <c r="I10" s="76" t="str">
        <f ca="1">IF(ISERROR(VLOOKUP($A10,チームcsv変換!$A:$P,MATCH(チームcsv貼り付け用!I$1,チームcsv変換!$1:$1,0),0)),"",VLOOKUP($A10,チームcsv変換!$A:$P,MATCH(チームcsv貼り付け用!I$1,チームcsv変換!$1:$1,0),0))</f>
        <v/>
      </c>
      <c r="J10" s="76" t="str">
        <f ca="1">IF(ISERROR(VLOOKUP($A10,チームcsv変換!$A:$P,MATCH(チームcsv貼り付け用!J$1,チームcsv変換!$1:$1,0),0)),"",VLOOKUP($A10,チームcsv変換!$A:$P,MATCH(チームcsv貼り付け用!J$1,チームcsv変換!$1:$1,0),0))</f>
        <v/>
      </c>
      <c r="K10" s="76" t="str">
        <f ca="1">IF(ISERROR(VLOOKUP($A10,チームcsv変換!$A:$P,MATCH(チームcsv貼り付け用!K$1,チームcsv変換!$1:$1,0),0)),"",VLOOKUP($A10,チームcsv変換!$A:$P,MATCH(チームcsv貼り付け用!K$1,チームcsv変換!$1:$1,0),0))</f>
        <v/>
      </c>
      <c r="L10" s="76" t="str">
        <f ca="1">IF(ISERROR(VLOOKUP($A10,チームcsv変換!$A:$P,MATCH(チームcsv貼り付け用!L$1,チームcsv変換!$1:$1,0),0)),"",VLOOKUP($A10,チームcsv変換!$A:$P,MATCH(チームcsv貼り付け用!L$1,チームcsv変換!$1:$1,0),0))</f>
        <v/>
      </c>
      <c r="M10" s="76" t="str">
        <f ca="1">IF(ISERROR(VLOOKUP($A10,チームcsv変換!$A:$P,MATCH(チームcsv貼り付け用!M$1,チームcsv変換!$1:$1,0),0)),"",VLOOKUP($A10,チームcsv変換!$A:$P,MATCH(チームcsv貼り付け用!M$1,チームcsv変換!$1:$1,0),0))</f>
        <v/>
      </c>
      <c r="N10" s="76" t="str">
        <f ca="1">IF(ISERROR(VLOOKUP($A10,チームcsv変換!$A:$P,MATCH(チームcsv貼り付け用!N$1,チームcsv変換!$1:$1,0),0)),"",VLOOKUP($A10,チームcsv変換!$A:$P,MATCH(チームcsv貼り付け用!N$1,チームcsv変換!$1:$1,0),0))</f>
        <v/>
      </c>
      <c r="O10" s="76" t="str">
        <f ca="1">IF(ISERROR(VLOOKUP($A10,チームcsv変換!$A:$P,MATCH(チームcsv貼り付け用!O$1,チームcsv変換!$1:$1,0),0)),"",VLOOKUP($A10,チームcsv変換!$A:$P,MATCH(チームcsv貼り付け用!O$1,チームcsv変換!$1:$1,0),0))</f>
        <v/>
      </c>
      <c r="P10" s="76" t="str">
        <f ca="1">IF(ISERROR(VLOOKUP($A10,チームcsv変換!$A:$P,MATCH(チームcsv貼り付け用!P$1,チームcsv変換!$1:$1,0),0)),"",VLOOKUP($A10,チームcsv変換!$A:$P,MATCH(チームcsv貼り付け用!P$1,チームcsv変換!$1:$1,0),0))</f>
        <v/>
      </c>
    </row>
    <row r="11" spans="1:16" ht="18" customHeight="1">
      <c r="A11" s="76" t="str">
        <f t="shared" ca="1" si="0"/>
        <v/>
      </c>
      <c r="B11" s="76" t="str">
        <f ca="1">IF(ISERROR(VLOOKUP($A11,チームcsv変換!$A:$P,MATCH(チームcsv貼り付け用!B$1,チームcsv変換!$1:$1,0),0)),"",VLOOKUP($A11,チームcsv変換!$A:$P,MATCH(チームcsv貼り付け用!B$1,チームcsv変換!$1:$1,0),0))</f>
        <v/>
      </c>
      <c r="C11" s="76" t="str">
        <f ca="1">IF(ISERROR(VLOOKUP($A11,チームcsv変換!$A:$P,MATCH(チームcsv貼り付け用!C$1,チームcsv変換!$1:$1,0),0)),"",VLOOKUP($A11,チームcsv変換!$A:$P,MATCH(チームcsv貼り付け用!C$1,チームcsv変換!$1:$1,0),0))</f>
        <v/>
      </c>
      <c r="D11" s="76" t="str">
        <f ca="1">IF(ISERROR(VLOOKUP($A11,チームcsv変換!$A:$P,MATCH(チームcsv貼り付け用!D$1,チームcsv変換!$1:$1,0),0)),"",VLOOKUP($A11,チームcsv変換!$A:$P,MATCH(チームcsv貼り付け用!D$1,チームcsv変換!$1:$1,0),0))</f>
        <v/>
      </c>
      <c r="F11" s="76" t="str">
        <f ca="1">IF(ISERROR(VLOOKUP($A11,チームcsv変換!$A:$P,MATCH(チームcsv貼り付け用!F$1,チームcsv変換!$1:$1,0),0)),"",VLOOKUP($A11,チームcsv変換!$A:$P,MATCH(チームcsv貼り付け用!F$1,チームcsv変換!$1:$1,0),0))</f>
        <v/>
      </c>
      <c r="I11" s="76" t="str">
        <f ca="1">IF(ISERROR(VLOOKUP($A11,チームcsv変換!$A:$P,MATCH(チームcsv貼り付け用!I$1,チームcsv変換!$1:$1,0),0)),"",VLOOKUP($A11,チームcsv変換!$A:$P,MATCH(チームcsv貼り付け用!I$1,チームcsv変換!$1:$1,0),0))</f>
        <v/>
      </c>
      <c r="J11" s="76" t="str">
        <f ca="1">IF(ISERROR(VLOOKUP($A11,チームcsv変換!$A:$P,MATCH(チームcsv貼り付け用!J$1,チームcsv変換!$1:$1,0),0)),"",VLOOKUP($A11,チームcsv変換!$A:$P,MATCH(チームcsv貼り付け用!J$1,チームcsv変換!$1:$1,0),0))</f>
        <v/>
      </c>
      <c r="K11" s="76" t="str">
        <f ca="1">IF(ISERROR(VLOOKUP($A11,チームcsv変換!$A:$P,MATCH(チームcsv貼り付け用!K$1,チームcsv変換!$1:$1,0),0)),"",VLOOKUP($A11,チームcsv変換!$A:$P,MATCH(チームcsv貼り付け用!K$1,チームcsv変換!$1:$1,0),0))</f>
        <v/>
      </c>
      <c r="L11" s="76" t="str">
        <f ca="1">IF(ISERROR(VLOOKUP($A11,チームcsv変換!$A:$P,MATCH(チームcsv貼り付け用!L$1,チームcsv変換!$1:$1,0),0)),"",VLOOKUP($A11,チームcsv変換!$A:$P,MATCH(チームcsv貼り付け用!L$1,チームcsv変換!$1:$1,0),0))</f>
        <v/>
      </c>
      <c r="M11" s="76" t="str">
        <f ca="1">IF(ISERROR(VLOOKUP($A11,チームcsv変換!$A:$P,MATCH(チームcsv貼り付け用!M$1,チームcsv変換!$1:$1,0),0)),"",VLOOKUP($A11,チームcsv変換!$A:$P,MATCH(チームcsv貼り付け用!M$1,チームcsv変換!$1:$1,0),0))</f>
        <v/>
      </c>
      <c r="N11" s="76" t="str">
        <f ca="1">IF(ISERROR(VLOOKUP($A11,チームcsv変換!$A:$P,MATCH(チームcsv貼り付け用!N$1,チームcsv変換!$1:$1,0),0)),"",VLOOKUP($A11,チームcsv変換!$A:$P,MATCH(チームcsv貼り付け用!N$1,チームcsv変換!$1:$1,0),0))</f>
        <v/>
      </c>
      <c r="O11" s="76" t="str">
        <f ca="1">IF(ISERROR(VLOOKUP($A11,チームcsv変換!$A:$P,MATCH(チームcsv貼り付け用!O$1,チームcsv変換!$1:$1,0),0)),"",VLOOKUP($A11,チームcsv変換!$A:$P,MATCH(チームcsv貼り付け用!O$1,チームcsv変換!$1:$1,0),0))</f>
        <v/>
      </c>
      <c r="P11" s="76" t="str">
        <f ca="1">IF(ISERROR(VLOOKUP($A11,チームcsv変換!$A:$P,MATCH(チームcsv貼り付け用!P$1,チームcsv変換!$1:$1,0),0)),"",VLOOKUP($A11,チームcsv変換!$A:$P,MATCH(チームcsv貼り付け用!P$1,チームcsv変換!$1:$1,0),0))</f>
        <v/>
      </c>
    </row>
    <row r="12" spans="1:16" ht="18" customHeight="1">
      <c r="A12" s="76" t="str">
        <f t="shared" ca="1" si="0"/>
        <v/>
      </c>
      <c r="B12" s="76" t="str">
        <f ca="1">IF(ISERROR(VLOOKUP($A12,チームcsv変換!$A:$P,MATCH(チームcsv貼り付け用!B$1,チームcsv変換!$1:$1,0),0)),"",VLOOKUP($A12,チームcsv変換!$A:$P,MATCH(チームcsv貼り付け用!B$1,チームcsv変換!$1:$1,0),0))</f>
        <v/>
      </c>
      <c r="C12" s="76" t="str">
        <f ca="1">IF(ISERROR(VLOOKUP($A12,チームcsv変換!$A:$P,MATCH(チームcsv貼り付け用!C$1,チームcsv変換!$1:$1,0),0)),"",VLOOKUP($A12,チームcsv変換!$A:$P,MATCH(チームcsv貼り付け用!C$1,チームcsv変換!$1:$1,0),0))</f>
        <v/>
      </c>
      <c r="D12" s="76" t="str">
        <f ca="1">IF(ISERROR(VLOOKUP($A12,チームcsv変換!$A:$P,MATCH(チームcsv貼り付け用!D$1,チームcsv変換!$1:$1,0),0)),"",VLOOKUP($A12,チームcsv変換!$A:$P,MATCH(チームcsv貼り付け用!D$1,チームcsv変換!$1:$1,0),0))</f>
        <v/>
      </c>
      <c r="F12" s="76" t="str">
        <f ca="1">IF(ISERROR(VLOOKUP($A12,チームcsv変換!$A:$P,MATCH(チームcsv貼り付け用!F$1,チームcsv変換!$1:$1,0),0)),"",VLOOKUP($A12,チームcsv変換!$A:$P,MATCH(チームcsv貼り付け用!F$1,チームcsv変換!$1:$1,0),0))</f>
        <v/>
      </c>
      <c r="I12" s="76" t="str">
        <f ca="1">IF(ISERROR(VLOOKUP($A12,チームcsv変換!$A:$P,MATCH(チームcsv貼り付け用!I$1,チームcsv変換!$1:$1,0),0)),"",VLOOKUP($A12,チームcsv変換!$A:$P,MATCH(チームcsv貼り付け用!I$1,チームcsv変換!$1:$1,0),0))</f>
        <v/>
      </c>
      <c r="J12" s="76" t="str">
        <f ca="1">IF(ISERROR(VLOOKUP($A12,チームcsv変換!$A:$P,MATCH(チームcsv貼り付け用!J$1,チームcsv変換!$1:$1,0),0)),"",VLOOKUP($A12,チームcsv変換!$A:$P,MATCH(チームcsv貼り付け用!J$1,チームcsv変換!$1:$1,0),0))</f>
        <v/>
      </c>
      <c r="K12" s="76" t="str">
        <f ca="1">IF(ISERROR(VLOOKUP($A12,チームcsv変換!$A:$P,MATCH(チームcsv貼り付け用!K$1,チームcsv変換!$1:$1,0),0)),"",VLOOKUP($A12,チームcsv変換!$A:$P,MATCH(チームcsv貼り付け用!K$1,チームcsv変換!$1:$1,0),0))</f>
        <v/>
      </c>
      <c r="L12" s="76" t="str">
        <f ca="1">IF(ISERROR(VLOOKUP($A12,チームcsv変換!$A:$P,MATCH(チームcsv貼り付け用!L$1,チームcsv変換!$1:$1,0),0)),"",VLOOKUP($A12,チームcsv変換!$A:$P,MATCH(チームcsv貼り付け用!L$1,チームcsv変換!$1:$1,0),0))</f>
        <v/>
      </c>
      <c r="M12" s="76" t="str">
        <f ca="1">IF(ISERROR(VLOOKUP($A12,チームcsv変換!$A:$P,MATCH(チームcsv貼り付け用!M$1,チームcsv変換!$1:$1,0),0)),"",VLOOKUP($A12,チームcsv変換!$A:$P,MATCH(チームcsv貼り付け用!M$1,チームcsv変換!$1:$1,0),0))</f>
        <v/>
      </c>
      <c r="N12" s="76" t="str">
        <f ca="1">IF(ISERROR(VLOOKUP($A12,チームcsv変換!$A:$P,MATCH(チームcsv貼り付け用!N$1,チームcsv変換!$1:$1,0),0)),"",VLOOKUP($A12,チームcsv変換!$A:$P,MATCH(チームcsv貼り付け用!N$1,チームcsv変換!$1:$1,0),0))</f>
        <v/>
      </c>
      <c r="O12" s="76" t="str">
        <f ca="1">IF(ISERROR(VLOOKUP($A12,チームcsv変換!$A:$P,MATCH(チームcsv貼り付け用!O$1,チームcsv変換!$1:$1,0),0)),"",VLOOKUP($A12,チームcsv変換!$A:$P,MATCH(チームcsv貼り付け用!O$1,チームcsv変換!$1:$1,0),0))</f>
        <v/>
      </c>
      <c r="P12" s="76" t="str">
        <f ca="1">IF(ISERROR(VLOOKUP($A12,チームcsv変換!$A:$P,MATCH(チームcsv貼り付け用!P$1,チームcsv変換!$1:$1,0),0)),"",VLOOKUP($A12,チームcsv変換!$A:$P,MATCH(チームcsv貼り付け用!P$1,チームcsv変換!$1:$1,0),0))</f>
        <v/>
      </c>
    </row>
    <row r="13" spans="1:16" ht="18" customHeight="1">
      <c r="A13" s="76" t="str">
        <f t="shared" ca="1" si="0"/>
        <v/>
      </c>
      <c r="B13" s="76" t="str">
        <f ca="1">IF(ISERROR(VLOOKUP($A13,チームcsv変換!$A:$P,MATCH(チームcsv貼り付け用!B$1,チームcsv変換!$1:$1,0),0)),"",VLOOKUP($A13,チームcsv変換!$A:$P,MATCH(チームcsv貼り付け用!B$1,チームcsv変換!$1:$1,0),0))</f>
        <v/>
      </c>
      <c r="C13" s="76" t="str">
        <f ca="1">IF(ISERROR(VLOOKUP($A13,チームcsv変換!$A:$P,MATCH(チームcsv貼り付け用!C$1,チームcsv変換!$1:$1,0),0)),"",VLOOKUP($A13,チームcsv変換!$A:$P,MATCH(チームcsv貼り付け用!C$1,チームcsv変換!$1:$1,0),0))</f>
        <v/>
      </c>
      <c r="D13" s="76" t="str">
        <f ca="1">IF(ISERROR(VLOOKUP($A13,チームcsv変換!$A:$P,MATCH(チームcsv貼り付け用!D$1,チームcsv変換!$1:$1,0),0)),"",VLOOKUP($A13,チームcsv変換!$A:$P,MATCH(チームcsv貼り付け用!D$1,チームcsv変換!$1:$1,0),0))</f>
        <v/>
      </c>
      <c r="F13" s="76" t="str">
        <f ca="1">IF(ISERROR(VLOOKUP($A13,チームcsv変換!$A:$P,MATCH(チームcsv貼り付け用!F$1,チームcsv変換!$1:$1,0),0)),"",VLOOKUP($A13,チームcsv変換!$A:$P,MATCH(チームcsv貼り付け用!F$1,チームcsv変換!$1:$1,0),0))</f>
        <v/>
      </c>
      <c r="I13" s="76" t="str">
        <f ca="1">IF(ISERROR(VLOOKUP($A13,チームcsv変換!$A:$P,MATCH(チームcsv貼り付け用!I$1,チームcsv変換!$1:$1,0),0)),"",VLOOKUP($A13,チームcsv変換!$A:$P,MATCH(チームcsv貼り付け用!I$1,チームcsv変換!$1:$1,0),0))</f>
        <v/>
      </c>
      <c r="J13" s="76" t="str">
        <f ca="1">IF(ISERROR(VLOOKUP($A13,チームcsv変換!$A:$P,MATCH(チームcsv貼り付け用!J$1,チームcsv変換!$1:$1,0),0)),"",VLOOKUP($A13,チームcsv変換!$A:$P,MATCH(チームcsv貼り付け用!J$1,チームcsv変換!$1:$1,0),0))</f>
        <v/>
      </c>
      <c r="K13" s="76" t="str">
        <f ca="1">IF(ISERROR(VLOOKUP($A13,チームcsv変換!$A:$P,MATCH(チームcsv貼り付け用!K$1,チームcsv変換!$1:$1,0),0)),"",VLOOKUP($A13,チームcsv変換!$A:$P,MATCH(チームcsv貼り付け用!K$1,チームcsv変換!$1:$1,0),0))</f>
        <v/>
      </c>
      <c r="L13" s="76" t="str">
        <f ca="1">IF(ISERROR(VLOOKUP($A13,チームcsv変換!$A:$P,MATCH(チームcsv貼り付け用!L$1,チームcsv変換!$1:$1,0),0)),"",VLOOKUP($A13,チームcsv変換!$A:$P,MATCH(チームcsv貼り付け用!L$1,チームcsv変換!$1:$1,0),0))</f>
        <v/>
      </c>
      <c r="M13" s="76" t="str">
        <f ca="1">IF(ISERROR(VLOOKUP($A13,チームcsv変換!$A:$P,MATCH(チームcsv貼り付け用!M$1,チームcsv変換!$1:$1,0),0)),"",VLOOKUP($A13,チームcsv変換!$A:$P,MATCH(チームcsv貼り付け用!M$1,チームcsv変換!$1:$1,0),0))</f>
        <v/>
      </c>
      <c r="N13" s="76" t="str">
        <f ca="1">IF(ISERROR(VLOOKUP($A13,チームcsv変換!$A:$P,MATCH(チームcsv貼り付け用!N$1,チームcsv変換!$1:$1,0),0)),"",VLOOKUP($A13,チームcsv変換!$A:$P,MATCH(チームcsv貼り付け用!N$1,チームcsv変換!$1:$1,0),0))</f>
        <v/>
      </c>
      <c r="O13" s="76" t="str">
        <f ca="1">IF(ISERROR(VLOOKUP($A13,チームcsv変換!$A:$P,MATCH(チームcsv貼り付け用!O$1,チームcsv変換!$1:$1,0),0)),"",VLOOKUP($A13,チームcsv変換!$A:$P,MATCH(チームcsv貼り付け用!O$1,チームcsv変換!$1:$1,0),0))</f>
        <v/>
      </c>
      <c r="P13" s="76" t="str">
        <f ca="1">IF(ISERROR(VLOOKUP($A13,チームcsv変換!$A:$P,MATCH(チームcsv貼り付け用!P$1,チームcsv変換!$1:$1,0),0)),"",VLOOKUP($A13,チームcsv変換!$A:$P,MATCH(チームcsv貼り付け用!P$1,チームcsv変換!$1:$1,0),0))</f>
        <v/>
      </c>
    </row>
    <row r="14" spans="1:16" ht="18" customHeight="1">
      <c r="A14" s="76" t="str">
        <f t="shared" ca="1" si="0"/>
        <v/>
      </c>
      <c r="B14" s="76" t="str">
        <f ca="1">IF(ISERROR(VLOOKUP($A14,チームcsv変換!$A:$P,MATCH(チームcsv貼り付け用!B$1,チームcsv変換!$1:$1,0),0)),"",VLOOKUP($A14,チームcsv変換!$A:$P,MATCH(チームcsv貼り付け用!B$1,チームcsv変換!$1:$1,0),0))</f>
        <v/>
      </c>
      <c r="C14" s="76" t="str">
        <f ca="1">IF(ISERROR(VLOOKUP($A14,チームcsv変換!$A:$P,MATCH(チームcsv貼り付け用!C$1,チームcsv変換!$1:$1,0),0)),"",VLOOKUP($A14,チームcsv変換!$A:$P,MATCH(チームcsv貼り付け用!C$1,チームcsv変換!$1:$1,0),0))</f>
        <v/>
      </c>
      <c r="D14" s="76" t="str">
        <f ca="1">IF(ISERROR(VLOOKUP($A14,チームcsv変換!$A:$P,MATCH(チームcsv貼り付け用!D$1,チームcsv変換!$1:$1,0),0)),"",VLOOKUP($A14,チームcsv変換!$A:$P,MATCH(チームcsv貼り付け用!D$1,チームcsv変換!$1:$1,0),0))</f>
        <v/>
      </c>
      <c r="F14" s="76" t="str">
        <f ca="1">IF(ISERROR(VLOOKUP($A14,チームcsv変換!$A:$P,MATCH(チームcsv貼り付け用!F$1,チームcsv変換!$1:$1,0),0)),"",VLOOKUP($A14,チームcsv変換!$A:$P,MATCH(チームcsv貼り付け用!F$1,チームcsv変換!$1:$1,0),0))</f>
        <v/>
      </c>
      <c r="I14" s="76" t="str">
        <f ca="1">IF(ISERROR(VLOOKUP($A14,チームcsv変換!$A:$P,MATCH(チームcsv貼り付け用!I$1,チームcsv変換!$1:$1,0),0)),"",VLOOKUP($A14,チームcsv変換!$A:$P,MATCH(チームcsv貼り付け用!I$1,チームcsv変換!$1:$1,0),0))</f>
        <v/>
      </c>
      <c r="J14" s="76" t="str">
        <f ca="1">IF(ISERROR(VLOOKUP($A14,チームcsv変換!$A:$P,MATCH(チームcsv貼り付け用!J$1,チームcsv変換!$1:$1,0),0)),"",VLOOKUP($A14,チームcsv変換!$A:$P,MATCH(チームcsv貼り付け用!J$1,チームcsv変換!$1:$1,0),0))</f>
        <v/>
      </c>
      <c r="K14" s="76" t="str">
        <f ca="1">IF(ISERROR(VLOOKUP($A14,チームcsv変換!$A:$P,MATCH(チームcsv貼り付け用!K$1,チームcsv変換!$1:$1,0),0)),"",VLOOKUP($A14,チームcsv変換!$A:$P,MATCH(チームcsv貼り付け用!K$1,チームcsv変換!$1:$1,0),0))</f>
        <v/>
      </c>
      <c r="L14" s="76" t="str">
        <f ca="1">IF(ISERROR(VLOOKUP($A14,チームcsv変換!$A:$P,MATCH(チームcsv貼り付け用!L$1,チームcsv変換!$1:$1,0),0)),"",VLOOKUP($A14,チームcsv変換!$A:$P,MATCH(チームcsv貼り付け用!L$1,チームcsv変換!$1:$1,0),0))</f>
        <v/>
      </c>
      <c r="M14" s="76" t="str">
        <f ca="1">IF(ISERROR(VLOOKUP($A14,チームcsv変換!$A:$P,MATCH(チームcsv貼り付け用!M$1,チームcsv変換!$1:$1,0),0)),"",VLOOKUP($A14,チームcsv変換!$A:$P,MATCH(チームcsv貼り付け用!M$1,チームcsv変換!$1:$1,0),0))</f>
        <v/>
      </c>
      <c r="N14" s="76" t="str">
        <f ca="1">IF(ISERROR(VLOOKUP($A14,チームcsv変換!$A:$P,MATCH(チームcsv貼り付け用!N$1,チームcsv変換!$1:$1,0),0)),"",VLOOKUP($A14,チームcsv変換!$A:$P,MATCH(チームcsv貼り付け用!N$1,チームcsv変換!$1:$1,0),0))</f>
        <v/>
      </c>
      <c r="O14" s="76" t="str">
        <f ca="1">IF(ISERROR(VLOOKUP($A14,チームcsv変換!$A:$P,MATCH(チームcsv貼り付け用!O$1,チームcsv変換!$1:$1,0),0)),"",VLOOKUP($A14,チームcsv変換!$A:$P,MATCH(チームcsv貼り付け用!O$1,チームcsv変換!$1:$1,0),0))</f>
        <v/>
      </c>
      <c r="P14" s="76" t="str">
        <f ca="1">IF(ISERROR(VLOOKUP($A14,チームcsv変換!$A:$P,MATCH(チームcsv貼り付け用!P$1,チームcsv変換!$1:$1,0),0)),"",VLOOKUP($A14,チームcsv変換!$A:$P,MATCH(チームcsv貼り付け用!P$1,チームcsv変換!$1:$1,0),0))</f>
        <v/>
      </c>
    </row>
    <row r="15" spans="1:16" ht="18" customHeight="1">
      <c r="A15" s="76" t="str">
        <f t="shared" ca="1" si="0"/>
        <v/>
      </c>
      <c r="B15" s="76" t="str">
        <f ca="1">IF(ISERROR(VLOOKUP($A15,チームcsv変換!$A:$P,MATCH(チームcsv貼り付け用!B$1,チームcsv変換!$1:$1,0),0)),"",VLOOKUP($A15,チームcsv変換!$A:$P,MATCH(チームcsv貼り付け用!B$1,チームcsv変換!$1:$1,0),0))</f>
        <v/>
      </c>
      <c r="C15" s="76" t="str">
        <f ca="1">IF(ISERROR(VLOOKUP($A15,チームcsv変換!$A:$P,MATCH(チームcsv貼り付け用!C$1,チームcsv変換!$1:$1,0),0)),"",VLOOKUP($A15,チームcsv変換!$A:$P,MATCH(チームcsv貼り付け用!C$1,チームcsv変換!$1:$1,0),0))</f>
        <v/>
      </c>
      <c r="D15" s="76" t="str">
        <f ca="1">IF(ISERROR(VLOOKUP($A15,チームcsv変換!$A:$P,MATCH(チームcsv貼り付け用!D$1,チームcsv変換!$1:$1,0),0)),"",VLOOKUP($A15,チームcsv変換!$A:$P,MATCH(チームcsv貼り付け用!D$1,チームcsv変換!$1:$1,0),0))</f>
        <v/>
      </c>
      <c r="F15" s="76" t="str">
        <f ca="1">IF(ISERROR(VLOOKUP($A15,チームcsv変換!$A:$P,MATCH(チームcsv貼り付け用!F$1,チームcsv変換!$1:$1,0),0)),"",VLOOKUP($A15,チームcsv変換!$A:$P,MATCH(チームcsv貼り付け用!F$1,チームcsv変換!$1:$1,0),0))</f>
        <v/>
      </c>
      <c r="I15" s="76" t="str">
        <f ca="1">IF(ISERROR(VLOOKUP($A15,チームcsv変換!$A:$P,MATCH(チームcsv貼り付け用!I$1,チームcsv変換!$1:$1,0),0)),"",VLOOKUP($A15,チームcsv変換!$A:$P,MATCH(チームcsv貼り付け用!I$1,チームcsv変換!$1:$1,0),0))</f>
        <v/>
      </c>
      <c r="J15" s="76" t="str">
        <f ca="1">IF(ISERROR(VLOOKUP($A15,チームcsv変換!$A:$P,MATCH(チームcsv貼り付け用!J$1,チームcsv変換!$1:$1,0),0)),"",VLOOKUP($A15,チームcsv変換!$A:$P,MATCH(チームcsv貼り付け用!J$1,チームcsv変換!$1:$1,0),0))</f>
        <v/>
      </c>
      <c r="K15" s="76" t="str">
        <f ca="1">IF(ISERROR(VLOOKUP($A15,チームcsv変換!$A:$P,MATCH(チームcsv貼り付け用!K$1,チームcsv変換!$1:$1,0),0)),"",VLOOKUP($A15,チームcsv変換!$A:$P,MATCH(チームcsv貼り付け用!K$1,チームcsv変換!$1:$1,0),0))</f>
        <v/>
      </c>
      <c r="L15" s="76" t="str">
        <f ca="1">IF(ISERROR(VLOOKUP($A15,チームcsv変換!$A:$P,MATCH(チームcsv貼り付け用!L$1,チームcsv変換!$1:$1,0),0)),"",VLOOKUP($A15,チームcsv変換!$A:$P,MATCH(チームcsv貼り付け用!L$1,チームcsv変換!$1:$1,0),0))</f>
        <v/>
      </c>
      <c r="M15" s="76" t="str">
        <f ca="1">IF(ISERROR(VLOOKUP($A15,チームcsv変換!$A:$P,MATCH(チームcsv貼り付け用!M$1,チームcsv変換!$1:$1,0),0)),"",VLOOKUP($A15,チームcsv変換!$A:$P,MATCH(チームcsv貼り付け用!M$1,チームcsv変換!$1:$1,0),0))</f>
        <v/>
      </c>
      <c r="N15" s="76" t="str">
        <f ca="1">IF(ISERROR(VLOOKUP($A15,チームcsv変換!$A:$P,MATCH(チームcsv貼り付け用!N$1,チームcsv変換!$1:$1,0),0)),"",VLOOKUP($A15,チームcsv変換!$A:$P,MATCH(チームcsv貼り付け用!N$1,チームcsv変換!$1:$1,0),0))</f>
        <v/>
      </c>
      <c r="O15" s="76" t="str">
        <f ca="1">IF(ISERROR(VLOOKUP($A15,チームcsv変換!$A:$P,MATCH(チームcsv貼り付け用!O$1,チームcsv変換!$1:$1,0),0)),"",VLOOKUP($A15,チームcsv変換!$A:$P,MATCH(チームcsv貼り付け用!O$1,チームcsv変換!$1:$1,0),0))</f>
        <v/>
      </c>
      <c r="P15" s="76" t="str">
        <f ca="1">IF(ISERROR(VLOOKUP($A15,チームcsv変換!$A:$P,MATCH(チームcsv貼り付け用!P$1,チームcsv変換!$1:$1,0),0)),"",VLOOKUP($A15,チームcsv変換!$A:$P,MATCH(チームcsv貼り付け用!P$1,チームcsv変換!$1:$1,0),0))</f>
        <v/>
      </c>
    </row>
    <row r="16" spans="1:16" ht="18" customHeight="1">
      <c r="A16" s="76" t="str">
        <f t="shared" ca="1" si="0"/>
        <v/>
      </c>
      <c r="B16" s="76" t="str">
        <f ca="1">IF(ISERROR(VLOOKUP($A16,チームcsv変換!$A:$P,MATCH(チームcsv貼り付け用!B$1,チームcsv変換!$1:$1,0),0)),"",VLOOKUP($A16,チームcsv変換!$A:$P,MATCH(チームcsv貼り付け用!B$1,チームcsv変換!$1:$1,0),0))</f>
        <v/>
      </c>
      <c r="C16" s="76" t="str">
        <f ca="1">IF(ISERROR(VLOOKUP($A16,チームcsv変換!$A:$P,MATCH(チームcsv貼り付け用!C$1,チームcsv変換!$1:$1,0),0)),"",VLOOKUP($A16,チームcsv変換!$A:$P,MATCH(チームcsv貼り付け用!C$1,チームcsv変換!$1:$1,0),0))</f>
        <v/>
      </c>
      <c r="D16" s="76" t="str">
        <f ca="1">IF(ISERROR(VLOOKUP($A16,チームcsv変換!$A:$P,MATCH(チームcsv貼り付け用!D$1,チームcsv変換!$1:$1,0),0)),"",VLOOKUP($A16,チームcsv変換!$A:$P,MATCH(チームcsv貼り付け用!D$1,チームcsv変換!$1:$1,0),0))</f>
        <v/>
      </c>
      <c r="F16" s="76" t="str">
        <f ca="1">IF(ISERROR(VLOOKUP($A16,チームcsv変換!$A:$P,MATCH(チームcsv貼り付け用!F$1,チームcsv変換!$1:$1,0),0)),"",VLOOKUP($A16,チームcsv変換!$A:$P,MATCH(チームcsv貼り付け用!F$1,チームcsv変換!$1:$1,0),0))</f>
        <v/>
      </c>
      <c r="I16" s="76" t="str">
        <f ca="1">IF(ISERROR(VLOOKUP($A16,チームcsv変換!$A:$P,MATCH(チームcsv貼り付け用!I$1,チームcsv変換!$1:$1,0),0)),"",VLOOKUP($A16,チームcsv変換!$A:$P,MATCH(チームcsv貼り付け用!I$1,チームcsv変換!$1:$1,0),0))</f>
        <v/>
      </c>
      <c r="J16" s="76" t="str">
        <f ca="1">IF(ISERROR(VLOOKUP($A16,チームcsv変換!$A:$P,MATCH(チームcsv貼り付け用!J$1,チームcsv変換!$1:$1,0),0)),"",VLOOKUP($A16,チームcsv変換!$A:$P,MATCH(チームcsv貼り付け用!J$1,チームcsv変換!$1:$1,0),0))</f>
        <v/>
      </c>
      <c r="K16" s="76" t="str">
        <f ca="1">IF(ISERROR(VLOOKUP($A16,チームcsv変換!$A:$P,MATCH(チームcsv貼り付け用!K$1,チームcsv変換!$1:$1,0),0)),"",VLOOKUP($A16,チームcsv変換!$A:$P,MATCH(チームcsv貼り付け用!K$1,チームcsv変換!$1:$1,0),0))</f>
        <v/>
      </c>
      <c r="L16" s="76" t="str">
        <f ca="1">IF(ISERROR(VLOOKUP($A16,チームcsv変換!$A:$P,MATCH(チームcsv貼り付け用!L$1,チームcsv変換!$1:$1,0),0)),"",VLOOKUP($A16,チームcsv変換!$A:$P,MATCH(チームcsv貼り付け用!L$1,チームcsv変換!$1:$1,0),0))</f>
        <v/>
      </c>
      <c r="M16" s="76" t="str">
        <f ca="1">IF(ISERROR(VLOOKUP($A16,チームcsv変換!$A:$P,MATCH(チームcsv貼り付け用!M$1,チームcsv変換!$1:$1,0),0)),"",VLOOKUP($A16,チームcsv変換!$A:$P,MATCH(チームcsv貼り付け用!M$1,チームcsv変換!$1:$1,0),0))</f>
        <v/>
      </c>
      <c r="N16" s="76" t="str">
        <f ca="1">IF(ISERROR(VLOOKUP($A16,チームcsv変換!$A:$P,MATCH(チームcsv貼り付け用!N$1,チームcsv変換!$1:$1,0),0)),"",VLOOKUP($A16,チームcsv変換!$A:$P,MATCH(チームcsv貼り付け用!N$1,チームcsv変換!$1:$1,0),0))</f>
        <v/>
      </c>
      <c r="O16" s="76" t="str">
        <f ca="1">IF(ISERROR(VLOOKUP($A16,チームcsv変換!$A:$P,MATCH(チームcsv貼り付け用!O$1,チームcsv変換!$1:$1,0),0)),"",VLOOKUP($A16,チームcsv変換!$A:$P,MATCH(チームcsv貼り付け用!O$1,チームcsv変換!$1:$1,0),0))</f>
        <v/>
      </c>
      <c r="P16" s="76" t="str">
        <f ca="1">IF(ISERROR(VLOOKUP($A16,チームcsv変換!$A:$P,MATCH(チームcsv貼り付け用!P$1,チームcsv変換!$1:$1,0),0)),"",VLOOKUP($A16,チームcsv変換!$A:$P,MATCH(チームcsv貼り付け用!P$1,チームcsv変換!$1:$1,0),0))</f>
        <v/>
      </c>
    </row>
    <row r="17" spans="1:16" ht="18" customHeight="1">
      <c r="A17" s="76" t="str">
        <f t="shared" ca="1" si="0"/>
        <v/>
      </c>
      <c r="B17" s="76" t="str">
        <f ca="1">IF(ISERROR(VLOOKUP($A17,チームcsv変換!$A:$P,MATCH(チームcsv貼り付け用!B$1,チームcsv変換!$1:$1,0),0)),"",VLOOKUP($A17,チームcsv変換!$A:$P,MATCH(チームcsv貼り付け用!B$1,チームcsv変換!$1:$1,0),0))</f>
        <v/>
      </c>
      <c r="C17" s="76" t="str">
        <f ca="1">IF(ISERROR(VLOOKUP($A17,チームcsv変換!$A:$P,MATCH(チームcsv貼り付け用!C$1,チームcsv変換!$1:$1,0),0)),"",VLOOKUP($A17,チームcsv変換!$A:$P,MATCH(チームcsv貼り付け用!C$1,チームcsv変換!$1:$1,0),0))</f>
        <v/>
      </c>
      <c r="D17" s="76" t="str">
        <f ca="1">IF(ISERROR(VLOOKUP($A17,チームcsv変換!$A:$P,MATCH(チームcsv貼り付け用!D$1,チームcsv変換!$1:$1,0),0)),"",VLOOKUP($A17,チームcsv変換!$A:$P,MATCH(チームcsv貼り付け用!D$1,チームcsv変換!$1:$1,0),0))</f>
        <v/>
      </c>
      <c r="F17" s="76" t="str">
        <f ca="1">IF(ISERROR(VLOOKUP($A17,チームcsv変換!$A:$P,MATCH(チームcsv貼り付け用!F$1,チームcsv変換!$1:$1,0),0)),"",VLOOKUP($A17,チームcsv変換!$A:$P,MATCH(チームcsv貼り付け用!F$1,チームcsv変換!$1:$1,0),0))</f>
        <v/>
      </c>
      <c r="I17" s="76" t="str">
        <f ca="1">IF(ISERROR(VLOOKUP($A17,チームcsv変換!$A:$P,MATCH(チームcsv貼り付け用!I$1,チームcsv変換!$1:$1,0),0)),"",VLOOKUP($A17,チームcsv変換!$A:$P,MATCH(チームcsv貼り付け用!I$1,チームcsv変換!$1:$1,0),0))</f>
        <v/>
      </c>
      <c r="J17" s="76" t="str">
        <f ca="1">IF(ISERROR(VLOOKUP($A17,チームcsv変換!$A:$P,MATCH(チームcsv貼り付け用!J$1,チームcsv変換!$1:$1,0),0)),"",VLOOKUP($A17,チームcsv変換!$A:$P,MATCH(チームcsv貼り付け用!J$1,チームcsv変換!$1:$1,0),0))</f>
        <v/>
      </c>
      <c r="K17" s="76" t="str">
        <f ca="1">IF(ISERROR(VLOOKUP($A17,チームcsv変換!$A:$P,MATCH(チームcsv貼り付け用!K$1,チームcsv変換!$1:$1,0),0)),"",VLOOKUP($A17,チームcsv変換!$A:$P,MATCH(チームcsv貼り付け用!K$1,チームcsv変換!$1:$1,0),0))</f>
        <v/>
      </c>
      <c r="L17" s="76" t="str">
        <f ca="1">IF(ISERROR(VLOOKUP($A17,チームcsv変換!$A:$P,MATCH(チームcsv貼り付け用!L$1,チームcsv変換!$1:$1,0),0)),"",VLOOKUP($A17,チームcsv変換!$A:$P,MATCH(チームcsv貼り付け用!L$1,チームcsv変換!$1:$1,0),0))</f>
        <v/>
      </c>
      <c r="M17" s="76" t="str">
        <f ca="1">IF(ISERROR(VLOOKUP($A17,チームcsv変換!$A:$P,MATCH(チームcsv貼り付け用!M$1,チームcsv変換!$1:$1,0),0)),"",VLOOKUP($A17,チームcsv変換!$A:$P,MATCH(チームcsv貼り付け用!M$1,チームcsv変換!$1:$1,0),0))</f>
        <v/>
      </c>
      <c r="N17" s="76" t="str">
        <f ca="1">IF(ISERROR(VLOOKUP($A17,チームcsv変換!$A:$P,MATCH(チームcsv貼り付け用!N$1,チームcsv変換!$1:$1,0),0)),"",VLOOKUP($A17,チームcsv変換!$A:$P,MATCH(チームcsv貼り付け用!N$1,チームcsv変換!$1:$1,0),0))</f>
        <v/>
      </c>
      <c r="O17" s="76" t="str">
        <f ca="1">IF(ISERROR(VLOOKUP($A17,チームcsv変換!$A:$P,MATCH(チームcsv貼り付け用!O$1,チームcsv変換!$1:$1,0),0)),"",VLOOKUP($A17,チームcsv変換!$A:$P,MATCH(チームcsv貼り付け用!O$1,チームcsv変換!$1:$1,0),0))</f>
        <v/>
      </c>
      <c r="P17" s="76" t="str">
        <f ca="1">IF(ISERROR(VLOOKUP($A17,チームcsv変換!$A:$P,MATCH(チームcsv貼り付け用!P$1,チームcsv変換!$1:$1,0),0)),"",VLOOKUP($A17,チームcsv変換!$A:$P,MATCH(チームcsv貼り付け用!P$1,チームcsv変換!$1:$1,0),0))</f>
        <v/>
      </c>
    </row>
    <row r="18" spans="1:16" ht="18" customHeight="1">
      <c r="A18" s="76" t="str">
        <f t="shared" ca="1" si="0"/>
        <v/>
      </c>
      <c r="B18" s="76" t="str">
        <f ca="1">IF(ISERROR(VLOOKUP($A18,チームcsv変換!$A:$P,MATCH(チームcsv貼り付け用!B$1,チームcsv変換!$1:$1,0),0)),"",VLOOKUP($A18,チームcsv変換!$A:$P,MATCH(チームcsv貼り付け用!B$1,チームcsv変換!$1:$1,0),0))</f>
        <v/>
      </c>
      <c r="C18" s="76" t="str">
        <f ca="1">IF(ISERROR(VLOOKUP($A18,チームcsv変換!$A:$P,MATCH(チームcsv貼り付け用!C$1,チームcsv変換!$1:$1,0),0)),"",VLOOKUP($A18,チームcsv変換!$A:$P,MATCH(チームcsv貼り付け用!C$1,チームcsv変換!$1:$1,0),0))</f>
        <v/>
      </c>
      <c r="D18" s="76" t="str">
        <f ca="1">IF(ISERROR(VLOOKUP($A18,チームcsv変換!$A:$P,MATCH(チームcsv貼り付け用!D$1,チームcsv変換!$1:$1,0),0)),"",VLOOKUP($A18,チームcsv変換!$A:$P,MATCH(チームcsv貼り付け用!D$1,チームcsv変換!$1:$1,0),0))</f>
        <v/>
      </c>
      <c r="F18" s="76" t="str">
        <f ca="1">IF(ISERROR(VLOOKUP($A18,チームcsv変換!$A:$P,MATCH(チームcsv貼り付け用!F$1,チームcsv変換!$1:$1,0),0)),"",VLOOKUP($A18,チームcsv変換!$A:$P,MATCH(チームcsv貼り付け用!F$1,チームcsv変換!$1:$1,0),0))</f>
        <v/>
      </c>
      <c r="I18" s="76" t="str">
        <f ca="1">IF(ISERROR(VLOOKUP($A18,チームcsv変換!$A:$P,MATCH(チームcsv貼り付け用!I$1,チームcsv変換!$1:$1,0),0)),"",VLOOKUP($A18,チームcsv変換!$A:$P,MATCH(チームcsv貼り付け用!I$1,チームcsv変換!$1:$1,0),0))</f>
        <v/>
      </c>
      <c r="J18" s="76" t="str">
        <f ca="1">IF(ISERROR(VLOOKUP($A18,チームcsv変換!$A:$P,MATCH(チームcsv貼り付け用!J$1,チームcsv変換!$1:$1,0),0)),"",VLOOKUP($A18,チームcsv変換!$A:$P,MATCH(チームcsv貼り付け用!J$1,チームcsv変換!$1:$1,0),0))</f>
        <v/>
      </c>
      <c r="K18" s="76" t="str">
        <f ca="1">IF(ISERROR(VLOOKUP($A18,チームcsv変換!$A:$P,MATCH(チームcsv貼り付け用!K$1,チームcsv変換!$1:$1,0),0)),"",VLOOKUP($A18,チームcsv変換!$A:$P,MATCH(チームcsv貼り付け用!K$1,チームcsv変換!$1:$1,0),0))</f>
        <v/>
      </c>
      <c r="L18" s="76" t="str">
        <f ca="1">IF(ISERROR(VLOOKUP($A18,チームcsv変換!$A:$P,MATCH(チームcsv貼り付け用!L$1,チームcsv変換!$1:$1,0),0)),"",VLOOKUP($A18,チームcsv変換!$A:$P,MATCH(チームcsv貼り付け用!L$1,チームcsv変換!$1:$1,0),0))</f>
        <v/>
      </c>
      <c r="M18" s="76" t="str">
        <f ca="1">IF(ISERROR(VLOOKUP($A18,チームcsv変換!$A:$P,MATCH(チームcsv貼り付け用!M$1,チームcsv変換!$1:$1,0),0)),"",VLOOKUP($A18,チームcsv変換!$A:$P,MATCH(チームcsv貼り付け用!M$1,チームcsv変換!$1:$1,0),0))</f>
        <v/>
      </c>
      <c r="N18" s="76" t="str">
        <f ca="1">IF(ISERROR(VLOOKUP($A18,チームcsv変換!$A:$P,MATCH(チームcsv貼り付け用!N$1,チームcsv変換!$1:$1,0),0)),"",VLOOKUP($A18,チームcsv変換!$A:$P,MATCH(チームcsv貼り付け用!N$1,チームcsv変換!$1:$1,0),0))</f>
        <v/>
      </c>
      <c r="O18" s="76" t="str">
        <f ca="1">IF(ISERROR(VLOOKUP($A18,チームcsv変換!$A:$P,MATCH(チームcsv貼り付け用!O$1,チームcsv変換!$1:$1,0),0)),"",VLOOKUP($A18,チームcsv変換!$A:$P,MATCH(チームcsv貼り付け用!O$1,チームcsv変換!$1:$1,0),0))</f>
        <v/>
      </c>
      <c r="P18" s="76" t="str">
        <f ca="1">IF(ISERROR(VLOOKUP($A18,チームcsv変換!$A:$P,MATCH(チームcsv貼り付け用!P$1,チームcsv変換!$1:$1,0),0)),"",VLOOKUP($A18,チームcsv変換!$A:$P,MATCH(チームcsv貼り付け用!P$1,チームcsv変換!$1:$1,0),0))</f>
        <v/>
      </c>
    </row>
    <row r="19" spans="1:16" ht="18" customHeight="1">
      <c r="A19" s="76" t="str">
        <f t="shared" ca="1" si="0"/>
        <v/>
      </c>
      <c r="B19" s="76" t="str">
        <f ca="1">IF(ISERROR(VLOOKUP($A19,チームcsv変換!$A:$P,MATCH(チームcsv貼り付け用!B$1,チームcsv変換!$1:$1,0),0)),"",VLOOKUP($A19,チームcsv変換!$A:$P,MATCH(チームcsv貼り付け用!B$1,チームcsv変換!$1:$1,0),0))</f>
        <v/>
      </c>
      <c r="C19" s="76" t="str">
        <f ca="1">IF(ISERROR(VLOOKUP($A19,チームcsv変換!$A:$P,MATCH(チームcsv貼り付け用!C$1,チームcsv変換!$1:$1,0),0)),"",VLOOKUP($A19,チームcsv変換!$A:$P,MATCH(チームcsv貼り付け用!C$1,チームcsv変換!$1:$1,0),0))</f>
        <v/>
      </c>
      <c r="D19" s="76" t="str">
        <f ca="1">IF(ISERROR(VLOOKUP($A19,チームcsv変換!$A:$P,MATCH(チームcsv貼り付け用!D$1,チームcsv変換!$1:$1,0),0)),"",VLOOKUP($A19,チームcsv変換!$A:$P,MATCH(チームcsv貼り付け用!D$1,チームcsv変換!$1:$1,0),0))</f>
        <v/>
      </c>
      <c r="F19" s="76" t="str">
        <f ca="1">IF(ISERROR(VLOOKUP($A19,チームcsv変換!$A:$P,MATCH(チームcsv貼り付け用!F$1,チームcsv変換!$1:$1,0),0)),"",VLOOKUP($A19,チームcsv変換!$A:$P,MATCH(チームcsv貼り付け用!F$1,チームcsv変換!$1:$1,0),0))</f>
        <v/>
      </c>
      <c r="I19" s="76" t="str">
        <f ca="1">IF(ISERROR(VLOOKUP($A19,チームcsv変換!$A:$P,MATCH(チームcsv貼り付け用!I$1,チームcsv変換!$1:$1,0),0)),"",VLOOKUP($A19,チームcsv変換!$A:$P,MATCH(チームcsv貼り付け用!I$1,チームcsv変換!$1:$1,0),0))</f>
        <v/>
      </c>
      <c r="J19" s="76" t="str">
        <f ca="1">IF(ISERROR(VLOOKUP($A19,チームcsv変換!$A:$P,MATCH(チームcsv貼り付け用!J$1,チームcsv変換!$1:$1,0),0)),"",VLOOKUP($A19,チームcsv変換!$A:$P,MATCH(チームcsv貼り付け用!J$1,チームcsv変換!$1:$1,0),0))</f>
        <v/>
      </c>
      <c r="K19" s="76" t="str">
        <f ca="1">IF(ISERROR(VLOOKUP($A19,チームcsv変換!$A:$P,MATCH(チームcsv貼り付け用!K$1,チームcsv変換!$1:$1,0),0)),"",VLOOKUP($A19,チームcsv変換!$A:$P,MATCH(チームcsv貼り付け用!K$1,チームcsv変換!$1:$1,0),0))</f>
        <v/>
      </c>
      <c r="L19" s="76" t="str">
        <f ca="1">IF(ISERROR(VLOOKUP($A19,チームcsv変換!$A:$P,MATCH(チームcsv貼り付け用!L$1,チームcsv変換!$1:$1,0),0)),"",VLOOKUP($A19,チームcsv変換!$A:$P,MATCH(チームcsv貼り付け用!L$1,チームcsv変換!$1:$1,0),0))</f>
        <v/>
      </c>
      <c r="M19" s="76" t="str">
        <f ca="1">IF(ISERROR(VLOOKUP($A19,チームcsv変換!$A:$P,MATCH(チームcsv貼り付け用!M$1,チームcsv変換!$1:$1,0),0)),"",VLOOKUP($A19,チームcsv変換!$A:$P,MATCH(チームcsv貼り付け用!M$1,チームcsv変換!$1:$1,0),0))</f>
        <v/>
      </c>
      <c r="N19" s="76" t="str">
        <f ca="1">IF(ISERROR(VLOOKUP($A19,チームcsv変換!$A:$P,MATCH(チームcsv貼り付け用!N$1,チームcsv変換!$1:$1,0),0)),"",VLOOKUP($A19,チームcsv変換!$A:$P,MATCH(チームcsv貼り付け用!N$1,チームcsv変換!$1:$1,0),0))</f>
        <v/>
      </c>
      <c r="O19" s="76" t="str">
        <f ca="1">IF(ISERROR(VLOOKUP($A19,チームcsv変換!$A:$P,MATCH(チームcsv貼り付け用!O$1,チームcsv変換!$1:$1,0),0)),"",VLOOKUP($A19,チームcsv変換!$A:$P,MATCH(チームcsv貼り付け用!O$1,チームcsv変換!$1:$1,0),0))</f>
        <v/>
      </c>
      <c r="P19" s="76" t="str">
        <f ca="1">IF(ISERROR(VLOOKUP($A19,チームcsv変換!$A:$P,MATCH(チームcsv貼り付け用!P$1,チームcsv変換!$1:$1,0),0)),"",VLOOKUP($A19,チームcsv変換!$A:$P,MATCH(チームcsv貼り付け用!P$1,チームcsv変換!$1:$1,0),0))</f>
        <v/>
      </c>
    </row>
    <row r="20" spans="1:16" ht="18" customHeight="1">
      <c r="A20" s="76" t="str">
        <f t="shared" ca="1" si="0"/>
        <v/>
      </c>
      <c r="B20" s="76" t="str">
        <f ca="1">IF(ISERROR(VLOOKUP($A20,チームcsv変換!$A:$P,MATCH(チームcsv貼り付け用!B$1,チームcsv変換!$1:$1,0),0)),"",VLOOKUP($A20,チームcsv変換!$A:$P,MATCH(チームcsv貼り付け用!B$1,チームcsv変換!$1:$1,0),0))</f>
        <v/>
      </c>
      <c r="C20" s="76" t="str">
        <f ca="1">IF(ISERROR(VLOOKUP($A20,チームcsv変換!$A:$P,MATCH(チームcsv貼り付け用!C$1,チームcsv変換!$1:$1,0),0)),"",VLOOKUP($A20,チームcsv変換!$A:$P,MATCH(チームcsv貼り付け用!C$1,チームcsv変換!$1:$1,0),0))</f>
        <v/>
      </c>
      <c r="D20" s="76" t="str">
        <f ca="1">IF(ISERROR(VLOOKUP($A20,チームcsv変換!$A:$P,MATCH(チームcsv貼り付け用!D$1,チームcsv変換!$1:$1,0),0)),"",VLOOKUP($A20,チームcsv変換!$A:$P,MATCH(チームcsv貼り付け用!D$1,チームcsv変換!$1:$1,0),0))</f>
        <v/>
      </c>
      <c r="F20" s="76" t="str">
        <f ca="1">IF(ISERROR(VLOOKUP($A20,チームcsv変換!$A:$P,MATCH(チームcsv貼り付け用!F$1,チームcsv変換!$1:$1,0),0)),"",VLOOKUP($A20,チームcsv変換!$A:$P,MATCH(チームcsv貼り付け用!F$1,チームcsv変換!$1:$1,0),0))</f>
        <v/>
      </c>
      <c r="I20" s="76" t="str">
        <f ca="1">IF(ISERROR(VLOOKUP($A20,チームcsv変換!$A:$P,MATCH(チームcsv貼り付け用!I$1,チームcsv変換!$1:$1,0),0)),"",VLOOKUP($A20,チームcsv変換!$A:$P,MATCH(チームcsv貼り付け用!I$1,チームcsv変換!$1:$1,0),0))</f>
        <v/>
      </c>
      <c r="J20" s="76" t="str">
        <f ca="1">IF(ISERROR(VLOOKUP($A20,チームcsv変換!$A:$P,MATCH(チームcsv貼り付け用!J$1,チームcsv変換!$1:$1,0),0)),"",VLOOKUP($A20,チームcsv変換!$A:$P,MATCH(チームcsv貼り付け用!J$1,チームcsv変換!$1:$1,0),0))</f>
        <v/>
      </c>
      <c r="K20" s="76" t="str">
        <f ca="1">IF(ISERROR(VLOOKUP($A20,チームcsv変換!$A:$P,MATCH(チームcsv貼り付け用!K$1,チームcsv変換!$1:$1,0),0)),"",VLOOKUP($A20,チームcsv変換!$A:$P,MATCH(チームcsv貼り付け用!K$1,チームcsv変換!$1:$1,0),0))</f>
        <v/>
      </c>
      <c r="L20" s="76" t="str">
        <f ca="1">IF(ISERROR(VLOOKUP($A20,チームcsv変換!$A:$P,MATCH(チームcsv貼り付け用!L$1,チームcsv変換!$1:$1,0),0)),"",VLOOKUP($A20,チームcsv変換!$A:$P,MATCH(チームcsv貼り付け用!L$1,チームcsv変換!$1:$1,0),0))</f>
        <v/>
      </c>
      <c r="M20" s="76" t="str">
        <f ca="1">IF(ISERROR(VLOOKUP($A20,チームcsv変換!$A:$P,MATCH(チームcsv貼り付け用!M$1,チームcsv変換!$1:$1,0),0)),"",VLOOKUP($A20,チームcsv変換!$A:$P,MATCH(チームcsv貼り付け用!M$1,チームcsv変換!$1:$1,0),0))</f>
        <v/>
      </c>
      <c r="N20" s="76" t="str">
        <f ca="1">IF(ISERROR(VLOOKUP($A20,チームcsv変換!$A:$P,MATCH(チームcsv貼り付け用!N$1,チームcsv変換!$1:$1,0),0)),"",VLOOKUP($A20,チームcsv変換!$A:$P,MATCH(チームcsv貼り付け用!N$1,チームcsv変換!$1:$1,0),0))</f>
        <v/>
      </c>
      <c r="O20" s="76" t="str">
        <f ca="1">IF(ISERROR(VLOOKUP($A20,チームcsv変換!$A:$P,MATCH(チームcsv貼り付け用!O$1,チームcsv変換!$1:$1,0),0)),"",VLOOKUP($A20,チームcsv変換!$A:$P,MATCH(チームcsv貼り付け用!O$1,チームcsv変換!$1:$1,0),0))</f>
        <v/>
      </c>
      <c r="P20" s="76" t="str">
        <f ca="1">IF(ISERROR(VLOOKUP($A20,チームcsv変換!$A:$P,MATCH(チームcsv貼り付け用!P$1,チームcsv変換!$1:$1,0),0)),"",VLOOKUP($A20,チームcsv変換!$A:$P,MATCH(チームcsv貼り付け用!P$1,チームcsv変換!$1:$1,0),0))</f>
        <v/>
      </c>
    </row>
    <row r="21" spans="1:16" ht="18" customHeight="1">
      <c r="A21" s="76" t="str">
        <f t="shared" ca="1" si="0"/>
        <v/>
      </c>
      <c r="B21" s="76" t="str">
        <f ca="1">IF(ISERROR(VLOOKUP($A21,チームcsv変換!$A:$P,MATCH(チームcsv貼り付け用!B$1,チームcsv変換!$1:$1,0),0)),"",VLOOKUP($A21,チームcsv変換!$A:$P,MATCH(チームcsv貼り付け用!B$1,チームcsv変換!$1:$1,0),0))</f>
        <v/>
      </c>
      <c r="C21" s="76" t="str">
        <f ca="1">IF(ISERROR(VLOOKUP($A21,チームcsv変換!$A:$P,MATCH(チームcsv貼り付け用!C$1,チームcsv変換!$1:$1,0),0)),"",VLOOKUP($A21,チームcsv変換!$A:$P,MATCH(チームcsv貼り付け用!C$1,チームcsv変換!$1:$1,0),0))</f>
        <v/>
      </c>
      <c r="D21" s="76" t="str">
        <f ca="1">IF(ISERROR(VLOOKUP($A21,チームcsv変換!$A:$P,MATCH(チームcsv貼り付け用!D$1,チームcsv変換!$1:$1,0),0)),"",VLOOKUP($A21,チームcsv変換!$A:$P,MATCH(チームcsv貼り付け用!D$1,チームcsv変換!$1:$1,0),0))</f>
        <v/>
      </c>
      <c r="F21" s="76" t="str">
        <f ca="1">IF(ISERROR(VLOOKUP($A21,チームcsv変換!$A:$P,MATCH(チームcsv貼り付け用!F$1,チームcsv変換!$1:$1,0),0)),"",VLOOKUP($A21,チームcsv変換!$A:$P,MATCH(チームcsv貼り付け用!F$1,チームcsv変換!$1:$1,0),0))</f>
        <v/>
      </c>
      <c r="I21" s="76" t="str">
        <f ca="1">IF(ISERROR(VLOOKUP($A21,チームcsv変換!$A:$P,MATCH(チームcsv貼り付け用!I$1,チームcsv変換!$1:$1,0),0)),"",VLOOKUP($A21,チームcsv変換!$A:$P,MATCH(チームcsv貼り付け用!I$1,チームcsv変換!$1:$1,0),0))</f>
        <v/>
      </c>
      <c r="J21" s="76" t="str">
        <f ca="1">IF(ISERROR(VLOOKUP($A21,チームcsv変換!$A:$P,MATCH(チームcsv貼り付け用!J$1,チームcsv変換!$1:$1,0),0)),"",VLOOKUP($A21,チームcsv変換!$A:$P,MATCH(チームcsv貼り付け用!J$1,チームcsv変換!$1:$1,0),0))</f>
        <v/>
      </c>
      <c r="K21" s="76" t="str">
        <f ca="1">IF(ISERROR(VLOOKUP($A21,チームcsv変換!$A:$P,MATCH(チームcsv貼り付け用!K$1,チームcsv変換!$1:$1,0),0)),"",VLOOKUP($A21,チームcsv変換!$A:$P,MATCH(チームcsv貼り付け用!K$1,チームcsv変換!$1:$1,0),0))</f>
        <v/>
      </c>
      <c r="L21" s="76" t="str">
        <f ca="1">IF(ISERROR(VLOOKUP($A21,チームcsv変換!$A:$P,MATCH(チームcsv貼り付け用!L$1,チームcsv変換!$1:$1,0),0)),"",VLOOKUP($A21,チームcsv変換!$A:$P,MATCH(チームcsv貼り付け用!L$1,チームcsv変換!$1:$1,0),0))</f>
        <v/>
      </c>
      <c r="M21" s="76" t="str">
        <f ca="1">IF(ISERROR(VLOOKUP($A21,チームcsv変換!$A:$P,MATCH(チームcsv貼り付け用!M$1,チームcsv変換!$1:$1,0),0)),"",VLOOKUP($A21,チームcsv変換!$A:$P,MATCH(チームcsv貼り付け用!M$1,チームcsv変換!$1:$1,0),0))</f>
        <v/>
      </c>
      <c r="N21" s="76" t="str">
        <f ca="1">IF(ISERROR(VLOOKUP($A21,チームcsv変換!$A:$P,MATCH(チームcsv貼り付け用!N$1,チームcsv変換!$1:$1,0),0)),"",VLOOKUP($A21,チームcsv変換!$A:$P,MATCH(チームcsv貼り付け用!N$1,チームcsv変換!$1:$1,0),0))</f>
        <v/>
      </c>
      <c r="O21" s="76" t="str">
        <f ca="1">IF(ISERROR(VLOOKUP($A21,チームcsv変換!$A:$P,MATCH(チームcsv貼り付け用!O$1,チームcsv変換!$1:$1,0),0)),"",VLOOKUP($A21,チームcsv変換!$A:$P,MATCH(チームcsv貼り付け用!O$1,チームcsv変換!$1:$1,0),0))</f>
        <v/>
      </c>
      <c r="P21" s="76" t="str">
        <f ca="1">IF(ISERROR(VLOOKUP($A21,チームcsv変換!$A:$P,MATCH(チームcsv貼り付け用!P$1,チームcsv変換!$1:$1,0),0)),"",VLOOKUP($A21,チームcsv変換!$A:$P,MATCH(チームcsv貼り付け用!P$1,チームcsv変換!$1:$1,0),0))</f>
        <v/>
      </c>
    </row>
    <row r="22" spans="1:16" ht="18" customHeight="1">
      <c r="A22" s="76" t="str">
        <f t="shared" ca="1" si="0"/>
        <v/>
      </c>
      <c r="B22" s="76" t="str">
        <f ca="1">IF(ISERROR(VLOOKUP($A22,チームcsv変換!$A:$P,MATCH(チームcsv貼り付け用!B$1,チームcsv変換!$1:$1,0),0)),"",VLOOKUP($A22,チームcsv変換!$A:$P,MATCH(チームcsv貼り付け用!B$1,チームcsv変換!$1:$1,0),0))</f>
        <v/>
      </c>
      <c r="C22" s="76" t="str">
        <f ca="1">IF(ISERROR(VLOOKUP($A22,チームcsv変換!$A:$P,MATCH(チームcsv貼り付け用!C$1,チームcsv変換!$1:$1,0),0)),"",VLOOKUP($A22,チームcsv変換!$A:$P,MATCH(チームcsv貼り付け用!C$1,チームcsv変換!$1:$1,0),0))</f>
        <v/>
      </c>
      <c r="D22" s="76" t="str">
        <f ca="1">IF(ISERROR(VLOOKUP($A22,チームcsv変換!$A:$P,MATCH(チームcsv貼り付け用!D$1,チームcsv変換!$1:$1,0),0)),"",VLOOKUP($A22,チームcsv変換!$A:$P,MATCH(チームcsv貼り付け用!D$1,チームcsv変換!$1:$1,0),0))</f>
        <v/>
      </c>
      <c r="F22" s="76" t="str">
        <f ca="1">IF(ISERROR(VLOOKUP($A22,チームcsv変換!$A:$P,MATCH(チームcsv貼り付け用!F$1,チームcsv変換!$1:$1,0),0)),"",VLOOKUP($A22,チームcsv変換!$A:$P,MATCH(チームcsv貼り付け用!F$1,チームcsv変換!$1:$1,0),0))</f>
        <v/>
      </c>
      <c r="I22" s="76" t="str">
        <f ca="1">IF(ISERROR(VLOOKUP($A22,チームcsv変換!$A:$P,MATCH(チームcsv貼り付け用!I$1,チームcsv変換!$1:$1,0),0)),"",VLOOKUP($A22,チームcsv変換!$A:$P,MATCH(チームcsv貼り付け用!I$1,チームcsv変換!$1:$1,0),0))</f>
        <v/>
      </c>
      <c r="J22" s="76" t="str">
        <f ca="1">IF(ISERROR(VLOOKUP($A22,チームcsv変換!$A:$P,MATCH(チームcsv貼り付け用!J$1,チームcsv変換!$1:$1,0),0)),"",VLOOKUP($A22,チームcsv変換!$A:$P,MATCH(チームcsv貼り付け用!J$1,チームcsv変換!$1:$1,0),0))</f>
        <v/>
      </c>
      <c r="K22" s="76" t="str">
        <f ca="1">IF(ISERROR(VLOOKUP($A22,チームcsv変換!$A:$P,MATCH(チームcsv貼り付け用!K$1,チームcsv変換!$1:$1,0),0)),"",VLOOKUP($A22,チームcsv変換!$A:$P,MATCH(チームcsv貼り付け用!K$1,チームcsv変換!$1:$1,0),0))</f>
        <v/>
      </c>
      <c r="L22" s="76" t="str">
        <f ca="1">IF(ISERROR(VLOOKUP($A22,チームcsv変換!$A:$P,MATCH(チームcsv貼り付け用!L$1,チームcsv変換!$1:$1,0),0)),"",VLOOKUP($A22,チームcsv変換!$A:$P,MATCH(チームcsv貼り付け用!L$1,チームcsv変換!$1:$1,0),0))</f>
        <v/>
      </c>
      <c r="M22" s="76" t="str">
        <f ca="1">IF(ISERROR(VLOOKUP($A22,チームcsv変換!$A:$P,MATCH(チームcsv貼り付け用!M$1,チームcsv変換!$1:$1,0),0)),"",VLOOKUP($A22,チームcsv変換!$A:$P,MATCH(チームcsv貼り付け用!M$1,チームcsv変換!$1:$1,0),0))</f>
        <v/>
      </c>
      <c r="N22" s="76" t="str">
        <f ca="1">IF(ISERROR(VLOOKUP($A22,チームcsv変換!$A:$P,MATCH(チームcsv貼り付け用!N$1,チームcsv変換!$1:$1,0),0)),"",VLOOKUP($A22,チームcsv変換!$A:$P,MATCH(チームcsv貼り付け用!N$1,チームcsv変換!$1:$1,0),0))</f>
        <v/>
      </c>
      <c r="O22" s="76" t="str">
        <f ca="1">IF(ISERROR(VLOOKUP($A22,チームcsv変換!$A:$P,MATCH(チームcsv貼り付け用!O$1,チームcsv変換!$1:$1,0),0)),"",VLOOKUP($A22,チームcsv変換!$A:$P,MATCH(チームcsv貼り付け用!O$1,チームcsv変換!$1:$1,0),0))</f>
        <v/>
      </c>
      <c r="P22" s="76" t="str">
        <f ca="1">IF(ISERROR(VLOOKUP($A22,チームcsv変換!$A:$P,MATCH(チームcsv貼り付け用!P$1,チームcsv変換!$1:$1,0),0)),"",VLOOKUP($A22,チームcsv変換!$A:$P,MATCH(チームcsv貼り付け用!P$1,チームcsv変換!$1:$1,0),0))</f>
        <v/>
      </c>
    </row>
    <row r="23" spans="1:16" ht="18" customHeight="1">
      <c r="A23" s="76" t="str">
        <f t="shared" ca="1" si="0"/>
        <v/>
      </c>
      <c r="B23" s="76" t="str">
        <f ca="1">IF(ISERROR(VLOOKUP($A23,チームcsv変換!$A:$P,MATCH(チームcsv貼り付け用!B$1,チームcsv変換!$1:$1,0),0)),"",VLOOKUP($A23,チームcsv変換!$A:$P,MATCH(チームcsv貼り付け用!B$1,チームcsv変換!$1:$1,0),0))</f>
        <v/>
      </c>
      <c r="C23" s="76" t="str">
        <f ca="1">IF(ISERROR(VLOOKUP($A23,チームcsv変換!$A:$P,MATCH(チームcsv貼り付け用!C$1,チームcsv変換!$1:$1,0),0)),"",VLOOKUP($A23,チームcsv変換!$A:$P,MATCH(チームcsv貼り付け用!C$1,チームcsv変換!$1:$1,0),0))</f>
        <v/>
      </c>
      <c r="D23" s="76" t="str">
        <f ca="1">IF(ISERROR(VLOOKUP($A23,チームcsv変換!$A:$P,MATCH(チームcsv貼り付け用!D$1,チームcsv変換!$1:$1,0),0)),"",VLOOKUP($A23,チームcsv変換!$A:$P,MATCH(チームcsv貼り付け用!D$1,チームcsv変換!$1:$1,0),0))</f>
        <v/>
      </c>
      <c r="F23" s="76" t="str">
        <f ca="1">IF(ISERROR(VLOOKUP($A23,チームcsv変換!$A:$P,MATCH(チームcsv貼り付け用!F$1,チームcsv変換!$1:$1,0),0)),"",VLOOKUP($A23,チームcsv変換!$A:$P,MATCH(チームcsv貼り付け用!F$1,チームcsv変換!$1:$1,0),0))</f>
        <v/>
      </c>
      <c r="I23" s="76" t="str">
        <f ca="1">IF(ISERROR(VLOOKUP($A23,チームcsv変換!$A:$P,MATCH(チームcsv貼り付け用!I$1,チームcsv変換!$1:$1,0),0)),"",VLOOKUP($A23,チームcsv変換!$A:$P,MATCH(チームcsv貼り付け用!I$1,チームcsv変換!$1:$1,0),0))</f>
        <v/>
      </c>
      <c r="J23" s="76" t="str">
        <f ca="1">IF(ISERROR(VLOOKUP($A23,チームcsv変換!$A:$P,MATCH(チームcsv貼り付け用!J$1,チームcsv変換!$1:$1,0),0)),"",VLOOKUP($A23,チームcsv変換!$A:$P,MATCH(チームcsv貼り付け用!J$1,チームcsv変換!$1:$1,0),0))</f>
        <v/>
      </c>
      <c r="K23" s="76" t="str">
        <f ca="1">IF(ISERROR(VLOOKUP($A23,チームcsv変換!$A:$P,MATCH(チームcsv貼り付け用!K$1,チームcsv変換!$1:$1,0),0)),"",VLOOKUP($A23,チームcsv変換!$A:$P,MATCH(チームcsv貼り付け用!K$1,チームcsv変換!$1:$1,0),0))</f>
        <v/>
      </c>
      <c r="L23" s="76" t="str">
        <f ca="1">IF(ISERROR(VLOOKUP($A23,チームcsv変換!$A:$P,MATCH(チームcsv貼り付け用!L$1,チームcsv変換!$1:$1,0),0)),"",VLOOKUP($A23,チームcsv変換!$A:$P,MATCH(チームcsv貼り付け用!L$1,チームcsv変換!$1:$1,0),0))</f>
        <v/>
      </c>
      <c r="M23" s="76" t="str">
        <f ca="1">IF(ISERROR(VLOOKUP($A23,チームcsv変換!$A:$P,MATCH(チームcsv貼り付け用!M$1,チームcsv変換!$1:$1,0),0)),"",VLOOKUP($A23,チームcsv変換!$A:$P,MATCH(チームcsv貼り付け用!M$1,チームcsv変換!$1:$1,0),0))</f>
        <v/>
      </c>
      <c r="N23" s="76" t="str">
        <f ca="1">IF(ISERROR(VLOOKUP($A23,チームcsv変換!$A:$P,MATCH(チームcsv貼り付け用!N$1,チームcsv変換!$1:$1,0),0)),"",VLOOKUP($A23,チームcsv変換!$A:$P,MATCH(チームcsv貼り付け用!N$1,チームcsv変換!$1:$1,0),0))</f>
        <v/>
      </c>
      <c r="O23" s="76" t="str">
        <f ca="1">IF(ISERROR(VLOOKUP($A23,チームcsv変換!$A:$P,MATCH(チームcsv貼り付け用!O$1,チームcsv変換!$1:$1,0),0)),"",VLOOKUP($A23,チームcsv変換!$A:$P,MATCH(チームcsv貼り付け用!O$1,チームcsv変換!$1:$1,0),0))</f>
        <v/>
      </c>
      <c r="P23" s="76" t="str">
        <f ca="1">IF(ISERROR(VLOOKUP($A23,チームcsv変換!$A:$P,MATCH(チームcsv貼り付け用!P$1,チームcsv変換!$1:$1,0),0)),"",VLOOKUP($A23,チームcsv変換!$A:$P,MATCH(チームcsv貼り付け用!P$1,チームcsv変換!$1:$1,0),0))</f>
        <v/>
      </c>
    </row>
    <row r="24" spans="1:16" ht="18" customHeight="1">
      <c r="A24" s="76" t="str">
        <f t="shared" ca="1" si="0"/>
        <v/>
      </c>
      <c r="B24" s="76" t="str">
        <f ca="1">IF(ISERROR(VLOOKUP($A24,チームcsv変換!$A:$P,MATCH(チームcsv貼り付け用!B$1,チームcsv変換!$1:$1,0),0)),"",VLOOKUP($A24,チームcsv変換!$A:$P,MATCH(チームcsv貼り付け用!B$1,チームcsv変換!$1:$1,0),0))</f>
        <v/>
      </c>
      <c r="C24" s="76" t="str">
        <f ca="1">IF(ISERROR(VLOOKUP($A24,チームcsv変換!$A:$P,MATCH(チームcsv貼り付け用!C$1,チームcsv変換!$1:$1,0),0)),"",VLOOKUP($A24,チームcsv変換!$A:$P,MATCH(チームcsv貼り付け用!C$1,チームcsv変換!$1:$1,0),0))</f>
        <v/>
      </c>
      <c r="D24" s="76" t="str">
        <f ca="1">IF(ISERROR(VLOOKUP($A24,チームcsv変換!$A:$P,MATCH(チームcsv貼り付け用!D$1,チームcsv変換!$1:$1,0),0)),"",VLOOKUP($A24,チームcsv変換!$A:$P,MATCH(チームcsv貼り付け用!D$1,チームcsv変換!$1:$1,0),0))</f>
        <v/>
      </c>
      <c r="F24" s="76" t="str">
        <f ca="1">IF(ISERROR(VLOOKUP($A24,チームcsv変換!$A:$P,MATCH(チームcsv貼り付け用!F$1,チームcsv変換!$1:$1,0),0)),"",VLOOKUP($A24,チームcsv変換!$A:$P,MATCH(チームcsv貼り付け用!F$1,チームcsv変換!$1:$1,0),0))</f>
        <v/>
      </c>
      <c r="I24" s="76" t="str">
        <f ca="1">IF(ISERROR(VLOOKUP($A24,チームcsv変換!$A:$P,MATCH(チームcsv貼り付け用!I$1,チームcsv変換!$1:$1,0),0)),"",VLOOKUP($A24,チームcsv変換!$A:$P,MATCH(チームcsv貼り付け用!I$1,チームcsv変換!$1:$1,0),0))</f>
        <v/>
      </c>
      <c r="J24" s="76" t="str">
        <f ca="1">IF(ISERROR(VLOOKUP($A24,チームcsv変換!$A:$P,MATCH(チームcsv貼り付け用!J$1,チームcsv変換!$1:$1,0),0)),"",VLOOKUP($A24,チームcsv変換!$A:$P,MATCH(チームcsv貼り付け用!J$1,チームcsv変換!$1:$1,0),0))</f>
        <v/>
      </c>
      <c r="K24" s="76" t="str">
        <f ca="1">IF(ISERROR(VLOOKUP($A24,チームcsv変換!$A:$P,MATCH(チームcsv貼り付け用!K$1,チームcsv変換!$1:$1,0),0)),"",VLOOKUP($A24,チームcsv変換!$A:$P,MATCH(チームcsv貼り付け用!K$1,チームcsv変換!$1:$1,0),0))</f>
        <v/>
      </c>
      <c r="L24" s="76" t="str">
        <f ca="1">IF(ISERROR(VLOOKUP($A24,チームcsv変換!$A:$P,MATCH(チームcsv貼り付け用!L$1,チームcsv変換!$1:$1,0),0)),"",VLOOKUP($A24,チームcsv変換!$A:$P,MATCH(チームcsv貼り付け用!L$1,チームcsv変換!$1:$1,0),0))</f>
        <v/>
      </c>
      <c r="M24" s="76" t="str">
        <f ca="1">IF(ISERROR(VLOOKUP($A24,チームcsv変換!$A:$P,MATCH(チームcsv貼り付け用!M$1,チームcsv変換!$1:$1,0),0)),"",VLOOKUP($A24,チームcsv変換!$A:$P,MATCH(チームcsv貼り付け用!M$1,チームcsv変換!$1:$1,0),0))</f>
        <v/>
      </c>
      <c r="N24" s="76" t="str">
        <f ca="1">IF(ISERROR(VLOOKUP($A24,チームcsv変換!$A:$P,MATCH(チームcsv貼り付け用!N$1,チームcsv変換!$1:$1,0),0)),"",VLOOKUP($A24,チームcsv変換!$A:$P,MATCH(チームcsv貼り付け用!N$1,チームcsv変換!$1:$1,0),0))</f>
        <v/>
      </c>
      <c r="O24" s="76" t="str">
        <f ca="1">IF(ISERROR(VLOOKUP($A24,チームcsv変換!$A:$P,MATCH(チームcsv貼り付け用!O$1,チームcsv変換!$1:$1,0),0)),"",VLOOKUP($A24,チームcsv変換!$A:$P,MATCH(チームcsv貼り付け用!O$1,チームcsv変換!$1:$1,0),0))</f>
        <v/>
      </c>
      <c r="P24" s="76" t="str">
        <f ca="1">IF(ISERROR(VLOOKUP($A24,チームcsv変換!$A:$P,MATCH(チームcsv貼り付け用!P$1,チームcsv変換!$1:$1,0),0)),"",VLOOKUP($A24,チームcsv変換!$A:$P,MATCH(チームcsv貼り付け用!P$1,チームcsv変換!$1:$1,0),0))</f>
        <v/>
      </c>
    </row>
    <row r="25" spans="1:16" ht="18" customHeight="1">
      <c r="A25" s="76" t="str">
        <f t="shared" ca="1" si="0"/>
        <v/>
      </c>
      <c r="B25" s="76" t="str">
        <f ca="1">IF(ISERROR(VLOOKUP($A25,チームcsv変換!$A:$P,MATCH(チームcsv貼り付け用!B$1,チームcsv変換!$1:$1,0),0)),"",VLOOKUP($A25,チームcsv変換!$A:$P,MATCH(チームcsv貼り付け用!B$1,チームcsv変換!$1:$1,0),0))</f>
        <v/>
      </c>
      <c r="C25" s="76" t="str">
        <f ca="1">IF(ISERROR(VLOOKUP($A25,チームcsv変換!$A:$P,MATCH(チームcsv貼り付け用!C$1,チームcsv変換!$1:$1,0),0)),"",VLOOKUP($A25,チームcsv変換!$A:$P,MATCH(チームcsv貼り付け用!C$1,チームcsv変換!$1:$1,0),0))</f>
        <v/>
      </c>
      <c r="D25" s="76" t="str">
        <f ca="1">IF(ISERROR(VLOOKUP($A25,チームcsv変換!$A:$P,MATCH(チームcsv貼り付け用!D$1,チームcsv変換!$1:$1,0),0)),"",VLOOKUP($A25,チームcsv変換!$A:$P,MATCH(チームcsv貼り付け用!D$1,チームcsv変換!$1:$1,0),0))</f>
        <v/>
      </c>
      <c r="F25" s="76" t="str">
        <f ca="1">IF(ISERROR(VLOOKUP($A25,チームcsv変換!$A:$P,MATCH(チームcsv貼り付け用!F$1,チームcsv変換!$1:$1,0),0)),"",VLOOKUP($A25,チームcsv変換!$A:$P,MATCH(チームcsv貼り付け用!F$1,チームcsv変換!$1:$1,0),0))</f>
        <v/>
      </c>
      <c r="I25" s="76" t="str">
        <f ca="1">IF(ISERROR(VLOOKUP($A25,チームcsv変換!$A:$P,MATCH(チームcsv貼り付け用!I$1,チームcsv変換!$1:$1,0),0)),"",VLOOKUP($A25,チームcsv変換!$A:$P,MATCH(チームcsv貼り付け用!I$1,チームcsv変換!$1:$1,0),0))</f>
        <v/>
      </c>
      <c r="J25" s="76" t="str">
        <f ca="1">IF(ISERROR(VLOOKUP($A25,チームcsv変換!$A:$P,MATCH(チームcsv貼り付け用!J$1,チームcsv変換!$1:$1,0),0)),"",VLOOKUP($A25,チームcsv変換!$A:$P,MATCH(チームcsv貼り付け用!J$1,チームcsv変換!$1:$1,0),0))</f>
        <v/>
      </c>
      <c r="K25" s="76" t="str">
        <f ca="1">IF(ISERROR(VLOOKUP($A25,チームcsv変換!$A:$P,MATCH(チームcsv貼り付け用!K$1,チームcsv変換!$1:$1,0),0)),"",VLOOKUP($A25,チームcsv変換!$A:$P,MATCH(チームcsv貼り付け用!K$1,チームcsv変換!$1:$1,0),0))</f>
        <v/>
      </c>
      <c r="L25" s="76" t="str">
        <f ca="1">IF(ISERROR(VLOOKUP($A25,チームcsv変換!$A:$P,MATCH(チームcsv貼り付け用!L$1,チームcsv変換!$1:$1,0),0)),"",VLOOKUP($A25,チームcsv変換!$A:$P,MATCH(チームcsv貼り付け用!L$1,チームcsv変換!$1:$1,0),0))</f>
        <v/>
      </c>
      <c r="M25" s="76" t="str">
        <f ca="1">IF(ISERROR(VLOOKUP($A25,チームcsv変換!$A:$P,MATCH(チームcsv貼り付け用!M$1,チームcsv変換!$1:$1,0),0)),"",VLOOKUP($A25,チームcsv変換!$A:$P,MATCH(チームcsv貼り付け用!M$1,チームcsv変換!$1:$1,0),0))</f>
        <v/>
      </c>
      <c r="N25" s="76" t="str">
        <f ca="1">IF(ISERROR(VLOOKUP($A25,チームcsv変換!$A:$P,MATCH(チームcsv貼り付け用!N$1,チームcsv変換!$1:$1,0),0)),"",VLOOKUP($A25,チームcsv変換!$A:$P,MATCH(チームcsv貼り付け用!N$1,チームcsv変換!$1:$1,0),0))</f>
        <v/>
      </c>
      <c r="O25" s="76" t="str">
        <f ca="1">IF(ISERROR(VLOOKUP($A25,チームcsv変換!$A:$P,MATCH(チームcsv貼り付け用!O$1,チームcsv変換!$1:$1,0),0)),"",VLOOKUP($A25,チームcsv変換!$A:$P,MATCH(チームcsv貼り付け用!O$1,チームcsv変換!$1:$1,0),0))</f>
        <v/>
      </c>
      <c r="P25" s="76" t="str">
        <f ca="1">IF(ISERROR(VLOOKUP($A25,チームcsv変換!$A:$P,MATCH(チームcsv貼り付け用!P$1,チームcsv変換!$1:$1,0),0)),"",VLOOKUP($A25,チームcsv変換!$A:$P,MATCH(チームcsv貼り付け用!P$1,チームcsv変換!$1:$1,0),0))</f>
        <v/>
      </c>
    </row>
    <row r="26" spans="1:16" ht="18" customHeight="1">
      <c r="A26" s="76" t="str">
        <f t="shared" ca="1" si="0"/>
        <v/>
      </c>
      <c r="B26" s="76" t="str">
        <f ca="1">IF(ISERROR(VLOOKUP($A26,チームcsv変換!$A:$P,MATCH(チームcsv貼り付け用!B$1,チームcsv変換!$1:$1,0),0)),"",VLOOKUP($A26,チームcsv変換!$A:$P,MATCH(チームcsv貼り付け用!B$1,チームcsv変換!$1:$1,0),0))</f>
        <v/>
      </c>
      <c r="C26" s="76" t="str">
        <f ca="1">IF(ISERROR(VLOOKUP($A26,チームcsv変換!$A:$P,MATCH(チームcsv貼り付け用!C$1,チームcsv変換!$1:$1,0),0)),"",VLOOKUP($A26,チームcsv変換!$A:$P,MATCH(チームcsv貼り付け用!C$1,チームcsv変換!$1:$1,0),0))</f>
        <v/>
      </c>
      <c r="D26" s="76" t="str">
        <f ca="1">IF(ISERROR(VLOOKUP($A26,チームcsv変換!$A:$P,MATCH(チームcsv貼り付け用!D$1,チームcsv変換!$1:$1,0),0)),"",VLOOKUP($A26,チームcsv変換!$A:$P,MATCH(チームcsv貼り付け用!D$1,チームcsv変換!$1:$1,0),0))</f>
        <v/>
      </c>
      <c r="F26" s="76" t="str">
        <f ca="1">IF(ISERROR(VLOOKUP($A26,チームcsv変換!$A:$P,MATCH(チームcsv貼り付け用!F$1,チームcsv変換!$1:$1,0),0)),"",VLOOKUP($A26,チームcsv変換!$A:$P,MATCH(チームcsv貼り付け用!F$1,チームcsv変換!$1:$1,0),0))</f>
        <v/>
      </c>
      <c r="I26" s="76" t="str">
        <f ca="1">IF(ISERROR(VLOOKUP($A26,チームcsv変換!$A:$P,MATCH(チームcsv貼り付け用!I$1,チームcsv変換!$1:$1,0),0)),"",VLOOKUP($A26,チームcsv変換!$A:$P,MATCH(チームcsv貼り付け用!I$1,チームcsv変換!$1:$1,0),0))</f>
        <v/>
      </c>
      <c r="J26" s="76" t="str">
        <f ca="1">IF(ISERROR(VLOOKUP($A26,チームcsv変換!$A:$P,MATCH(チームcsv貼り付け用!J$1,チームcsv変換!$1:$1,0),0)),"",VLOOKUP($A26,チームcsv変換!$A:$P,MATCH(チームcsv貼り付け用!J$1,チームcsv変換!$1:$1,0),0))</f>
        <v/>
      </c>
      <c r="K26" s="76" t="str">
        <f ca="1">IF(ISERROR(VLOOKUP($A26,チームcsv変換!$A:$P,MATCH(チームcsv貼り付け用!K$1,チームcsv変換!$1:$1,0),0)),"",VLOOKUP($A26,チームcsv変換!$A:$P,MATCH(チームcsv貼り付け用!K$1,チームcsv変換!$1:$1,0),0))</f>
        <v/>
      </c>
      <c r="L26" s="76" t="str">
        <f ca="1">IF(ISERROR(VLOOKUP($A26,チームcsv変換!$A:$P,MATCH(チームcsv貼り付け用!L$1,チームcsv変換!$1:$1,0),0)),"",VLOOKUP($A26,チームcsv変換!$A:$P,MATCH(チームcsv貼り付け用!L$1,チームcsv変換!$1:$1,0),0))</f>
        <v/>
      </c>
      <c r="M26" s="76" t="str">
        <f ca="1">IF(ISERROR(VLOOKUP($A26,チームcsv変換!$A:$P,MATCH(チームcsv貼り付け用!M$1,チームcsv変換!$1:$1,0),0)),"",VLOOKUP($A26,チームcsv変換!$A:$P,MATCH(チームcsv貼り付け用!M$1,チームcsv変換!$1:$1,0),0))</f>
        <v/>
      </c>
      <c r="N26" s="76" t="str">
        <f ca="1">IF(ISERROR(VLOOKUP($A26,チームcsv変換!$A:$P,MATCH(チームcsv貼り付け用!N$1,チームcsv変換!$1:$1,0),0)),"",VLOOKUP($A26,チームcsv変換!$A:$P,MATCH(チームcsv貼り付け用!N$1,チームcsv変換!$1:$1,0),0))</f>
        <v/>
      </c>
      <c r="O26" s="76" t="str">
        <f ca="1">IF(ISERROR(VLOOKUP($A26,チームcsv変換!$A:$P,MATCH(チームcsv貼り付け用!O$1,チームcsv変換!$1:$1,0),0)),"",VLOOKUP($A26,チームcsv変換!$A:$P,MATCH(チームcsv貼り付け用!O$1,チームcsv変換!$1:$1,0),0))</f>
        <v/>
      </c>
      <c r="P26" s="76" t="str">
        <f ca="1">IF(ISERROR(VLOOKUP($A26,チームcsv変換!$A:$P,MATCH(チームcsv貼り付け用!P$1,チームcsv変換!$1:$1,0),0)),"",VLOOKUP($A26,チームcsv変換!$A:$P,MATCH(チームcsv貼り付け用!P$1,チームcsv変換!$1:$1,0),0))</f>
        <v/>
      </c>
    </row>
    <row r="27" spans="1:16" ht="18" customHeight="1">
      <c r="A27" s="76" t="str">
        <f t="shared" ca="1" si="0"/>
        <v/>
      </c>
      <c r="B27" s="76" t="str">
        <f ca="1">IF(ISERROR(VLOOKUP($A27,チームcsv変換!$A:$P,MATCH(チームcsv貼り付け用!B$1,チームcsv変換!$1:$1,0),0)),"",VLOOKUP($A27,チームcsv変換!$A:$P,MATCH(チームcsv貼り付け用!B$1,チームcsv変換!$1:$1,0),0))</f>
        <v/>
      </c>
      <c r="C27" s="76" t="str">
        <f ca="1">IF(ISERROR(VLOOKUP($A27,チームcsv変換!$A:$P,MATCH(チームcsv貼り付け用!C$1,チームcsv変換!$1:$1,0),0)),"",VLOOKUP($A27,チームcsv変換!$A:$P,MATCH(チームcsv貼り付け用!C$1,チームcsv変換!$1:$1,0),0))</f>
        <v/>
      </c>
      <c r="D27" s="76" t="str">
        <f ca="1">IF(ISERROR(VLOOKUP($A27,チームcsv変換!$A:$P,MATCH(チームcsv貼り付け用!D$1,チームcsv変換!$1:$1,0),0)),"",VLOOKUP($A27,チームcsv変換!$A:$P,MATCH(チームcsv貼り付け用!D$1,チームcsv変換!$1:$1,0),0))</f>
        <v/>
      </c>
      <c r="F27" s="76" t="str">
        <f ca="1">IF(ISERROR(VLOOKUP($A27,チームcsv変換!$A:$P,MATCH(チームcsv貼り付け用!F$1,チームcsv変換!$1:$1,0),0)),"",VLOOKUP($A27,チームcsv変換!$A:$P,MATCH(チームcsv貼り付け用!F$1,チームcsv変換!$1:$1,0),0))</f>
        <v/>
      </c>
      <c r="I27" s="76" t="str">
        <f ca="1">IF(ISERROR(VLOOKUP($A27,チームcsv変換!$A:$P,MATCH(チームcsv貼り付け用!I$1,チームcsv変換!$1:$1,0),0)),"",VLOOKUP($A27,チームcsv変換!$A:$P,MATCH(チームcsv貼り付け用!I$1,チームcsv変換!$1:$1,0),0))</f>
        <v/>
      </c>
      <c r="J27" s="76" t="str">
        <f ca="1">IF(ISERROR(VLOOKUP($A27,チームcsv変換!$A:$P,MATCH(チームcsv貼り付け用!J$1,チームcsv変換!$1:$1,0),0)),"",VLOOKUP($A27,チームcsv変換!$A:$P,MATCH(チームcsv貼り付け用!J$1,チームcsv変換!$1:$1,0),0))</f>
        <v/>
      </c>
      <c r="K27" s="76" t="str">
        <f ca="1">IF(ISERROR(VLOOKUP($A27,チームcsv変換!$A:$P,MATCH(チームcsv貼り付け用!K$1,チームcsv変換!$1:$1,0),0)),"",VLOOKUP($A27,チームcsv変換!$A:$P,MATCH(チームcsv貼り付け用!K$1,チームcsv変換!$1:$1,0),0))</f>
        <v/>
      </c>
      <c r="L27" s="76" t="str">
        <f ca="1">IF(ISERROR(VLOOKUP($A27,チームcsv変換!$A:$P,MATCH(チームcsv貼り付け用!L$1,チームcsv変換!$1:$1,0),0)),"",VLOOKUP($A27,チームcsv変換!$A:$P,MATCH(チームcsv貼り付け用!L$1,チームcsv変換!$1:$1,0),0))</f>
        <v/>
      </c>
      <c r="M27" s="76" t="str">
        <f ca="1">IF(ISERROR(VLOOKUP($A27,チームcsv変換!$A:$P,MATCH(チームcsv貼り付け用!M$1,チームcsv変換!$1:$1,0),0)),"",VLOOKUP($A27,チームcsv変換!$A:$P,MATCH(チームcsv貼り付け用!M$1,チームcsv変換!$1:$1,0),0))</f>
        <v/>
      </c>
      <c r="N27" s="76" t="str">
        <f ca="1">IF(ISERROR(VLOOKUP($A27,チームcsv変換!$A:$P,MATCH(チームcsv貼り付け用!N$1,チームcsv変換!$1:$1,0),0)),"",VLOOKUP($A27,チームcsv変換!$A:$P,MATCH(チームcsv貼り付け用!N$1,チームcsv変換!$1:$1,0),0))</f>
        <v/>
      </c>
      <c r="O27" s="76" t="str">
        <f ca="1">IF(ISERROR(VLOOKUP($A27,チームcsv変換!$A:$P,MATCH(チームcsv貼り付け用!O$1,チームcsv変換!$1:$1,0),0)),"",VLOOKUP($A27,チームcsv変換!$A:$P,MATCH(チームcsv貼り付け用!O$1,チームcsv変換!$1:$1,0),0))</f>
        <v/>
      </c>
      <c r="P27" s="76" t="str">
        <f ca="1">IF(ISERROR(VLOOKUP($A27,チームcsv変換!$A:$P,MATCH(チームcsv貼り付け用!P$1,チームcsv変換!$1:$1,0),0)),"",VLOOKUP($A27,チームcsv変換!$A:$P,MATCH(チームcsv貼り付け用!P$1,チームcsv変換!$1:$1,0),0))</f>
        <v/>
      </c>
    </row>
    <row r="28" spans="1:16" ht="18" customHeight="1">
      <c r="A28" s="76" t="str">
        <f t="shared" ca="1" si="0"/>
        <v/>
      </c>
      <c r="B28" s="76" t="str">
        <f ca="1">IF(ISERROR(VLOOKUP($A28,チームcsv変換!$A:$P,MATCH(チームcsv貼り付け用!B$1,チームcsv変換!$1:$1,0),0)),"",VLOOKUP($A28,チームcsv変換!$A:$P,MATCH(チームcsv貼り付け用!B$1,チームcsv変換!$1:$1,0),0))</f>
        <v/>
      </c>
      <c r="C28" s="76" t="str">
        <f ca="1">IF(ISERROR(VLOOKUP($A28,チームcsv変換!$A:$P,MATCH(チームcsv貼り付け用!C$1,チームcsv変換!$1:$1,0),0)),"",VLOOKUP($A28,チームcsv変換!$A:$P,MATCH(チームcsv貼り付け用!C$1,チームcsv変換!$1:$1,0),0))</f>
        <v/>
      </c>
      <c r="D28" s="76" t="str">
        <f ca="1">IF(ISERROR(VLOOKUP($A28,チームcsv変換!$A:$P,MATCH(チームcsv貼り付け用!D$1,チームcsv変換!$1:$1,0),0)),"",VLOOKUP($A28,チームcsv変換!$A:$P,MATCH(チームcsv貼り付け用!D$1,チームcsv変換!$1:$1,0),0))</f>
        <v/>
      </c>
      <c r="F28" s="76" t="str">
        <f ca="1">IF(ISERROR(VLOOKUP($A28,チームcsv変換!$A:$P,MATCH(チームcsv貼り付け用!F$1,チームcsv変換!$1:$1,0),0)),"",VLOOKUP($A28,チームcsv変換!$A:$P,MATCH(チームcsv貼り付け用!F$1,チームcsv変換!$1:$1,0),0))</f>
        <v/>
      </c>
      <c r="I28" s="76" t="str">
        <f ca="1">IF(ISERROR(VLOOKUP($A28,チームcsv変換!$A:$P,MATCH(チームcsv貼り付け用!I$1,チームcsv変換!$1:$1,0),0)),"",VLOOKUP($A28,チームcsv変換!$A:$P,MATCH(チームcsv貼り付け用!I$1,チームcsv変換!$1:$1,0),0))</f>
        <v/>
      </c>
      <c r="J28" s="76" t="str">
        <f ca="1">IF(ISERROR(VLOOKUP($A28,チームcsv変換!$A:$P,MATCH(チームcsv貼り付け用!J$1,チームcsv変換!$1:$1,0),0)),"",VLOOKUP($A28,チームcsv変換!$A:$P,MATCH(チームcsv貼り付け用!J$1,チームcsv変換!$1:$1,0),0))</f>
        <v/>
      </c>
      <c r="K28" s="76" t="str">
        <f ca="1">IF(ISERROR(VLOOKUP($A28,チームcsv変換!$A:$P,MATCH(チームcsv貼り付け用!K$1,チームcsv変換!$1:$1,0),0)),"",VLOOKUP($A28,チームcsv変換!$A:$P,MATCH(チームcsv貼り付け用!K$1,チームcsv変換!$1:$1,0),0))</f>
        <v/>
      </c>
      <c r="L28" s="76" t="str">
        <f ca="1">IF(ISERROR(VLOOKUP($A28,チームcsv変換!$A:$P,MATCH(チームcsv貼り付け用!L$1,チームcsv変換!$1:$1,0),0)),"",VLOOKUP($A28,チームcsv変換!$A:$P,MATCH(チームcsv貼り付け用!L$1,チームcsv変換!$1:$1,0),0))</f>
        <v/>
      </c>
      <c r="M28" s="76" t="str">
        <f ca="1">IF(ISERROR(VLOOKUP($A28,チームcsv変換!$A:$P,MATCH(チームcsv貼り付け用!M$1,チームcsv変換!$1:$1,0),0)),"",VLOOKUP($A28,チームcsv変換!$A:$P,MATCH(チームcsv貼り付け用!M$1,チームcsv変換!$1:$1,0),0))</f>
        <v/>
      </c>
      <c r="N28" s="76" t="str">
        <f ca="1">IF(ISERROR(VLOOKUP($A28,チームcsv変換!$A:$P,MATCH(チームcsv貼り付け用!N$1,チームcsv変換!$1:$1,0),0)),"",VLOOKUP($A28,チームcsv変換!$A:$P,MATCH(チームcsv貼り付け用!N$1,チームcsv変換!$1:$1,0),0))</f>
        <v/>
      </c>
      <c r="O28" s="76" t="str">
        <f ca="1">IF(ISERROR(VLOOKUP($A28,チームcsv変換!$A:$P,MATCH(チームcsv貼り付け用!O$1,チームcsv変換!$1:$1,0),0)),"",VLOOKUP($A28,チームcsv変換!$A:$P,MATCH(チームcsv貼り付け用!O$1,チームcsv変換!$1:$1,0),0))</f>
        <v/>
      </c>
      <c r="P28" s="76" t="str">
        <f ca="1">IF(ISERROR(VLOOKUP($A28,チームcsv変換!$A:$P,MATCH(チームcsv貼り付け用!P$1,チームcsv変換!$1:$1,0),0)),"",VLOOKUP($A28,チームcsv変換!$A:$P,MATCH(チームcsv貼り付け用!P$1,チームcsv変換!$1:$1,0),0))</f>
        <v/>
      </c>
    </row>
    <row r="29" spans="1:16" ht="18" customHeight="1">
      <c r="A29" s="76" t="str">
        <f t="shared" ca="1" si="0"/>
        <v/>
      </c>
      <c r="B29" s="76" t="str">
        <f ca="1">IF(ISERROR(VLOOKUP($A29,チームcsv変換!$A:$P,MATCH(チームcsv貼り付け用!B$1,チームcsv変換!$1:$1,0),0)),"",VLOOKUP($A29,チームcsv変換!$A:$P,MATCH(チームcsv貼り付け用!B$1,チームcsv変換!$1:$1,0),0))</f>
        <v/>
      </c>
      <c r="C29" s="76" t="str">
        <f ca="1">IF(ISERROR(VLOOKUP($A29,チームcsv変換!$A:$P,MATCH(チームcsv貼り付け用!C$1,チームcsv変換!$1:$1,0),0)),"",VLOOKUP($A29,チームcsv変換!$A:$P,MATCH(チームcsv貼り付け用!C$1,チームcsv変換!$1:$1,0),0))</f>
        <v/>
      </c>
      <c r="D29" s="76" t="str">
        <f ca="1">IF(ISERROR(VLOOKUP($A29,チームcsv変換!$A:$P,MATCH(チームcsv貼り付け用!D$1,チームcsv変換!$1:$1,0),0)),"",VLOOKUP($A29,チームcsv変換!$A:$P,MATCH(チームcsv貼り付け用!D$1,チームcsv変換!$1:$1,0),0))</f>
        <v/>
      </c>
      <c r="F29" s="76" t="str">
        <f ca="1">IF(ISERROR(VLOOKUP($A29,チームcsv変換!$A:$P,MATCH(チームcsv貼り付け用!F$1,チームcsv変換!$1:$1,0),0)),"",VLOOKUP($A29,チームcsv変換!$A:$P,MATCH(チームcsv貼り付け用!F$1,チームcsv変換!$1:$1,0),0))</f>
        <v/>
      </c>
      <c r="I29" s="76" t="str">
        <f ca="1">IF(ISERROR(VLOOKUP($A29,チームcsv変換!$A:$P,MATCH(チームcsv貼り付け用!I$1,チームcsv変換!$1:$1,0),0)),"",VLOOKUP($A29,チームcsv変換!$A:$P,MATCH(チームcsv貼り付け用!I$1,チームcsv変換!$1:$1,0),0))</f>
        <v/>
      </c>
      <c r="J29" s="76" t="str">
        <f ca="1">IF(ISERROR(VLOOKUP($A29,チームcsv変換!$A:$P,MATCH(チームcsv貼り付け用!J$1,チームcsv変換!$1:$1,0),0)),"",VLOOKUP($A29,チームcsv変換!$A:$P,MATCH(チームcsv貼り付け用!J$1,チームcsv変換!$1:$1,0),0))</f>
        <v/>
      </c>
      <c r="K29" s="76" t="str">
        <f ca="1">IF(ISERROR(VLOOKUP($A29,チームcsv変換!$A:$P,MATCH(チームcsv貼り付け用!K$1,チームcsv変換!$1:$1,0),0)),"",VLOOKUP($A29,チームcsv変換!$A:$P,MATCH(チームcsv貼り付け用!K$1,チームcsv変換!$1:$1,0),0))</f>
        <v/>
      </c>
      <c r="L29" s="76" t="str">
        <f ca="1">IF(ISERROR(VLOOKUP($A29,チームcsv変換!$A:$P,MATCH(チームcsv貼り付け用!L$1,チームcsv変換!$1:$1,0),0)),"",VLOOKUP($A29,チームcsv変換!$A:$P,MATCH(チームcsv貼り付け用!L$1,チームcsv変換!$1:$1,0),0))</f>
        <v/>
      </c>
      <c r="M29" s="76" t="str">
        <f ca="1">IF(ISERROR(VLOOKUP($A29,チームcsv変換!$A:$P,MATCH(チームcsv貼り付け用!M$1,チームcsv変換!$1:$1,0),0)),"",VLOOKUP($A29,チームcsv変換!$A:$P,MATCH(チームcsv貼り付け用!M$1,チームcsv変換!$1:$1,0),0))</f>
        <v/>
      </c>
      <c r="N29" s="76" t="str">
        <f ca="1">IF(ISERROR(VLOOKUP($A29,チームcsv変換!$A:$P,MATCH(チームcsv貼り付け用!N$1,チームcsv変換!$1:$1,0),0)),"",VLOOKUP($A29,チームcsv変換!$A:$P,MATCH(チームcsv貼り付け用!N$1,チームcsv変換!$1:$1,0),0))</f>
        <v/>
      </c>
      <c r="O29" s="76" t="str">
        <f ca="1">IF(ISERROR(VLOOKUP($A29,チームcsv変換!$A:$P,MATCH(チームcsv貼り付け用!O$1,チームcsv変換!$1:$1,0),0)),"",VLOOKUP($A29,チームcsv変換!$A:$P,MATCH(チームcsv貼り付け用!O$1,チームcsv変換!$1:$1,0),0))</f>
        <v/>
      </c>
      <c r="P29" s="76" t="str">
        <f ca="1">IF(ISERROR(VLOOKUP($A29,チームcsv変換!$A:$P,MATCH(チームcsv貼り付け用!P$1,チームcsv変換!$1:$1,0),0)),"",VLOOKUP($A29,チームcsv変換!$A:$P,MATCH(チームcsv貼り付け用!P$1,チームcsv変換!$1:$1,0),0))</f>
        <v/>
      </c>
    </row>
    <row r="30" spans="1:16" ht="18" customHeight="1">
      <c r="A30" s="76" t="str">
        <f t="shared" ca="1" si="0"/>
        <v/>
      </c>
      <c r="B30" s="76" t="str">
        <f ca="1">IF(ISERROR(VLOOKUP($A30,チームcsv変換!$A:$P,MATCH(チームcsv貼り付け用!B$1,チームcsv変換!$1:$1,0),0)),"",VLOOKUP($A30,チームcsv変換!$A:$P,MATCH(チームcsv貼り付け用!B$1,チームcsv変換!$1:$1,0),0))</f>
        <v/>
      </c>
      <c r="C30" s="76" t="str">
        <f ca="1">IF(ISERROR(VLOOKUP($A30,チームcsv変換!$A:$P,MATCH(チームcsv貼り付け用!C$1,チームcsv変換!$1:$1,0),0)),"",VLOOKUP($A30,チームcsv変換!$A:$P,MATCH(チームcsv貼り付け用!C$1,チームcsv変換!$1:$1,0),0))</f>
        <v/>
      </c>
      <c r="D30" s="76" t="str">
        <f ca="1">IF(ISERROR(VLOOKUP($A30,チームcsv変換!$A:$P,MATCH(チームcsv貼り付け用!D$1,チームcsv変換!$1:$1,0),0)),"",VLOOKUP($A30,チームcsv変換!$A:$P,MATCH(チームcsv貼り付け用!D$1,チームcsv変換!$1:$1,0),0))</f>
        <v/>
      </c>
      <c r="F30" s="76" t="str">
        <f ca="1">IF(ISERROR(VLOOKUP($A30,チームcsv変換!$A:$P,MATCH(チームcsv貼り付け用!F$1,チームcsv変換!$1:$1,0),0)),"",VLOOKUP($A30,チームcsv変換!$A:$P,MATCH(チームcsv貼り付け用!F$1,チームcsv変換!$1:$1,0),0))</f>
        <v/>
      </c>
      <c r="I30" s="76" t="str">
        <f ca="1">IF(ISERROR(VLOOKUP($A30,チームcsv変換!$A:$P,MATCH(チームcsv貼り付け用!I$1,チームcsv変換!$1:$1,0),0)),"",VLOOKUP($A30,チームcsv変換!$A:$P,MATCH(チームcsv貼り付け用!I$1,チームcsv変換!$1:$1,0),0))</f>
        <v/>
      </c>
      <c r="J30" s="76" t="str">
        <f ca="1">IF(ISERROR(VLOOKUP($A30,チームcsv変換!$A:$P,MATCH(チームcsv貼り付け用!J$1,チームcsv変換!$1:$1,0),0)),"",VLOOKUP($A30,チームcsv変換!$A:$P,MATCH(チームcsv貼り付け用!J$1,チームcsv変換!$1:$1,0),0))</f>
        <v/>
      </c>
      <c r="K30" s="76" t="str">
        <f ca="1">IF(ISERROR(VLOOKUP($A30,チームcsv変換!$A:$P,MATCH(チームcsv貼り付け用!K$1,チームcsv変換!$1:$1,0),0)),"",VLOOKUP($A30,チームcsv変換!$A:$P,MATCH(チームcsv貼り付け用!K$1,チームcsv変換!$1:$1,0),0))</f>
        <v/>
      </c>
      <c r="L30" s="76" t="str">
        <f ca="1">IF(ISERROR(VLOOKUP($A30,チームcsv変換!$A:$P,MATCH(チームcsv貼り付け用!L$1,チームcsv変換!$1:$1,0),0)),"",VLOOKUP($A30,チームcsv変換!$A:$P,MATCH(チームcsv貼り付け用!L$1,チームcsv変換!$1:$1,0),0))</f>
        <v/>
      </c>
      <c r="M30" s="76" t="str">
        <f ca="1">IF(ISERROR(VLOOKUP($A30,チームcsv変換!$A:$P,MATCH(チームcsv貼り付け用!M$1,チームcsv変換!$1:$1,0),0)),"",VLOOKUP($A30,チームcsv変換!$A:$P,MATCH(チームcsv貼り付け用!M$1,チームcsv変換!$1:$1,0),0))</f>
        <v/>
      </c>
      <c r="N30" s="76" t="str">
        <f ca="1">IF(ISERROR(VLOOKUP($A30,チームcsv変換!$A:$P,MATCH(チームcsv貼り付け用!N$1,チームcsv変換!$1:$1,0),0)),"",VLOOKUP($A30,チームcsv変換!$A:$P,MATCH(チームcsv貼り付け用!N$1,チームcsv変換!$1:$1,0),0))</f>
        <v/>
      </c>
      <c r="O30" s="76" t="str">
        <f ca="1">IF(ISERROR(VLOOKUP($A30,チームcsv変換!$A:$P,MATCH(チームcsv貼り付け用!O$1,チームcsv変換!$1:$1,0),0)),"",VLOOKUP($A30,チームcsv変換!$A:$P,MATCH(チームcsv貼り付け用!O$1,チームcsv変換!$1:$1,0),0))</f>
        <v/>
      </c>
      <c r="P30" s="76" t="str">
        <f ca="1">IF(ISERROR(VLOOKUP($A30,チームcsv変換!$A:$P,MATCH(チームcsv貼り付け用!P$1,チームcsv変換!$1:$1,0),0)),"",VLOOKUP($A30,チームcsv変換!$A:$P,MATCH(チームcsv貼り付け用!P$1,チームcsv変換!$1:$1,0),0))</f>
        <v/>
      </c>
    </row>
    <row r="31" spans="1:16" ht="18" customHeight="1">
      <c r="A31" s="76" t="str">
        <f t="shared" ca="1" si="0"/>
        <v/>
      </c>
      <c r="B31" s="76" t="str">
        <f ca="1">IF(ISERROR(VLOOKUP($A31,チームcsv変換!$A:$P,MATCH(チームcsv貼り付け用!B$1,チームcsv変換!$1:$1,0),0)),"",VLOOKUP($A31,チームcsv変換!$A:$P,MATCH(チームcsv貼り付け用!B$1,チームcsv変換!$1:$1,0),0))</f>
        <v/>
      </c>
      <c r="C31" s="76" t="str">
        <f ca="1">IF(ISERROR(VLOOKUP($A31,チームcsv変換!$A:$P,MATCH(チームcsv貼り付け用!C$1,チームcsv変換!$1:$1,0),0)),"",VLOOKUP($A31,チームcsv変換!$A:$P,MATCH(チームcsv貼り付け用!C$1,チームcsv変換!$1:$1,0),0))</f>
        <v/>
      </c>
      <c r="D31" s="76" t="str">
        <f ca="1">IF(ISERROR(VLOOKUP($A31,チームcsv変換!$A:$P,MATCH(チームcsv貼り付け用!D$1,チームcsv変換!$1:$1,0),0)),"",VLOOKUP($A31,チームcsv変換!$A:$P,MATCH(チームcsv貼り付け用!D$1,チームcsv変換!$1:$1,0),0))</f>
        <v/>
      </c>
      <c r="F31" s="76" t="str">
        <f ca="1">IF(ISERROR(VLOOKUP($A31,チームcsv変換!$A:$P,MATCH(チームcsv貼り付け用!F$1,チームcsv変換!$1:$1,0),0)),"",VLOOKUP($A31,チームcsv変換!$A:$P,MATCH(チームcsv貼り付け用!F$1,チームcsv変換!$1:$1,0),0))</f>
        <v/>
      </c>
      <c r="I31" s="76" t="str">
        <f ca="1">IF(ISERROR(VLOOKUP($A31,チームcsv変換!$A:$P,MATCH(チームcsv貼り付け用!I$1,チームcsv変換!$1:$1,0),0)),"",VLOOKUP($A31,チームcsv変換!$A:$P,MATCH(チームcsv貼り付け用!I$1,チームcsv変換!$1:$1,0),0))</f>
        <v/>
      </c>
      <c r="J31" s="76" t="str">
        <f ca="1">IF(ISERROR(VLOOKUP($A31,チームcsv変換!$A:$P,MATCH(チームcsv貼り付け用!J$1,チームcsv変換!$1:$1,0),0)),"",VLOOKUP($A31,チームcsv変換!$A:$P,MATCH(チームcsv貼り付け用!J$1,チームcsv変換!$1:$1,0),0))</f>
        <v/>
      </c>
      <c r="K31" s="76" t="str">
        <f ca="1">IF(ISERROR(VLOOKUP($A31,チームcsv変換!$A:$P,MATCH(チームcsv貼り付け用!K$1,チームcsv変換!$1:$1,0),0)),"",VLOOKUP($A31,チームcsv変換!$A:$P,MATCH(チームcsv貼り付け用!K$1,チームcsv変換!$1:$1,0),0))</f>
        <v/>
      </c>
      <c r="L31" s="76" t="str">
        <f ca="1">IF(ISERROR(VLOOKUP($A31,チームcsv変換!$A:$P,MATCH(チームcsv貼り付け用!L$1,チームcsv変換!$1:$1,0),0)),"",VLOOKUP($A31,チームcsv変換!$A:$P,MATCH(チームcsv貼り付け用!L$1,チームcsv変換!$1:$1,0),0))</f>
        <v/>
      </c>
      <c r="M31" s="76" t="str">
        <f ca="1">IF(ISERROR(VLOOKUP($A31,チームcsv変換!$A:$P,MATCH(チームcsv貼り付け用!M$1,チームcsv変換!$1:$1,0),0)),"",VLOOKUP($A31,チームcsv変換!$A:$P,MATCH(チームcsv貼り付け用!M$1,チームcsv変換!$1:$1,0),0))</f>
        <v/>
      </c>
      <c r="N31" s="76" t="str">
        <f ca="1">IF(ISERROR(VLOOKUP($A31,チームcsv変換!$A:$P,MATCH(チームcsv貼り付け用!N$1,チームcsv変換!$1:$1,0),0)),"",VLOOKUP($A31,チームcsv変換!$A:$P,MATCH(チームcsv貼り付け用!N$1,チームcsv変換!$1:$1,0),0))</f>
        <v/>
      </c>
      <c r="O31" s="76" t="str">
        <f ca="1">IF(ISERROR(VLOOKUP($A31,チームcsv変換!$A:$P,MATCH(チームcsv貼り付け用!O$1,チームcsv変換!$1:$1,0),0)),"",VLOOKUP($A31,チームcsv変換!$A:$P,MATCH(チームcsv貼り付け用!O$1,チームcsv変換!$1:$1,0),0))</f>
        <v/>
      </c>
      <c r="P31" s="76" t="str">
        <f ca="1">IF(ISERROR(VLOOKUP($A31,チームcsv変換!$A:$P,MATCH(チームcsv貼り付け用!P$1,チームcsv変換!$1:$1,0),0)),"",VLOOKUP($A31,チームcsv変換!$A:$P,MATCH(チームcsv貼り付け用!P$1,チームcsv変換!$1:$1,0),0))</f>
        <v/>
      </c>
    </row>
    <row r="32" spans="1:16" ht="18" customHeight="1">
      <c r="A32" s="76" t="str">
        <f t="shared" ca="1" si="0"/>
        <v/>
      </c>
      <c r="B32" s="76" t="str">
        <f ca="1">IF(ISERROR(VLOOKUP($A32,チームcsv変換!$A:$P,MATCH(チームcsv貼り付け用!B$1,チームcsv変換!$1:$1,0),0)),"",VLOOKUP($A32,チームcsv変換!$A:$P,MATCH(チームcsv貼り付け用!B$1,チームcsv変換!$1:$1,0),0))</f>
        <v/>
      </c>
      <c r="C32" s="76" t="str">
        <f ca="1">IF(ISERROR(VLOOKUP($A32,チームcsv変換!$A:$P,MATCH(チームcsv貼り付け用!C$1,チームcsv変換!$1:$1,0),0)),"",VLOOKUP($A32,チームcsv変換!$A:$P,MATCH(チームcsv貼り付け用!C$1,チームcsv変換!$1:$1,0),0))</f>
        <v/>
      </c>
      <c r="D32" s="76" t="str">
        <f ca="1">IF(ISERROR(VLOOKUP($A32,チームcsv変換!$A:$P,MATCH(チームcsv貼り付け用!D$1,チームcsv変換!$1:$1,0),0)),"",VLOOKUP($A32,チームcsv変換!$A:$P,MATCH(チームcsv貼り付け用!D$1,チームcsv変換!$1:$1,0),0))</f>
        <v/>
      </c>
      <c r="F32" s="76" t="str">
        <f ca="1">IF(ISERROR(VLOOKUP($A32,チームcsv変換!$A:$P,MATCH(チームcsv貼り付け用!F$1,チームcsv変換!$1:$1,0),0)),"",VLOOKUP($A32,チームcsv変換!$A:$P,MATCH(チームcsv貼り付け用!F$1,チームcsv変換!$1:$1,0),0))</f>
        <v/>
      </c>
      <c r="I32" s="76" t="str">
        <f ca="1">IF(ISERROR(VLOOKUP($A32,チームcsv変換!$A:$P,MATCH(チームcsv貼り付け用!I$1,チームcsv変換!$1:$1,0),0)),"",VLOOKUP($A32,チームcsv変換!$A:$P,MATCH(チームcsv貼り付け用!I$1,チームcsv変換!$1:$1,0),0))</f>
        <v/>
      </c>
      <c r="J32" s="76" t="str">
        <f ca="1">IF(ISERROR(VLOOKUP($A32,チームcsv変換!$A:$P,MATCH(チームcsv貼り付け用!J$1,チームcsv変換!$1:$1,0),0)),"",VLOOKUP($A32,チームcsv変換!$A:$P,MATCH(チームcsv貼り付け用!J$1,チームcsv変換!$1:$1,0),0))</f>
        <v/>
      </c>
      <c r="K32" s="76" t="str">
        <f ca="1">IF(ISERROR(VLOOKUP($A32,チームcsv変換!$A:$P,MATCH(チームcsv貼り付け用!K$1,チームcsv変換!$1:$1,0),0)),"",VLOOKUP($A32,チームcsv変換!$A:$P,MATCH(チームcsv貼り付け用!K$1,チームcsv変換!$1:$1,0),0))</f>
        <v/>
      </c>
      <c r="L32" s="76" t="str">
        <f ca="1">IF(ISERROR(VLOOKUP($A32,チームcsv変換!$A:$P,MATCH(チームcsv貼り付け用!L$1,チームcsv変換!$1:$1,0),0)),"",VLOOKUP($A32,チームcsv変換!$A:$P,MATCH(チームcsv貼り付け用!L$1,チームcsv変換!$1:$1,0),0))</f>
        <v/>
      </c>
      <c r="M32" s="76" t="str">
        <f ca="1">IF(ISERROR(VLOOKUP($A32,チームcsv変換!$A:$P,MATCH(チームcsv貼り付け用!M$1,チームcsv変換!$1:$1,0),0)),"",VLOOKUP($A32,チームcsv変換!$A:$P,MATCH(チームcsv貼り付け用!M$1,チームcsv変換!$1:$1,0),0))</f>
        <v/>
      </c>
      <c r="N32" s="76" t="str">
        <f ca="1">IF(ISERROR(VLOOKUP($A32,チームcsv変換!$A:$P,MATCH(チームcsv貼り付け用!N$1,チームcsv変換!$1:$1,0),0)),"",VLOOKUP($A32,チームcsv変換!$A:$P,MATCH(チームcsv貼り付け用!N$1,チームcsv変換!$1:$1,0),0))</f>
        <v/>
      </c>
      <c r="O32" s="76" t="str">
        <f ca="1">IF(ISERROR(VLOOKUP($A32,チームcsv変換!$A:$P,MATCH(チームcsv貼り付け用!O$1,チームcsv変換!$1:$1,0),0)),"",VLOOKUP($A32,チームcsv変換!$A:$P,MATCH(チームcsv貼り付け用!O$1,チームcsv変換!$1:$1,0),0))</f>
        <v/>
      </c>
      <c r="P32" s="76" t="str">
        <f ca="1">IF(ISERROR(VLOOKUP($A32,チームcsv変換!$A:$P,MATCH(チームcsv貼り付け用!P$1,チームcsv変換!$1:$1,0),0)),"",VLOOKUP($A32,チームcsv変換!$A:$P,MATCH(チームcsv貼り付け用!P$1,チームcsv変換!$1:$1,0),0))</f>
        <v/>
      </c>
    </row>
    <row r="33" spans="1:16" ht="18" customHeight="1">
      <c r="A33" s="76" t="str">
        <f t="shared" ca="1" si="0"/>
        <v/>
      </c>
      <c r="B33" s="76" t="str">
        <f ca="1">IF(ISERROR(VLOOKUP($A33,チームcsv変換!$A:$P,MATCH(チームcsv貼り付け用!B$1,チームcsv変換!$1:$1,0),0)),"",VLOOKUP($A33,チームcsv変換!$A:$P,MATCH(チームcsv貼り付け用!B$1,チームcsv変換!$1:$1,0),0))</f>
        <v/>
      </c>
      <c r="C33" s="76" t="str">
        <f ca="1">IF(ISERROR(VLOOKUP($A33,チームcsv変換!$A:$P,MATCH(チームcsv貼り付け用!C$1,チームcsv変換!$1:$1,0),0)),"",VLOOKUP($A33,チームcsv変換!$A:$P,MATCH(チームcsv貼り付け用!C$1,チームcsv変換!$1:$1,0),0))</f>
        <v/>
      </c>
      <c r="D33" s="76" t="str">
        <f ca="1">IF(ISERROR(VLOOKUP($A33,チームcsv変換!$A:$P,MATCH(チームcsv貼り付け用!D$1,チームcsv変換!$1:$1,0),0)),"",VLOOKUP($A33,チームcsv変換!$A:$P,MATCH(チームcsv貼り付け用!D$1,チームcsv変換!$1:$1,0),0))</f>
        <v/>
      </c>
      <c r="F33" s="76" t="str">
        <f ca="1">IF(ISERROR(VLOOKUP($A33,チームcsv変換!$A:$P,MATCH(チームcsv貼り付け用!F$1,チームcsv変換!$1:$1,0),0)),"",VLOOKUP($A33,チームcsv変換!$A:$P,MATCH(チームcsv貼り付け用!F$1,チームcsv変換!$1:$1,0),0))</f>
        <v/>
      </c>
      <c r="I33" s="76" t="str">
        <f ca="1">IF(ISERROR(VLOOKUP($A33,チームcsv変換!$A:$P,MATCH(チームcsv貼り付け用!I$1,チームcsv変換!$1:$1,0),0)),"",VLOOKUP($A33,チームcsv変換!$A:$P,MATCH(チームcsv貼り付け用!I$1,チームcsv変換!$1:$1,0),0))</f>
        <v/>
      </c>
      <c r="J33" s="76" t="str">
        <f ca="1">IF(ISERROR(VLOOKUP($A33,チームcsv変換!$A:$P,MATCH(チームcsv貼り付け用!J$1,チームcsv変換!$1:$1,0),0)),"",VLOOKUP($A33,チームcsv変換!$A:$P,MATCH(チームcsv貼り付け用!J$1,チームcsv変換!$1:$1,0),0))</f>
        <v/>
      </c>
      <c r="K33" s="76" t="str">
        <f ca="1">IF(ISERROR(VLOOKUP($A33,チームcsv変換!$A:$P,MATCH(チームcsv貼り付け用!K$1,チームcsv変換!$1:$1,0),0)),"",VLOOKUP($A33,チームcsv変換!$A:$P,MATCH(チームcsv貼り付け用!K$1,チームcsv変換!$1:$1,0),0))</f>
        <v/>
      </c>
      <c r="L33" s="76" t="str">
        <f ca="1">IF(ISERROR(VLOOKUP($A33,チームcsv変換!$A:$P,MATCH(チームcsv貼り付け用!L$1,チームcsv変換!$1:$1,0),0)),"",VLOOKUP($A33,チームcsv変換!$A:$P,MATCH(チームcsv貼り付け用!L$1,チームcsv変換!$1:$1,0),0))</f>
        <v/>
      </c>
      <c r="M33" s="76" t="str">
        <f ca="1">IF(ISERROR(VLOOKUP($A33,チームcsv変換!$A:$P,MATCH(チームcsv貼り付け用!M$1,チームcsv変換!$1:$1,0),0)),"",VLOOKUP($A33,チームcsv変換!$A:$P,MATCH(チームcsv貼り付け用!M$1,チームcsv変換!$1:$1,0),0))</f>
        <v/>
      </c>
      <c r="N33" s="76" t="str">
        <f ca="1">IF(ISERROR(VLOOKUP($A33,チームcsv変換!$A:$P,MATCH(チームcsv貼り付け用!N$1,チームcsv変換!$1:$1,0),0)),"",VLOOKUP($A33,チームcsv変換!$A:$P,MATCH(チームcsv貼り付け用!N$1,チームcsv変換!$1:$1,0),0))</f>
        <v/>
      </c>
      <c r="O33" s="76" t="str">
        <f ca="1">IF(ISERROR(VLOOKUP($A33,チームcsv変換!$A:$P,MATCH(チームcsv貼り付け用!O$1,チームcsv変換!$1:$1,0),0)),"",VLOOKUP($A33,チームcsv変換!$A:$P,MATCH(チームcsv貼り付け用!O$1,チームcsv変換!$1:$1,0),0))</f>
        <v/>
      </c>
      <c r="P33" s="76" t="str">
        <f ca="1">IF(ISERROR(VLOOKUP($A33,チームcsv変換!$A:$P,MATCH(チームcsv貼り付け用!P$1,チームcsv変換!$1:$1,0),0)),"",VLOOKUP($A33,チームcsv変換!$A:$P,MATCH(チームcsv貼り付け用!P$1,チームcsv変換!$1:$1,0),0))</f>
        <v/>
      </c>
    </row>
    <row r="34" spans="1:16" ht="18" customHeight="1">
      <c r="A34" s="76" t="str">
        <f t="shared" ca="1" si="0"/>
        <v/>
      </c>
      <c r="B34" s="76" t="str">
        <f ca="1">IF(ISERROR(VLOOKUP($A34,チームcsv変換!$A:$P,MATCH(チームcsv貼り付け用!B$1,チームcsv変換!$1:$1,0),0)),"",VLOOKUP($A34,チームcsv変換!$A:$P,MATCH(チームcsv貼り付け用!B$1,チームcsv変換!$1:$1,0),0))</f>
        <v/>
      </c>
      <c r="C34" s="76" t="str">
        <f ca="1">IF(ISERROR(VLOOKUP($A34,チームcsv変換!$A:$P,MATCH(チームcsv貼り付け用!C$1,チームcsv変換!$1:$1,0),0)),"",VLOOKUP($A34,チームcsv変換!$A:$P,MATCH(チームcsv貼り付け用!C$1,チームcsv変換!$1:$1,0),0))</f>
        <v/>
      </c>
      <c r="D34" s="76" t="str">
        <f ca="1">IF(ISERROR(VLOOKUP($A34,チームcsv変換!$A:$P,MATCH(チームcsv貼り付け用!D$1,チームcsv変換!$1:$1,0),0)),"",VLOOKUP($A34,チームcsv変換!$A:$P,MATCH(チームcsv貼り付け用!D$1,チームcsv変換!$1:$1,0),0))</f>
        <v/>
      </c>
      <c r="F34" s="76" t="str">
        <f ca="1">IF(ISERROR(VLOOKUP($A34,チームcsv変換!$A:$P,MATCH(チームcsv貼り付け用!F$1,チームcsv変換!$1:$1,0),0)),"",VLOOKUP($A34,チームcsv変換!$A:$P,MATCH(チームcsv貼り付け用!F$1,チームcsv変換!$1:$1,0),0))</f>
        <v/>
      </c>
      <c r="I34" s="76" t="str">
        <f ca="1">IF(ISERROR(VLOOKUP($A34,チームcsv変換!$A:$P,MATCH(チームcsv貼り付け用!I$1,チームcsv変換!$1:$1,0),0)),"",VLOOKUP($A34,チームcsv変換!$A:$P,MATCH(チームcsv貼り付け用!I$1,チームcsv変換!$1:$1,0),0))</f>
        <v/>
      </c>
      <c r="J34" s="76" t="str">
        <f ca="1">IF(ISERROR(VLOOKUP($A34,チームcsv変換!$A:$P,MATCH(チームcsv貼り付け用!J$1,チームcsv変換!$1:$1,0),0)),"",VLOOKUP($A34,チームcsv変換!$A:$P,MATCH(チームcsv貼り付け用!J$1,チームcsv変換!$1:$1,0),0))</f>
        <v/>
      </c>
      <c r="K34" s="76" t="str">
        <f ca="1">IF(ISERROR(VLOOKUP($A34,チームcsv変換!$A:$P,MATCH(チームcsv貼り付け用!K$1,チームcsv変換!$1:$1,0),0)),"",VLOOKUP($A34,チームcsv変換!$A:$P,MATCH(チームcsv貼り付け用!K$1,チームcsv変換!$1:$1,0),0))</f>
        <v/>
      </c>
      <c r="L34" s="76" t="str">
        <f ca="1">IF(ISERROR(VLOOKUP($A34,チームcsv変換!$A:$P,MATCH(チームcsv貼り付け用!L$1,チームcsv変換!$1:$1,0),0)),"",VLOOKUP($A34,チームcsv変換!$A:$P,MATCH(チームcsv貼り付け用!L$1,チームcsv変換!$1:$1,0),0))</f>
        <v/>
      </c>
      <c r="M34" s="76" t="str">
        <f ca="1">IF(ISERROR(VLOOKUP($A34,チームcsv変換!$A:$P,MATCH(チームcsv貼り付け用!M$1,チームcsv変換!$1:$1,0),0)),"",VLOOKUP($A34,チームcsv変換!$A:$P,MATCH(チームcsv貼り付け用!M$1,チームcsv変換!$1:$1,0),0))</f>
        <v/>
      </c>
      <c r="N34" s="76" t="str">
        <f ca="1">IF(ISERROR(VLOOKUP($A34,チームcsv変換!$A:$P,MATCH(チームcsv貼り付け用!N$1,チームcsv変換!$1:$1,0),0)),"",VLOOKUP($A34,チームcsv変換!$A:$P,MATCH(チームcsv貼り付け用!N$1,チームcsv変換!$1:$1,0),0))</f>
        <v/>
      </c>
      <c r="O34" s="76" t="str">
        <f ca="1">IF(ISERROR(VLOOKUP($A34,チームcsv変換!$A:$P,MATCH(チームcsv貼り付け用!O$1,チームcsv変換!$1:$1,0),0)),"",VLOOKUP($A34,チームcsv変換!$A:$P,MATCH(チームcsv貼り付け用!O$1,チームcsv変換!$1:$1,0),0))</f>
        <v/>
      </c>
      <c r="P34" s="76" t="str">
        <f ca="1">IF(ISERROR(VLOOKUP($A34,チームcsv変換!$A:$P,MATCH(チームcsv貼り付け用!P$1,チームcsv変換!$1:$1,0),0)),"",VLOOKUP($A34,チームcsv変換!$A:$P,MATCH(チームcsv貼り付け用!P$1,チームcsv変換!$1:$1,0),0))</f>
        <v/>
      </c>
    </row>
    <row r="35" spans="1:16" ht="18" customHeight="1">
      <c r="A35" s="76" t="str">
        <f t="shared" ca="1" si="0"/>
        <v/>
      </c>
      <c r="B35" s="76" t="str">
        <f ca="1">IF(ISERROR(VLOOKUP($A35,チームcsv変換!$A:$P,MATCH(チームcsv貼り付け用!B$1,チームcsv変換!$1:$1,0),0)),"",VLOOKUP($A35,チームcsv変換!$A:$P,MATCH(チームcsv貼り付け用!B$1,チームcsv変換!$1:$1,0),0))</f>
        <v/>
      </c>
      <c r="C35" s="76" t="str">
        <f ca="1">IF(ISERROR(VLOOKUP($A35,チームcsv変換!$A:$P,MATCH(チームcsv貼り付け用!C$1,チームcsv変換!$1:$1,0),0)),"",VLOOKUP($A35,チームcsv変換!$A:$P,MATCH(チームcsv貼り付け用!C$1,チームcsv変換!$1:$1,0),0))</f>
        <v/>
      </c>
      <c r="D35" s="76" t="str">
        <f ca="1">IF(ISERROR(VLOOKUP($A35,チームcsv変換!$A:$P,MATCH(チームcsv貼り付け用!D$1,チームcsv変換!$1:$1,0),0)),"",VLOOKUP($A35,チームcsv変換!$A:$P,MATCH(チームcsv貼り付け用!D$1,チームcsv変換!$1:$1,0),0))</f>
        <v/>
      </c>
      <c r="F35" s="76" t="str">
        <f ca="1">IF(ISERROR(VLOOKUP($A35,チームcsv変換!$A:$P,MATCH(チームcsv貼り付け用!F$1,チームcsv変換!$1:$1,0),0)),"",VLOOKUP($A35,チームcsv変換!$A:$P,MATCH(チームcsv貼り付け用!F$1,チームcsv変換!$1:$1,0),0))</f>
        <v/>
      </c>
      <c r="I35" s="76" t="str">
        <f ca="1">IF(ISERROR(VLOOKUP($A35,チームcsv変換!$A:$P,MATCH(チームcsv貼り付け用!I$1,チームcsv変換!$1:$1,0),0)),"",VLOOKUP($A35,チームcsv変換!$A:$P,MATCH(チームcsv貼り付け用!I$1,チームcsv変換!$1:$1,0),0))</f>
        <v/>
      </c>
      <c r="J35" s="76" t="str">
        <f ca="1">IF(ISERROR(VLOOKUP($A35,チームcsv変換!$A:$P,MATCH(チームcsv貼り付け用!J$1,チームcsv変換!$1:$1,0),0)),"",VLOOKUP($A35,チームcsv変換!$A:$P,MATCH(チームcsv貼り付け用!J$1,チームcsv変換!$1:$1,0),0))</f>
        <v/>
      </c>
      <c r="K35" s="76" t="str">
        <f ca="1">IF(ISERROR(VLOOKUP($A35,チームcsv変換!$A:$P,MATCH(チームcsv貼り付け用!K$1,チームcsv変換!$1:$1,0),0)),"",VLOOKUP($A35,チームcsv変換!$A:$P,MATCH(チームcsv貼り付け用!K$1,チームcsv変換!$1:$1,0),0))</f>
        <v/>
      </c>
      <c r="L35" s="76" t="str">
        <f ca="1">IF(ISERROR(VLOOKUP($A35,チームcsv変換!$A:$P,MATCH(チームcsv貼り付け用!L$1,チームcsv変換!$1:$1,0),0)),"",VLOOKUP($A35,チームcsv変換!$A:$P,MATCH(チームcsv貼り付け用!L$1,チームcsv変換!$1:$1,0),0))</f>
        <v/>
      </c>
      <c r="M35" s="76" t="str">
        <f ca="1">IF(ISERROR(VLOOKUP($A35,チームcsv変換!$A:$P,MATCH(チームcsv貼り付け用!M$1,チームcsv変換!$1:$1,0),0)),"",VLOOKUP($A35,チームcsv変換!$A:$P,MATCH(チームcsv貼り付け用!M$1,チームcsv変換!$1:$1,0),0))</f>
        <v/>
      </c>
      <c r="N35" s="76" t="str">
        <f ca="1">IF(ISERROR(VLOOKUP($A35,チームcsv変換!$A:$P,MATCH(チームcsv貼り付け用!N$1,チームcsv変換!$1:$1,0),0)),"",VLOOKUP($A35,チームcsv変換!$A:$P,MATCH(チームcsv貼り付け用!N$1,チームcsv変換!$1:$1,0),0))</f>
        <v/>
      </c>
      <c r="O35" s="76" t="str">
        <f ca="1">IF(ISERROR(VLOOKUP($A35,チームcsv変換!$A:$P,MATCH(チームcsv貼り付け用!O$1,チームcsv変換!$1:$1,0),0)),"",VLOOKUP($A35,チームcsv変換!$A:$P,MATCH(チームcsv貼り付け用!O$1,チームcsv変換!$1:$1,0),0))</f>
        <v/>
      </c>
      <c r="P35" s="76" t="str">
        <f ca="1">IF(ISERROR(VLOOKUP($A35,チームcsv変換!$A:$P,MATCH(チームcsv貼り付け用!P$1,チームcsv変換!$1:$1,0),0)),"",VLOOKUP($A35,チームcsv変換!$A:$P,MATCH(チームcsv貼り付け用!P$1,チームcsv変換!$1:$1,0),0))</f>
        <v/>
      </c>
    </row>
    <row r="36" spans="1:16" ht="18" customHeight="1">
      <c r="A36" s="76" t="str">
        <f t="shared" ca="1" si="0"/>
        <v/>
      </c>
      <c r="B36" s="76" t="str">
        <f ca="1">IF(ISERROR(VLOOKUP($A36,チームcsv変換!$A:$P,MATCH(チームcsv貼り付け用!B$1,チームcsv変換!$1:$1,0),0)),"",VLOOKUP($A36,チームcsv変換!$A:$P,MATCH(チームcsv貼り付け用!B$1,チームcsv変換!$1:$1,0),0))</f>
        <v/>
      </c>
      <c r="C36" s="76" t="str">
        <f ca="1">IF(ISERROR(VLOOKUP($A36,チームcsv変換!$A:$P,MATCH(チームcsv貼り付け用!C$1,チームcsv変換!$1:$1,0),0)),"",VLOOKUP($A36,チームcsv変換!$A:$P,MATCH(チームcsv貼り付け用!C$1,チームcsv変換!$1:$1,0),0))</f>
        <v/>
      </c>
      <c r="D36" s="76" t="str">
        <f ca="1">IF(ISERROR(VLOOKUP($A36,チームcsv変換!$A:$P,MATCH(チームcsv貼り付け用!D$1,チームcsv変換!$1:$1,0),0)),"",VLOOKUP($A36,チームcsv変換!$A:$P,MATCH(チームcsv貼り付け用!D$1,チームcsv変換!$1:$1,0),0))</f>
        <v/>
      </c>
      <c r="F36" s="76" t="str">
        <f ca="1">IF(ISERROR(VLOOKUP($A36,チームcsv変換!$A:$P,MATCH(チームcsv貼り付け用!F$1,チームcsv変換!$1:$1,0),0)),"",VLOOKUP($A36,チームcsv変換!$A:$P,MATCH(チームcsv貼り付け用!F$1,チームcsv変換!$1:$1,0),0))</f>
        <v/>
      </c>
      <c r="I36" s="76" t="str">
        <f ca="1">IF(ISERROR(VLOOKUP($A36,チームcsv変換!$A:$P,MATCH(チームcsv貼り付け用!I$1,チームcsv変換!$1:$1,0),0)),"",VLOOKUP($A36,チームcsv変換!$A:$P,MATCH(チームcsv貼り付け用!I$1,チームcsv変換!$1:$1,0),0))</f>
        <v/>
      </c>
      <c r="J36" s="76" t="str">
        <f ca="1">IF(ISERROR(VLOOKUP($A36,チームcsv変換!$A:$P,MATCH(チームcsv貼り付け用!J$1,チームcsv変換!$1:$1,0),0)),"",VLOOKUP($A36,チームcsv変換!$A:$P,MATCH(チームcsv貼り付け用!J$1,チームcsv変換!$1:$1,0),0))</f>
        <v/>
      </c>
      <c r="K36" s="76" t="str">
        <f ca="1">IF(ISERROR(VLOOKUP($A36,チームcsv変換!$A:$P,MATCH(チームcsv貼り付け用!K$1,チームcsv変換!$1:$1,0),0)),"",VLOOKUP($A36,チームcsv変換!$A:$P,MATCH(チームcsv貼り付け用!K$1,チームcsv変換!$1:$1,0),0))</f>
        <v/>
      </c>
      <c r="L36" s="76" t="str">
        <f ca="1">IF(ISERROR(VLOOKUP($A36,チームcsv変換!$A:$P,MATCH(チームcsv貼り付け用!L$1,チームcsv変換!$1:$1,0),0)),"",VLOOKUP($A36,チームcsv変換!$A:$P,MATCH(チームcsv貼り付け用!L$1,チームcsv変換!$1:$1,0),0))</f>
        <v/>
      </c>
      <c r="M36" s="76" t="str">
        <f ca="1">IF(ISERROR(VLOOKUP($A36,チームcsv変換!$A:$P,MATCH(チームcsv貼り付け用!M$1,チームcsv変換!$1:$1,0),0)),"",VLOOKUP($A36,チームcsv変換!$A:$P,MATCH(チームcsv貼り付け用!M$1,チームcsv変換!$1:$1,0),0))</f>
        <v/>
      </c>
      <c r="N36" s="76" t="str">
        <f ca="1">IF(ISERROR(VLOOKUP($A36,チームcsv変換!$A:$P,MATCH(チームcsv貼り付け用!N$1,チームcsv変換!$1:$1,0),0)),"",VLOOKUP($A36,チームcsv変換!$A:$P,MATCH(チームcsv貼り付け用!N$1,チームcsv変換!$1:$1,0),0))</f>
        <v/>
      </c>
      <c r="O36" s="76" t="str">
        <f ca="1">IF(ISERROR(VLOOKUP($A36,チームcsv変換!$A:$P,MATCH(チームcsv貼り付け用!O$1,チームcsv変換!$1:$1,0),0)),"",VLOOKUP($A36,チームcsv変換!$A:$P,MATCH(チームcsv貼り付け用!O$1,チームcsv変換!$1:$1,0),0))</f>
        <v/>
      </c>
      <c r="P36" s="76" t="str">
        <f ca="1">IF(ISERROR(VLOOKUP($A36,チームcsv変換!$A:$P,MATCH(チームcsv貼り付け用!P$1,チームcsv変換!$1:$1,0),0)),"",VLOOKUP($A36,チームcsv変換!$A:$P,MATCH(チームcsv貼り付け用!P$1,チームcsv変換!$1:$1,0),0))</f>
        <v/>
      </c>
    </row>
    <row r="37" spans="1:16" ht="18" customHeight="1">
      <c r="A37" s="76" t="str">
        <f t="shared" ca="1" si="0"/>
        <v/>
      </c>
      <c r="B37" s="76" t="str">
        <f ca="1">IF(ISERROR(VLOOKUP($A37,チームcsv変換!$A:$P,MATCH(チームcsv貼り付け用!B$1,チームcsv変換!$1:$1,0),0)),"",VLOOKUP($A37,チームcsv変換!$A:$P,MATCH(チームcsv貼り付け用!B$1,チームcsv変換!$1:$1,0),0))</f>
        <v/>
      </c>
      <c r="C37" s="76" t="str">
        <f ca="1">IF(ISERROR(VLOOKUP($A37,チームcsv変換!$A:$P,MATCH(チームcsv貼り付け用!C$1,チームcsv変換!$1:$1,0),0)),"",VLOOKUP($A37,チームcsv変換!$A:$P,MATCH(チームcsv貼り付け用!C$1,チームcsv変換!$1:$1,0),0))</f>
        <v/>
      </c>
      <c r="D37" s="76" t="str">
        <f ca="1">IF(ISERROR(VLOOKUP($A37,チームcsv変換!$A:$P,MATCH(チームcsv貼り付け用!D$1,チームcsv変換!$1:$1,0),0)),"",VLOOKUP($A37,チームcsv変換!$A:$P,MATCH(チームcsv貼り付け用!D$1,チームcsv変換!$1:$1,0),0))</f>
        <v/>
      </c>
      <c r="F37" s="76" t="str">
        <f ca="1">IF(ISERROR(VLOOKUP($A37,チームcsv変換!$A:$P,MATCH(チームcsv貼り付け用!F$1,チームcsv変換!$1:$1,0),0)),"",VLOOKUP($A37,チームcsv変換!$A:$P,MATCH(チームcsv貼り付け用!F$1,チームcsv変換!$1:$1,0),0))</f>
        <v/>
      </c>
      <c r="I37" s="76" t="str">
        <f ca="1">IF(ISERROR(VLOOKUP($A37,チームcsv変換!$A:$P,MATCH(チームcsv貼り付け用!I$1,チームcsv変換!$1:$1,0),0)),"",VLOOKUP($A37,チームcsv変換!$A:$P,MATCH(チームcsv貼り付け用!I$1,チームcsv変換!$1:$1,0),0))</f>
        <v/>
      </c>
      <c r="J37" s="76" t="str">
        <f ca="1">IF(ISERROR(VLOOKUP($A37,チームcsv変換!$A:$P,MATCH(チームcsv貼り付け用!J$1,チームcsv変換!$1:$1,0),0)),"",VLOOKUP($A37,チームcsv変換!$A:$P,MATCH(チームcsv貼り付け用!J$1,チームcsv変換!$1:$1,0),0))</f>
        <v/>
      </c>
      <c r="K37" s="76" t="str">
        <f ca="1">IF(ISERROR(VLOOKUP($A37,チームcsv変換!$A:$P,MATCH(チームcsv貼り付け用!K$1,チームcsv変換!$1:$1,0),0)),"",VLOOKUP($A37,チームcsv変換!$A:$P,MATCH(チームcsv貼り付け用!K$1,チームcsv変換!$1:$1,0),0))</f>
        <v/>
      </c>
      <c r="L37" s="76" t="str">
        <f ca="1">IF(ISERROR(VLOOKUP($A37,チームcsv変換!$A:$P,MATCH(チームcsv貼り付け用!L$1,チームcsv変換!$1:$1,0),0)),"",VLOOKUP($A37,チームcsv変換!$A:$P,MATCH(チームcsv貼り付け用!L$1,チームcsv変換!$1:$1,0),0))</f>
        <v/>
      </c>
      <c r="M37" s="76" t="str">
        <f ca="1">IF(ISERROR(VLOOKUP($A37,チームcsv変換!$A:$P,MATCH(チームcsv貼り付け用!M$1,チームcsv変換!$1:$1,0),0)),"",VLOOKUP($A37,チームcsv変換!$A:$P,MATCH(チームcsv貼り付け用!M$1,チームcsv変換!$1:$1,0),0))</f>
        <v/>
      </c>
      <c r="N37" s="76" t="str">
        <f ca="1">IF(ISERROR(VLOOKUP($A37,チームcsv変換!$A:$P,MATCH(チームcsv貼り付け用!N$1,チームcsv変換!$1:$1,0),0)),"",VLOOKUP($A37,チームcsv変換!$A:$P,MATCH(チームcsv貼り付け用!N$1,チームcsv変換!$1:$1,0),0))</f>
        <v/>
      </c>
      <c r="O37" s="76" t="str">
        <f ca="1">IF(ISERROR(VLOOKUP($A37,チームcsv変換!$A:$P,MATCH(チームcsv貼り付け用!O$1,チームcsv変換!$1:$1,0),0)),"",VLOOKUP($A37,チームcsv変換!$A:$P,MATCH(チームcsv貼り付け用!O$1,チームcsv変換!$1:$1,0),0))</f>
        <v/>
      </c>
      <c r="P37" s="76" t="str">
        <f ca="1">IF(ISERROR(VLOOKUP($A37,チームcsv変換!$A:$P,MATCH(チームcsv貼り付け用!P$1,チームcsv変換!$1:$1,0),0)),"",VLOOKUP($A37,チームcsv変換!$A:$P,MATCH(チームcsv貼り付け用!P$1,チームcsv変換!$1:$1,0),0))</f>
        <v/>
      </c>
    </row>
    <row r="38" spans="1:16" ht="18" customHeight="1"/>
    <row r="39" spans="1:16" ht="18" customHeight="1"/>
    <row r="40" spans="1:16" ht="18" customHeight="1"/>
    <row r="41" spans="1:16" ht="18" customHeight="1"/>
    <row r="42" spans="1:16" ht="18" customHeight="1"/>
    <row r="43" spans="1:16" ht="18" customHeight="1"/>
    <row r="44" spans="1:16" ht="18" customHeight="1"/>
    <row r="45" spans="1:16" ht="18" customHeight="1"/>
    <row r="46" spans="1:16" ht="18" customHeight="1"/>
    <row r="47" spans="1:16" ht="18" customHeight="1"/>
    <row r="48" spans="1:16"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phoneticPr fontId="9"/>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1000"/>
  <sheetViews>
    <sheetView topLeftCell="J1" workbookViewId="0">
      <selection activeCell="K10" sqref="K10"/>
    </sheetView>
  </sheetViews>
  <sheetFormatPr defaultColWidth="14.42578125" defaultRowHeight="15" customHeight="1"/>
  <cols>
    <col min="1" max="1" width="9.85546875" style="76" bestFit="1" customWidth="1"/>
    <col min="2" max="37" width="8.7109375" style="76" customWidth="1"/>
    <col min="38" max="16384" width="14.42578125" style="76"/>
  </cols>
  <sheetData>
    <row r="1" spans="1:37" ht="18" customHeight="1">
      <c r="A1" s="188">
        <v>0</v>
      </c>
      <c r="B1" s="76" t="s">
        <v>134</v>
      </c>
      <c r="C1" s="76" t="s">
        <v>135</v>
      </c>
      <c r="D1" s="76" t="s">
        <v>136</v>
      </c>
      <c r="E1" s="76" t="s">
        <v>88</v>
      </c>
      <c r="F1" s="76" t="s">
        <v>137</v>
      </c>
      <c r="G1" s="76" t="s">
        <v>138</v>
      </c>
      <c r="H1" s="76" t="s">
        <v>139</v>
      </c>
      <c r="I1" s="76" t="s">
        <v>140</v>
      </c>
      <c r="J1" s="76" t="s">
        <v>141</v>
      </c>
      <c r="K1" s="76" t="s">
        <v>102</v>
      </c>
      <c r="L1" s="76" t="s">
        <v>103</v>
      </c>
      <c r="M1" s="76" t="s">
        <v>93</v>
      </c>
      <c r="N1" s="76" t="s">
        <v>142</v>
      </c>
      <c r="O1" s="76" t="s">
        <v>143</v>
      </c>
      <c r="P1" s="76" t="s">
        <v>144</v>
      </c>
      <c r="Q1" s="76" t="s">
        <v>145</v>
      </c>
      <c r="R1" s="76" t="s">
        <v>146</v>
      </c>
      <c r="S1" s="76" t="s">
        <v>147</v>
      </c>
      <c r="T1" s="76" t="s">
        <v>148</v>
      </c>
      <c r="U1" s="76" t="s">
        <v>149</v>
      </c>
      <c r="V1" s="76" t="s">
        <v>150</v>
      </c>
      <c r="W1" s="76" t="s">
        <v>151</v>
      </c>
      <c r="X1" s="76" t="s">
        <v>152</v>
      </c>
      <c r="Y1" s="76" t="s">
        <v>153</v>
      </c>
      <c r="Z1" s="76" t="s">
        <v>154</v>
      </c>
      <c r="AA1" s="76" t="s">
        <v>155</v>
      </c>
      <c r="AB1" s="76" t="s">
        <v>156</v>
      </c>
      <c r="AC1" s="76" t="s">
        <v>157</v>
      </c>
      <c r="AD1" s="76" t="s">
        <v>158</v>
      </c>
      <c r="AE1" s="76" t="s">
        <v>159</v>
      </c>
      <c r="AF1" s="76" t="s">
        <v>160</v>
      </c>
      <c r="AG1" s="76" t="s">
        <v>161</v>
      </c>
      <c r="AH1" s="76" t="s">
        <v>162</v>
      </c>
      <c r="AI1" s="76" t="s">
        <v>163</v>
      </c>
      <c r="AJ1" s="76" t="s">
        <v>164</v>
      </c>
      <c r="AK1" s="76" t="s">
        <v>165</v>
      </c>
    </row>
    <row r="2" spans="1:37" ht="18" customHeight="1">
      <c r="A2" s="76">
        <f t="shared" ref="A2:A121" si="0">IF(B2="",A1,A1+1)</f>
        <v>0</v>
      </c>
      <c r="B2" s="76" t="str">
        <f>IF(中学一覧表!D3="","",IF(中学一覧表!C3="男",10000+中学一覧表!D3,20000+中学一覧表!D3))</f>
        <v/>
      </c>
      <c r="C2" s="76" t="str">
        <f ca="1">IF(中学一覧表!D3="","",VLOOKUP(VLOOKUP(中学一覧表!D3,INDIRECT("中学"&amp;中学一覧表!C3&amp;"選手データ!A:O"),MATCH("所属",INDIRECT("中学"&amp;中学一覧表!C3&amp;"選手データ!1:1"),0),0)&amp;"中",所属csv!$A:$H,MATCH("所属コード",所属csv!$1:$1,0),0))</f>
        <v/>
      </c>
      <c r="F2" s="76" t="str">
        <f>IF(中学一覧表!D3="","",中学一覧表!D3)</f>
        <v/>
      </c>
      <c r="G2" s="76" t="str">
        <f ca="1">IF(中学一覧表!E3="","",中学一覧表!E3)</f>
        <v/>
      </c>
      <c r="H2" s="76" t="str">
        <f ca="1">IF(中学一覧表!D3="","",VLOOKUP(中学一覧表!D3,INDIRECT("中学"&amp;中学一覧表!C3&amp;"選手データ!A:O"),MATCH("ﾌﾘｶﾞﾅ(姓)",INDIRECT("中学"&amp;中学一覧表!C3&amp;"選手データ!1:1"),0),0)&amp;" "&amp;VLOOKUP(中学一覧表!D3,INDIRECT("中学"&amp;中学一覧表!C3&amp;"選手データ!A:O"),MATCH("ﾌﾘｶﾞﾅ(名)",INDIRECT("中学"&amp;中学一覧表!C3&amp;"選手データ!1:1"),0),0))</f>
        <v/>
      </c>
      <c r="I2" s="76" t="str">
        <f ca="1">IF(中学一覧表!E3="","",中学一覧表!E3)</f>
        <v/>
      </c>
      <c r="J2" s="76" t="str">
        <f ca="1">IF(中学一覧表!D3="","",VLOOKUP(中学一覧表!D3,INDIRECT("中学"&amp;中学一覧表!C3&amp;"選手データ!A:O"),MATCH("FAMILY NAME",INDIRECT("中学"&amp;中学一覧表!C3&amp;"選手データ!1:1"),0),0)&amp;" "&amp;VLOOKUP(中学一覧表!D3,INDIRECT("中学"&amp;中学一覧表!C3&amp;"選手データ!A:O"),MATCH("Firstname",INDIRECT("中学"&amp;中学一覧表!C3&amp;"選手データ!1:1"),0),0))</f>
        <v/>
      </c>
      <c r="K2" s="76" t="str">
        <f>IF(中学一覧表!D3="","","JPN")</f>
        <v/>
      </c>
      <c r="L2" s="76" t="str">
        <f>IF(中学一覧表!D3="","",IF(中学一覧表!C3="男",1,2))</f>
        <v/>
      </c>
      <c r="M2" s="76" t="str">
        <f>IF(中学一覧表!D3="","",中学一覧表!F3)</f>
        <v/>
      </c>
      <c r="N2" s="76" t="str">
        <f ca="1">IF(中学一覧表!D3="","",LEFT(VLOOKUP(中学一覧表!D3,INDIRECT("中学"&amp;中学一覧表!C3&amp;"選手データ!A:O"),MATCH("Birthday",INDIRECT("中学"&amp;中学一覧表!C3&amp;"選手データ!1:1"),0),0),4))</f>
        <v/>
      </c>
      <c r="O2" s="76" t="str">
        <f>IF(中学一覧表!D3="","","0")</f>
        <v/>
      </c>
      <c r="P2" s="76" t="str">
        <f>IF(中学一覧表!D3="","","千葉")</f>
        <v/>
      </c>
      <c r="R2" s="76" t="str">
        <f>IF(中学一覧表!G3="","",VLOOKUP(中学一覧表!G3,競技csv!$A:$O,MATCH("競技コード",競技csv!$1:$1,0),0))</f>
        <v/>
      </c>
      <c r="S2" s="76" t="str" cm="1">
        <f t="array" ref="S2">IF(中学一覧表!J3="","",中学一覧表!J3&amp;".")&amp;_xlfn.IFS(中学一覧表!K3="","",OR(VLOOKUP(R2,競技csv!$B:$O,2,0)&lt;=31,VLOOKUP(R2,競技csv!$B:$O,2,0)&gt;=100),TEXT(中学一覧表!K3,"00")&amp;".",TRUE,TEXT(中学一覧表!K3,"00")&amp;"m")&amp;IF(中学一覧表!L3="","",TEXT(中学一覧表!L3,"00"))</f>
        <v/>
      </c>
      <c r="T2" s="76" t="str">
        <f>IF(中学一覧表!G3="","","0")</f>
        <v/>
      </c>
      <c r="U2" s="76" t="str">
        <f>IF(中学一覧表!G3="","","2")</f>
        <v/>
      </c>
      <c r="V2" s="76" t="str">
        <f>IF(中学一覧表!M3="","",VLOOKUP(中学一覧表!M3,競技csv!$A:$O,MATCH("競技コード",競技csv!$1:$1,0),0))</f>
        <v/>
      </c>
      <c r="W2" s="76" t="str" cm="1">
        <f t="array" ref="W2">IF(中学一覧表!P3="","",中学一覧表!P3&amp;".")&amp;_xlfn.IFS(中学一覧表!Q3="","",OR(VLOOKUP(V2,競技csv!$B:$O,2,0)&lt;=31,VLOOKUP(V2,競技csv!$B:$O,2,0)&gt;=100),TEXT(中学一覧表!Q3,"00")&amp;".",TRUE,TEXT(中学一覧表!Q3,"00")&amp;"m")&amp;IF(中学一覧表!R3="","",TEXT(中学一覧表!R3,"00"))</f>
        <v/>
      </c>
      <c r="X2" s="76" t="str">
        <f>IF(中学一覧表!M3="","","0")</f>
        <v/>
      </c>
      <c r="Y2" s="76" t="str">
        <f>IF(中学一覧表!M3="","","2")</f>
        <v/>
      </c>
      <c r="Z2" s="76" t="str">
        <f>IF(中学一覧表!S3="","",VLOOKUP("中学"&amp;中学一覧表!C3&amp;"子4X100mR",競技csv!A:O,MATCH("競技コード",競技csv!$1:$1,0),0))</f>
        <v/>
      </c>
      <c r="AA2" s="76" t="str">
        <f>IF(中学一覧表!T3="","",中学一覧表!T3&amp;".")&amp;IF(中学一覧表!U3="","",TEXT(中学一覧表!U3,"00")&amp;".")&amp;IF(中学一覧表!V3="","",TEXT(中学一覧表!V3,"00"))</f>
        <v/>
      </c>
      <c r="AB2" s="76" t="str">
        <f>IF(中学一覧表!S3="","","0")</f>
        <v/>
      </c>
      <c r="AC2" s="76" t="str">
        <f>IF(中学一覧表!S3="","","2")</f>
        <v/>
      </c>
    </row>
    <row r="3" spans="1:37" ht="18" customHeight="1">
      <c r="A3" s="76">
        <f t="shared" si="0"/>
        <v>0</v>
      </c>
      <c r="B3" s="76" t="str">
        <f>IF(中学一覧表!D4="","",IF(中学一覧表!C4="男",10000+中学一覧表!D4,20000+中学一覧表!D4))</f>
        <v/>
      </c>
      <c r="C3" s="76" t="str">
        <f ca="1">IF(中学一覧表!D4="","",VLOOKUP(VLOOKUP(中学一覧表!D4,INDIRECT("中学"&amp;中学一覧表!C4&amp;"選手データ!A:O"),MATCH("所属",INDIRECT("中学"&amp;中学一覧表!C4&amp;"選手データ!1:1"),0),0)&amp;"中",所属csv!$A:$H,MATCH("所属コード",所属csv!$1:$1,0),0))</f>
        <v/>
      </c>
      <c r="F3" s="76" t="str">
        <f>IF(中学一覧表!D4="","",中学一覧表!D4)</f>
        <v/>
      </c>
      <c r="G3" s="76" t="str">
        <f ca="1">IF(中学一覧表!E4="","",中学一覧表!E4)</f>
        <v/>
      </c>
      <c r="H3" s="76" t="str">
        <f ca="1">IF(中学一覧表!D4="","",VLOOKUP(中学一覧表!D4,INDIRECT("中学"&amp;中学一覧表!C4&amp;"選手データ!A:O"),MATCH("ﾌﾘｶﾞﾅ(姓)",INDIRECT("中学"&amp;中学一覧表!C4&amp;"選手データ!1:1"),0),0)&amp;" "&amp;VLOOKUP(中学一覧表!D4,INDIRECT("中学"&amp;中学一覧表!C4&amp;"選手データ!A:O"),MATCH("ﾌﾘｶﾞﾅ(名)",INDIRECT("中学"&amp;中学一覧表!C4&amp;"選手データ!1:1"),0),0))</f>
        <v/>
      </c>
      <c r="I3" s="76" t="str">
        <f ca="1">IF(中学一覧表!E4="","",中学一覧表!E4)</f>
        <v/>
      </c>
      <c r="J3" s="76" t="str">
        <f ca="1">IF(中学一覧表!D4="","",VLOOKUP(中学一覧表!D4,INDIRECT("中学"&amp;中学一覧表!C4&amp;"選手データ!A:O"),MATCH("FAMILY NAME",INDIRECT("中学"&amp;中学一覧表!C4&amp;"選手データ!1:1"),0),0)&amp;" "&amp;VLOOKUP(中学一覧表!D4,INDIRECT("中学"&amp;中学一覧表!C4&amp;"選手データ!A:O"),MATCH("Firstname",INDIRECT("中学"&amp;中学一覧表!C4&amp;"選手データ!1:1"),0),0))</f>
        <v/>
      </c>
      <c r="K3" s="76" t="str">
        <f>IF(中学一覧表!D4="","","JPN")</f>
        <v/>
      </c>
      <c r="L3" s="76" t="str">
        <f>IF(中学一覧表!D4="","",IF(中学一覧表!C4="男",1,2))</f>
        <v/>
      </c>
      <c r="M3" s="76" t="str">
        <f>IF(中学一覧表!D4="","",中学一覧表!F4)</f>
        <v/>
      </c>
      <c r="N3" s="76" t="str">
        <f ca="1">IF(中学一覧表!D4="","",LEFT(VLOOKUP(中学一覧表!D4,INDIRECT("中学"&amp;中学一覧表!C4&amp;"選手データ!A:O"),MATCH("Birthday",INDIRECT("中学"&amp;中学一覧表!C4&amp;"選手データ!1:1"),0),0),4))</f>
        <v/>
      </c>
      <c r="O3" s="76" t="str">
        <f>IF(中学一覧表!D4="","","0")</f>
        <v/>
      </c>
      <c r="P3" s="76" t="str">
        <f>IF(中学一覧表!D4="","","千葉")</f>
        <v/>
      </c>
      <c r="R3" s="76" t="str">
        <f>IF(中学一覧表!G4="","",VLOOKUP(中学一覧表!G4,競技csv!$A:$O,MATCH("競技コード",競技csv!$1:$1,0),0))</f>
        <v/>
      </c>
      <c r="S3" s="76" t="str" cm="1">
        <f t="array" ref="S3">IF(中学一覧表!J4="","",中学一覧表!J4&amp;".")&amp;_xlfn.IFS(中学一覧表!K4="","",OR(VLOOKUP(R3,競技csv!$B:$O,2,0)&lt;=31,VLOOKUP(R3,競技csv!$B:$O,2,0)&gt;=100),TEXT(中学一覧表!K4,"00")&amp;".",TRUE,TEXT(中学一覧表!K4,"00")&amp;"m")&amp;IF(中学一覧表!L4="","",TEXT(中学一覧表!L4,"00"))</f>
        <v/>
      </c>
      <c r="T3" s="76" t="str">
        <f>IF(中学一覧表!G4="","","0")</f>
        <v/>
      </c>
      <c r="U3" s="76" t="str">
        <f>IF(中学一覧表!G4="","","2")</f>
        <v/>
      </c>
      <c r="V3" s="76" t="str">
        <f>IF(中学一覧表!M4="","",VLOOKUP(中学一覧表!M4,競技csv!$A:$O,MATCH("競技コード",競技csv!$1:$1,0),0))</f>
        <v/>
      </c>
      <c r="W3" s="76" t="str" cm="1">
        <f t="array" ref="W3">IF(中学一覧表!P4="","",中学一覧表!P4&amp;".")&amp;_xlfn.IFS(中学一覧表!Q4="","",OR(VLOOKUP(V3,競技csv!$B:$O,2,0)&lt;=31,VLOOKUP(V3,競技csv!$B:$O,2,0)&gt;=100),TEXT(中学一覧表!Q4,"00")&amp;".",TRUE,TEXT(中学一覧表!Q4,"00")&amp;"m")&amp;IF(中学一覧表!R4="","",TEXT(中学一覧表!R4,"00"))</f>
        <v/>
      </c>
      <c r="X3" s="76" t="str">
        <f>IF(中学一覧表!M4="","","0")</f>
        <v/>
      </c>
      <c r="Y3" s="76" t="str">
        <f>IF(中学一覧表!M4="","","2")</f>
        <v/>
      </c>
      <c r="Z3" s="76" t="str">
        <f>IF(中学一覧表!S4="","",VLOOKUP("中学"&amp;中学一覧表!C4&amp;"子4X100mR",競技csv!A:O,MATCH("競技コード",競技csv!$1:$1,0),0))</f>
        <v/>
      </c>
      <c r="AA3" s="76" t="str">
        <f>IF(中学一覧表!T4="","",中学一覧表!T4&amp;".")&amp;IF(中学一覧表!U4="","",TEXT(中学一覧表!U4,"00")&amp;".")&amp;IF(中学一覧表!V4="","",TEXT(中学一覧表!V4,"00"))</f>
        <v/>
      </c>
      <c r="AB3" s="76" t="str">
        <f>IF(中学一覧表!S4="","","0")</f>
        <v/>
      </c>
      <c r="AC3" s="76" t="str">
        <f>IF(中学一覧表!S4="","","2")</f>
        <v/>
      </c>
    </row>
    <row r="4" spans="1:37" ht="18" customHeight="1">
      <c r="A4" s="76">
        <f t="shared" si="0"/>
        <v>0</v>
      </c>
      <c r="B4" s="76" t="str">
        <f>IF(中学一覧表!D5="","",IF(中学一覧表!C5="男",10000+中学一覧表!D5,20000+中学一覧表!D5))</f>
        <v/>
      </c>
      <c r="C4" s="76" t="str">
        <f ca="1">IF(中学一覧表!D5="","",VLOOKUP(VLOOKUP(中学一覧表!D5,INDIRECT("中学"&amp;中学一覧表!C5&amp;"選手データ!A:O"),MATCH("所属",INDIRECT("中学"&amp;中学一覧表!C5&amp;"選手データ!1:1"),0),0)&amp;"中",所属csv!$A:$H,MATCH("所属コード",所属csv!$1:$1,0),0))</f>
        <v/>
      </c>
      <c r="F4" s="76" t="str">
        <f>IF(中学一覧表!D5="","",中学一覧表!D5)</f>
        <v/>
      </c>
      <c r="G4" s="76" t="str">
        <f ca="1">IF(中学一覧表!E5="","",中学一覧表!E5)</f>
        <v/>
      </c>
      <c r="H4" s="76" t="str">
        <f ca="1">IF(中学一覧表!D5="","",VLOOKUP(中学一覧表!D5,INDIRECT("中学"&amp;中学一覧表!C5&amp;"選手データ!A:O"),MATCH("ﾌﾘｶﾞﾅ(姓)",INDIRECT("中学"&amp;中学一覧表!C5&amp;"選手データ!1:1"),0),0)&amp;" "&amp;VLOOKUP(中学一覧表!D5,INDIRECT("中学"&amp;中学一覧表!C5&amp;"選手データ!A:O"),MATCH("ﾌﾘｶﾞﾅ(名)",INDIRECT("中学"&amp;中学一覧表!C5&amp;"選手データ!1:1"),0),0))</f>
        <v/>
      </c>
      <c r="I4" s="76" t="str">
        <f ca="1">IF(中学一覧表!E5="","",中学一覧表!E5)</f>
        <v/>
      </c>
      <c r="J4" s="76" t="str">
        <f ca="1">IF(中学一覧表!D5="","",VLOOKUP(中学一覧表!D5,INDIRECT("中学"&amp;中学一覧表!C5&amp;"選手データ!A:O"),MATCH("FAMILY NAME",INDIRECT("中学"&amp;中学一覧表!C5&amp;"選手データ!1:1"),0),0)&amp;" "&amp;VLOOKUP(中学一覧表!D5,INDIRECT("中学"&amp;中学一覧表!C5&amp;"選手データ!A:O"),MATCH("Firstname",INDIRECT("中学"&amp;中学一覧表!C5&amp;"選手データ!1:1"),0),0))</f>
        <v/>
      </c>
      <c r="K4" s="76" t="str">
        <f>IF(中学一覧表!D5="","","JPN")</f>
        <v/>
      </c>
      <c r="L4" s="76" t="str">
        <f>IF(中学一覧表!D5="","",IF(中学一覧表!C5="男",1,2))</f>
        <v/>
      </c>
      <c r="M4" s="76" t="str">
        <f>IF(中学一覧表!D5="","",中学一覧表!F5)</f>
        <v/>
      </c>
      <c r="N4" s="76" t="str">
        <f ca="1">IF(中学一覧表!D5="","",LEFT(VLOOKUP(中学一覧表!D5,INDIRECT("中学"&amp;中学一覧表!C5&amp;"選手データ!A:O"),MATCH("Birthday",INDIRECT("中学"&amp;中学一覧表!C5&amp;"選手データ!1:1"),0),0),4))</f>
        <v/>
      </c>
      <c r="O4" s="76" t="str">
        <f>IF(中学一覧表!D5="","","0")</f>
        <v/>
      </c>
      <c r="P4" s="76" t="str">
        <f>IF(中学一覧表!D5="","","千葉")</f>
        <v/>
      </c>
      <c r="R4" s="76" t="str">
        <f>IF(中学一覧表!G5="","",VLOOKUP(中学一覧表!G5,競技csv!$A:$O,MATCH("競技コード",競技csv!$1:$1,0),0))</f>
        <v/>
      </c>
      <c r="S4" s="76" t="str" cm="1">
        <f t="array" ref="S4">IF(中学一覧表!J5="","",中学一覧表!J5&amp;".")&amp;_xlfn.IFS(中学一覧表!K5="","",OR(VLOOKUP(R4,競技csv!$B:$O,2,0)&lt;=31,VLOOKUP(R4,競技csv!$B:$O,2,0)&gt;=100),TEXT(中学一覧表!K5,"00")&amp;".",TRUE,TEXT(中学一覧表!K5,"00")&amp;"m")&amp;IF(中学一覧表!L5="","",TEXT(中学一覧表!L5,"00"))</f>
        <v/>
      </c>
      <c r="T4" s="76" t="str">
        <f>IF(中学一覧表!G5="","","0")</f>
        <v/>
      </c>
      <c r="U4" s="76" t="str">
        <f>IF(中学一覧表!G5="","","2")</f>
        <v/>
      </c>
      <c r="V4" s="76" t="str">
        <f>IF(中学一覧表!M5="","",VLOOKUP(中学一覧表!M5,競技csv!$A:$O,MATCH("競技コード",競技csv!$1:$1,0),0))</f>
        <v/>
      </c>
      <c r="W4" s="76" t="str" cm="1">
        <f t="array" ref="W4">IF(中学一覧表!P5="","",中学一覧表!P5&amp;".")&amp;_xlfn.IFS(中学一覧表!Q5="","",OR(VLOOKUP(V4,競技csv!$B:$O,2,0)&lt;=31,VLOOKUP(V4,競技csv!$B:$O,2,0)&gt;=100),TEXT(中学一覧表!Q5,"00")&amp;".",TRUE,TEXT(中学一覧表!Q5,"00")&amp;"m")&amp;IF(中学一覧表!R5="","",TEXT(中学一覧表!R5,"00"))</f>
        <v/>
      </c>
      <c r="X4" s="76" t="str">
        <f>IF(中学一覧表!M5="","","0")</f>
        <v/>
      </c>
      <c r="Y4" s="76" t="str">
        <f>IF(中学一覧表!M5="","","2")</f>
        <v/>
      </c>
      <c r="Z4" s="76" t="str">
        <f>IF(中学一覧表!S5="","",VLOOKUP("中学"&amp;中学一覧表!C5&amp;"子4X100mR",競技csv!A:O,MATCH("競技コード",競技csv!$1:$1,0),0))</f>
        <v/>
      </c>
      <c r="AA4" s="76" t="str">
        <f>IF(中学一覧表!T5="","",中学一覧表!T5&amp;".")&amp;IF(中学一覧表!U5="","",TEXT(中学一覧表!U5,"00")&amp;".")&amp;IF(中学一覧表!V5="","",TEXT(中学一覧表!V5,"00"))</f>
        <v/>
      </c>
      <c r="AB4" s="76" t="str">
        <f>IF(中学一覧表!S5="","","0")</f>
        <v/>
      </c>
      <c r="AC4" s="76" t="str">
        <f>IF(中学一覧表!S5="","","2")</f>
        <v/>
      </c>
    </row>
    <row r="5" spans="1:37" ht="18" customHeight="1">
      <c r="A5" s="76">
        <f t="shared" si="0"/>
        <v>0</v>
      </c>
      <c r="B5" s="76" t="str">
        <f>IF(中学一覧表!D6="","",IF(中学一覧表!C6="男",10000+中学一覧表!D6,20000+中学一覧表!D6))</f>
        <v/>
      </c>
      <c r="C5" s="76" t="str">
        <f ca="1">IF(中学一覧表!D6="","",VLOOKUP(VLOOKUP(中学一覧表!D6,INDIRECT("中学"&amp;中学一覧表!C6&amp;"選手データ!A:O"),MATCH("所属",INDIRECT("中学"&amp;中学一覧表!C6&amp;"選手データ!1:1"),0),0)&amp;"中",所属csv!$A:$H,MATCH("所属コード",所属csv!$1:$1,0),0))</f>
        <v/>
      </c>
      <c r="F5" s="76" t="str">
        <f>IF(中学一覧表!D6="","",中学一覧表!D6)</f>
        <v/>
      </c>
      <c r="G5" s="76" t="str">
        <f ca="1">IF(中学一覧表!E6="","",中学一覧表!E6)</f>
        <v/>
      </c>
      <c r="H5" s="76" t="str">
        <f ca="1">IF(中学一覧表!D6="","",VLOOKUP(中学一覧表!D6,INDIRECT("中学"&amp;中学一覧表!C6&amp;"選手データ!A:O"),MATCH("ﾌﾘｶﾞﾅ(姓)",INDIRECT("中学"&amp;中学一覧表!C6&amp;"選手データ!1:1"),0),0)&amp;" "&amp;VLOOKUP(中学一覧表!D6,INDIRECT("中学"&amp;中学一覧表!C6&amp;"選手データ!A:O"),MATCH("ﾌﾘｶﾞﾅ(名)",INDIRECT("中学"&amp;中学一覧表!C6&amp;"選手データ!1:1"),0),0))</f>
        <v/>
      </c>
      <c r="I5" s="76" t="str">
        <f ca="1">IF(中学一覧表!E6="","",中学一覧表!E6)</f>
        <v/>
      </c>
      <c r="J5" s="76" t="str">
        <f ca="1">IF(中学一覧表!D6="","",VLOOKUP(中学一覧表!D6,INDIRECT("中学"&amp;中学一覧表!C6&amp;"選手データ!A:O"),MATCH("FAMILY NAME",INDIRECT("中学"&amp;中学一覧表!C6&amp;"選手データ!1:1"),0),0)&amp;" "&amp;VLOOKUP(中学一覧表!D6,INDIRECT("中学"&amp;中学一覧表!C6&amp;"選手データ!A:O"),MATCH("Firstname",INDIRECT("中学"&amp;中学一覧表!C6&amp;"選手データ!1:1"),0),0))</f>
        <v/>
      </c>
      <c r="K5" s="76" t="str">
        <f>IF(中学一覧表!D6="","","JPN")</f>
        <v/>
      </c>
      <c r="L5" s="76" t="str">
        <f>IF(中学一覧表!D6="","",IF(中学一覧表!C6="男",1,2))</f>
        <v/>
      </c>
      <c r="M5" s="76" t="str">
        <f>IF(中学一覧表!D6="","",中学一覧表!F6)</f>
        <v/>
      </c>
      <c r="N5" s="76" t="str">
        <f ca="1">IF(中学一覧表!D6="","",LEFT(VLOOKUP(中学一覧表!D6,INDIRECT("中学"&amp;中学一覧表!C6&amp;"選手データ!A:O"),MATCH("Birthday",INDIRECT("中学"&amp;中学一覧表!C6&amp;"選手データ!1:1"),0),0),4))</f>
        <v/>
      </c>
      <c r="O5" s="76" t="str">
        <f>IF(中学一覧表!D6="","","0")</f>
        <v/>
      </c>
      <c r="P5" s="76" t="str">
        <f>IF(中学一覧表!D6="","","千葉")</f>
        <v/>
      </c>
      <c r="R5" s="76" t="str">
        <f>IF(中学一覧表!G6="","",VLOOKUP(中学一覧表!G6,競技csv!$A:$O,MATCH("競技コード",競技csv!$1:$1,0),0))</f>
        <v/>
      </c>
      <c r="S5" s="76" t="str" cm="1">
        <f t="array" ref="S5">IF(中学一覧表!J6="","",中学一覧表!J6&amp;".")&amp;_xlfn.IFS(中学一覧表!K6="","",OR(VLOOKUP(R5,競技csv!$B:$O,2,0)&lt;=31,VLOOKUP(R5,競技csv!$B:$O,2,0)&gt;=100),TEXT(中学一覧表!K6,"00")&amp;".",TRUE,TEXT(中学一覧表!K6,"00")&amp;"m")&amp;IF(中学一覧表!L6="","",TEXT(中学一覧表!L6,"00"))</f>
        <v/>
      </c>
      <c r="T5" s="76" t="str">
        <f>IF(中学一覧表!G6="","","0")</f>
        <v/>
      </c>
      <c r="U5" s="76" t="str">
        <f>IF(中学一覧表!G6="","","2")</f>
        <v/>
      </c>
      <c r="V5" s="76" t="str">
        <f>IF(中学一覧表!M6="","",VLOOKUP(中学一覧表!M6,競技csv!$A:$O,MATCH("競技コード",競技csv!$1:$1,0),0))</f>
        <v/>
      </c>
      <c r="W5" s="76" t="str" cm="1">
        <f t="array" ref="W5">IF(中学一覧表!P6="","",中学一覧表!P6&amp;".")&amp;_xlfn.IFS(中学一覧表!Q6="","",OR(VLOOKUP(V5,競技csv!$B:$O,2,0)&lt;=31,VLOOKUP(V5,競技csv!$B:$O,2,0)&gt;=100),TEXT(中学一覧表!Q6,"00")&amp;".",TRUE,TEXT(中学一覧表!Q6,"00")&amp;"m")&amp;IF(中学一覧表!R6="","",TEXT(中学一覧表!R6,"00"))</f>
        <v/>
      </c>
      <c r="X5" s="76" t="str">
        <f>IF(中学一覧表!M6="","","0")</f>
        <v/>
      </c>
      <c r="Y5" s="76" t="str">
        <f>IF(中学一覧表!M6="","","2")</f>
        <v/>
      </c>
      <c r="Z5" s="76" t="str">
        <f>IF(中学一覧表!S6="","",VLOOKUP("中学"&amp;中学一覧表!C6&amp;"子4X100mR",競技csv!A:O,MATCH("競技コード",競技csv!$1:$1,0),0))</f>
        <v/>
      </c>
      <c r="AA5" s="76" t="str">
        <f>IF(中学一覧表!T6="","",中学一覧表!T6&amp;".")&amp;IF(中学一覧表!U6="","",TEXT(中学一覧表!U6,"00")&amp;".")&amp;IF(中学一覧表!V6="","",TEXT(中学一覧表!V6,"00"))</f>
        <v/>
      </c>
      <c r="AB5" s="76" t="str">
        <f>IF(中学一覧表!S6="","","0")</f>
        <v/>
      </c>
      <c r="AC5" s="76" t="str">
        <f>IF(中学一覧表!S6="","","2")</f>
        <v/>
      </c>
    </row>
    <row r="6" spans="1:37" ht="18" customHeight="1">
      <c r="A6" s="76">
        <f t="shared" si="0"/>
        <v>0</v>
      </c>
      <c r="B6" s="76" t="str">
        <f>IF(中学一覧表!D7="","",IF(中学一覧表!C7="男",10000+中学一覧表!D7,20000+中学一覧表!D7))</f>
        <v/>
      </c>
      <c r="C6" s="76" t="str">
        <f ca="1">IF(中学一覧表!D7="","",VLOOKUP(VLOOKUP(中学一覧表!D7,INDIRECT("中学"&amp;中学一覧表!C7&amp;"選手データ!A:O"),MATCH("所属",INDIRECT("中学"&amp;中学一覧表!C7&amp;"選手データ!1:1"),0),0)&amp;"中",所属csv!$A:$H,MATCH("所属コード",所属csv!$1:$1,0),0))</f>
        <v/>
      </c>
      <c r="F6" s="76" t="str">
        <f>IF(中学一覧表!D7="","",中学一覧表!D7)</f>
        <v/>
      </c>
      <c r="G6" s="76" t="str">
        <f ca="1">IF(中学一覧表!E7="","",中学一覧表!E7)</f>
        <v/>
      </c>
      <c r="H6" s="76" t="str">
        <f ca="1">IF(中学一覧表!D7="","",VLOOKUP(中学一覧表!D7,INDIRECT("中学"&amp;中学一覧表!C7&amp;"選手データ!A:O"),MATCH("ﾌﾘｶﾞﾅ(姓)",INDIRECT("中学"&amp;中学一覧表!C7&amp;"選手データ!1:1"),0),0)&amp;" "&amp;VLOOKUP(中学一覧表!D7,INDIRECT("中学"&amp;中学一覧表!C7&amp;"選手データ!A:O"),MATCH("ﾌﾘｶﾞﾅ(名)",INDIRECT("中学"&amp;中学一覧表!C7&amp;"選手データ!1:1"),0),0))</f>
        <v/>
      </c>
      <c r="I6" s="76" t="str">
        <f ca="1">IF(中学一覧表!E7="","",中学一覧表!E7)</f>
        <v/>
      </c>
      <c r="J6" s="76" t="str">
        <f ca="1">IF(中学一覧表!D7="","",VLOOKUP(中学一覧表!D7,INDIRECT("中学"&amp;中学一覧表!C7&amp;"選手データ!A:O"),MATCH("FAMILY NAME",INDIRECT("中学"&amp;中学一覧表!C7&amp;"選手データ!1:1"),0),0)&amp;" "&amp;VLOOKUP(中学一覧表!D7,INDIRECT("中学"&amp;中学一覧表!C7&amp;"選手データ!A:O"),MATCH("Firstname",INDIRECT("中学"&amp;中学一覧表!C7&amp;"選手データ!1:1"),0),0))</f>
        <v/>
      </c>
      <c r="K6" s="76" t="str">
        <f>IF(中学一覧表!D7="","","JPN")</f>
        <v/>
      </c>
      <c r="L6" s="76" t="str">
        <f>IF(中学一覧表!D7="","",IF(中学一覧表!C7="男",1,2))</f>
        <v/>
      </c>
      <c r="M6" s="76" t="str">
        <f>IF(中学一覧表!D7="","",中学一覧表!F7)</f>
        <v/>
      </c>
      <c r="N6" s="76" t="str">
        <f ca="1">IF(中学一覧表!D7="","",LEFT(VLOOKUP(中学一覧表!D7,INDIRECT("中学"&amp;中学一覧表!C7&amp;"選手データ!A:O"),MATCH("Birthday",INDIRECT("中学"&amp;中学一覧表!C7&amp;"選手データ!1:1"),0),0),4))</f>
        <v/>
      </c>
      <c r="O6" s="76" t="str">
        <f>IF(中学一覧表!D7="","","0")</f>
        <v/>
      </c>
      <c r="P6" s="76" t="str">
        <f>IF(中学一覧表!D7="","","千葉")</f>
        <v/>
      </c>
      <c r="R6" s="76" t="str">
        <f>IF(中学一覧表!G7="","",VLOOKUP(中学一覧表!G7,競技csv!$A:$O,MATCH("競技コード",競技csv!$1:$1,0),0))</f>
        <v/>
      </c>
      <c r="S6" s="76" t="str" cm="1">
        <f t="array" ref="S6">IF(中学一覧表!J7="","",中学一覧表!J7&amp;".")&amp;_xlfn.IFS(中学一覧表!K7="","",OR(VLOOKUP(R6,競技csv!$B:$O,2,0)&lt;=31,VLOOKUP(R6,競技csv!$B:$O,2,0)&gt;=100),TEXT(中学一覧表!K7,"00")&amp;".",TRUE,TEXT(中学一覧表!K7,"00")&amp;"m")&amp;IF(中学一覧表!L7="","",TEXT(中学一覧表!L7,"00"))</f>
        <v/>
      </c>
      <c r="T6" s="76" t="str">
        <f>IF(中学一覧表!G7="","","0")</f>
        <v/>
      </c>
      <c r="U6" s="76" t="str">
        <f>IF(中学一覧表!G7="","","2")</f>
        <v/>
      </c>
      <c r="V6" s="76" t="str">
        <f>IF(中学一覧表!M7="","",VLOOKUP(中学一覧表!M7,競技csv!$A:$O,MATCH("競技コード",競技csv!$1:$1,0),0))</f>
        <v/>
      </c>
      <c r="W6" s="76" t="str" cm="1">
        <f t="array" ref="W6">IF(中学一覧表!P7="","",中学一覧表!P7&amp;".")&amp;_xlfn.IFS(中学一覧表!Q7="","",OR(VLOOKUP(V6,競技csv!$B:$O,2,0)&lt;=31,VLOOKUP(V6,競技csv!$B:$O,2,0)&gt;=100),TEXT(中学一覧表!Q7,"00")&amp;".",TRUE,TEXT(中学一覧表!Q7,"00")&amp;"m")&amp;IF(中学一覧表!R7="","",TEXT(中学一覧表!R7,"00"))</f>
        <v/>
      </c>
      <c r="X6" s="76" t="str">
        <f>IF(中学一覧表!M7="","","0")</f>
        <v/>
      </c>
      <c r="Y6" s="76" t="str">
        <f>IF(中学一覧表!M7="","","2")</f>
        <v/>
      </c>
      <c r="Z6" s="76" t="str">
        <f>IF(中学一覧表!S7="","",VLOOKUP("中学"&amp;中学一覧表!C7&amp;"子4X100mR",競技csv!A:O,MATCH("競技コード",競技csv!$1:$1,0),0))</f>
        <v/>
      </c>
      <c r="AA6" s="76" t="str">
        <f>IF(中学一覧表!T7="","",中学一覧表!T7&amp;".")&amp;IF(中学一覧表!U7="","",TEXT(中学一覧表!U7,"00")&amp;".")&amp;IF(中学一覧表!V7="","",TEXT(中学一覧表!V7,"00"))</f>
        <v/>
      </c>
      <c r="AB6" s="76" t="str">
        <f>IF(中学一覧表!S7="","","0")</f>
        <v/>
      </c>
      <c r="AC6" s="76" t="str">
        <f>IF(中学一覧表!S7="","","2")</f>
        <v/>
      </c>
    </row>
    <row r="7" spans="1:37" ht="18" customHeight="1">
      <c r="A7" s="76">
        <f t="shared" si="0"/>
        <v>0</v>
      </c>
      <c r="B7" s="76" t="str">
        <f>IF(中学一覧表!D8="","",IF(中学一覧表!C8="男",10000+中学一覧表!D8,20000+中学一覧表!D8))</f>
        <v/>
      </c>
      <c r="C7" s="76" t="str">
        <f ca="1">IF(中学一覧表!D8="","",VLOOKUP(VLOOKUP(中学一覧表!D8,INDIRECT("中学"&amp;中学一覧表!C8&amp;"選手データ!A:O"),MATCH("所属",INDIRECT("中学"&amp;中学一覧表!C8&amp;"選手データ!1:1"),0),0)&amp;"中",所属csv!$A:$H,MATCH("所属コード",所属csv!$1:$1,0),0))</f>
        <v/>
      </c>
      <c r="F7" s="76" t="str">
        <f>IF(中学一覧表!D8="","",中学一覧表!D8)</f>
        <v/>
      </c>
      <c r="G7" s="76" t="str">
        <f ca="1">IF(中学一覧表!E8="","",中学一覧表!E8)</f>
        <v/>
      </c>
      <c r="H7" s="76" t="str">
        <f ca="1">IF(中学一覧表!D8="","",VLOOKUP(中学一覧表!D8,INDIRECT("中学"&amp;中学一覧表!C8&amp;"選手データ!A:O"),MATCH("ﾌﾘｶﾞﾅ(姓)",INDIRECT("中学"&amp;中学一覧表!C8&amp;"選手データ!1:1"),0),0)&amp;" "&amp;VLOOKUP(中学一覧表!D8,INDIRECT("中学"&amp;中学一覧表!C8&amp;"選手データ!A:O"),MATCH("ﾌﾘｶﾞﾅ(名)",INDIRECT("中学"&amp;中学一覧表!C8&amp;"選手データ!1:1"),0),0))</f>
        <v/>
      </c>
      <c r="I7" s="76" t="str">
        <f ca="1">IF(中学一覧表!E8="","",中学一覧表!E8)</f>
        <v/>
      </c>
      <c r="J7" s="76" t="str">
        <f ca="1">IF(中学一覧表!D8="","",VLOOKUP(中学一覧表!D8,INDIRECT("中学"&amp;中学一覧表!C8&amp;"選手データ!A:O"),MATCH("FAMILY NAME",INDIRECT("中学"&amp;中学一覧表!C8&amp;"選手データ!1:1"),0),0)&amp;" "&amp;VLOOKUP(中学一覧表!D8,INDIRECT("中学"&amp;中学一覧表!C8&amp;"選手データ!A:O"),MATCH("Firstname",INDIRECT("中学"&amp;中学一覧表!C8&amp;"選手データ!1:1"),0),0))</f>
        <v/>
      </c>
      <c r="K7" s="76" t="str">
        <f>IF(中学一覧表!D8="","","JPN")</f>
        <v/>
      </c>
      <c r="L7" s="76" t="str">
        <f>IF(中学一覧表!D8="","",IF(中学一覧表!C8="男",1,2))</f>
        <v/>
      </c>
      <c r="M7" s="76" t="str">
        <f>IF(中学一覧表!D8="","",中学一覧表!F8)</f>
        <v/>
      </c>
      <c r="N7" s="76" t="str">
        <f ca="1">IF(中学一覧表!D8="","",LEFT(VLOOKUP(中学一覧表!D8,INDIRECT("中学"&amp;中学一覧表!C8&amp;"選手データ!A:O"),MATCH("Birthday",INDIRECT("中学"&amp;中学一覧表!C8&amp;"選手データ!1:1"),0),0),4))</f>
        <v/>
      </c>
      <c r="O7" s="76" t="str">
        <f>IF(中学一覧表!D8="","","0")</f>
        <v/>
      </c>
      <c r="P7" s="76" t="str">
        <f>IF(中学一覧表!D8="","","千葉")</f>
        <v/>
      </c>
      <c r="R7" s="76" t="str">
        <f>IF(中学一覧表!G8="","",VLOOKUP(中学一覧表!G8,競技csv!$A:$O,MATCH("競技コード",競技csv!$1:$1,0),0))</f>
        <v/>
      </c>
      <c r="S7" s="76" t="str" cm="1">
        <f t="array" ref="S7">IF(中学一覧表!J8="","",中学一覧表!J8&amp;".")&amp;_xlfn.IFS(中学一覧表!K8="","",OR(VLOOKUP(R7,競技csv!$B:$O,2,0)&lt;=31,VLOOKUP(R7,競技csv!$B:$O,2,0)&gt;=100),TEXT(中学一覧表!K8,"00")&amp;".",TRUE,TEXT(中学一覧表!K8,"00")&amp;"m")&amp;IF(中学一覧表!L8="","",TEXT(中学一覧表!L8,"00"))</f>
        <v/>
      </c>
      <c r="T7" s="76" t="str">
        <f>IF(中学一覧表!G8="","","0")</f>
        <v/>
      </c>
      <c r="U7" s="76" t="str">
        <f>IF(中学一覧表!G8="","","2")</f>
        <v/>
      </c>
      <c r="V7" s="76" t="str">
        <f>IF(中学一覧表!M8="","",VLOOKUP(中学一覧表!M8,競技csv!$A:$O,MATCH("競技コード",競技csv!$1:$1,0),0))</f>
        <v/>
      </c>
      <c r="W7" s="76" t="str" cm="1">
        <f t="array" ref="W7">IF(中学一覧表!P8="","",中学一覧表!P8&amp;".")&amp;_xlfn.IFS(中学一覧表!Q8="","",OR(VLOOKUP(V7,競技csv!$B:$O,2,0)&lt;=31,VLOOKUP(V7,競技csv!$B:$O,2,0)&gt;=100),TEXT(中学一覧表!Q8,"00")&amp;".",TRUE,TEXT(中学一覧表!Q8,"00")&amp;"m")&amp;IF(中学一覧表!R8="","",TEXT(中学一覧表!R8,"00"))</f>
        <v/>
      </c>
      <c r="X7" s="76" t="str">
        <f>IF(中学一覧表!M8="","","0")</f>
        <v/>
      </c>
      <c r="Y7" s="76" t="str">
        <f>IF(中学一覧表!M8="","","2")</f>
        <v/>
      </c>
      <c r="Z7" s="76" t="str">
        <f>IF(中学一覧表!S8="","",VLOOKUP("中学"&amp;中学一覧表!C8&amp;"子4X100mR",競技csv!A:O,MATCH("競技コード",競技csv!$1:$1,0),0))</f>
        <v/>
      </c>
      <c r="AA7" s="76" t="str">
        <f>IF(中学一覧表!T8="","",中学一覧表!T8&amp;".")&amp;IF(中学一覧表!U8="","",TEXT(中学一覧表!U8,"00")&amp;".")&amp;IF(中学一覧表!V8="","",TEXT(中学一覧表!V8,"00"))</f>
        <v/>
      </c>
      <c r="AB7" s="76" t="str">
        <f>IF(中学一覧表!S8="","","0")</f>
        <v/>
      </c>
      <c r="AC7" s="76" t="str">
        <f>IF(中学一覧表!S8="","","2")</f>
        <v/>
      </c>
    </row>
    <row r="8" spans="1:37" ht="18" customHeight="1">
      <c r="A8" s="76">
        <f t="shared" si="0"/>
        <v>0</v>
      </c>
      <c r="B8" s="76" t="str">
        <f>IF(中学一覧表!D9="","",IF(中学一覧表!C9="男",10000+中学一覧表!D9,20000+中学一覧表!D9))</f>
        <v/>
      </c>
      <c r="C8" s="76" t="str">
        <f ca="1">IF(中学一覧表!D9="","",VLOOKUP(VLOOKUP(中学一覧表!D9,INDIRECT("中学"&amp;中学一覧表!C9&amp;"選手データ!A:O"),MATCH("所属",INDIRECT("中学"&amp;中学一覧表!C9&amp;"選手データ!1:1"),0),0)&amp;"中",所属csv!$A:$H,MATCH("所属コード",所属csv!$1:$1,0),0))</f>
        <v/>
      </c>
      <c r="F8" s="76" t="str">
        <f>IF(中学一覧表!D9="","",中学一覧表!D9)</f>
        <v/>
      </c>
      <c r="G8" s="76" t="str">
        <f ca="1">IF(中学一覧表!E9="","",中学一覧表!E9)</f>
        <v/>
      </c>
      <c r="H8" s="76" t="str">
        <f ca="1">IF(中学一覧表!D9="","",VLOOKUP(中学一覧表!D9,INDIRECT("中学"&amp;中学一覧表!C9&amp;"選手データ!A:O"),MATCH("ﾌﾘｶﾞﾅ(姓)",INDIRECT("中学"&amp;中学一覧表!C9&amp;"選手データ!1:1"),0),0)&amp;" "&amp;VLOOKUP(中学一覧表!D9,INDIRECT("中学"&amp;中学一覧表!C9&amp;"選手データ!A:O"),MATCH("ﾌﾘｶﾞﾅ(名)",INDIRECT("中学"&amp;中学一覧表!C9&amp;"選手データ!1:1"),0),0))</f>
        <v/>
      </c>
      <c r="I8" s="76" t="str">
        <f ca="1">IF(中学一覧表!E9="","",中学一覧表!E9)</f>
        <v/>
      </c>
      <c r="J8" s="76" t="str">
        <f ca="1">IF(中学一覧表!D9="","",VLOOKUP(中学一覧表!D9,INDIRECT("中学"&amp;中学一覧表!C9&amp;"選手データ!A:O"),MATCH("FAMILY NAME",INDIRECT("中学"&amp;中学一覧表!C9&amp;"選手データ!1:1"),0),0)&amp;" "&amp;VLOOKUP(中学一覧表!D9,INDIRECT("中学"&amp;中学一覧表!C9&amp;"選手データ!A:O"),MATCH("Firstname",INDIRECT("中学"&amp;中学一覧表!C9&amp;"選手データ!1:1"),0),0))</f>
        <v/>
      </c>
      <c r="K8" s="76" t="str">
        <f>IF(中学一覧表!D9="","","JPN")</f>
        <v/>
      </c>
      <c r="L8" s="76" t="str">
        <f>IF(中学一覧表!D9="","",IF(中学一覧表!C9="男",1,2))</f>
        <v/>
      </c>
      <c r="M8" s="76" t="str">
        <f>IF(中学一覧表!D9="","",中学一覧表!F9)</f>
        <v/>
      </c>
      <c r="N8" s="76" t="str">
        <f ca="1">IF(中学一覧表!D9="","",LEFT(VLOOKUP(中学一覧表!D9,INDIRECT("中学"&amp;中学一覧表!C9&amp;"選手データ!A:O"),MATCH("Birthday",INDIRECT("中学"&amp;中学一覧表!C9&amp;"選手データ!1:1"),0),0),4))</f>
        <v/>
      </c>
      <c r="O8" s="76" t="str">
        <f>IF(中学一覧表!D9="","","0")</f>
        <v/>
      </c>
      <c r="P8" s="76" t="str">
        <f>IF(中学一覧表!D9="","","千葉")</f>
        <v/>
      </c>
      <c r="R8" s="76" t="str">
        <f>IF(中学一覧表!G9="","",VLOOKUP(中学一覧表!G9,競技csv!$A:$O,MATCH("競技コード",競技csv!$1:$1,0),0))</f>
        <v/>
      </c>
      <c r="S8" s="76" t="str" cm="1">
        <f t="array" ref="S8">IF(中学一覧表!J9="","",中学一覧表!J9&amp;".")&amp;_xlfn.IFS(中学一覧表!K9="","",OR(VLOOKUP(R8,競技csv!$B:$O,2,0)&lt;=31,VLOOKUP(R8,競技csv!$B:$O,2,0)&gt;=100),TEXT(中学一覧表!K9,"00")&amp;".",TRUE,TEXT(中学一覧表!K9,"00")&amp;"m")&amp;IF(中学一覧表!L9="","",TEXT(中学一覧表!L9,"00"))</f>
        <v/>
      </c>
      <c r="T8" s="76" t="str">
        <f>IF(中学一覧表!G9="","","0")</f>
        <v/>
      </c>
      <c r="U8" s="76" t="str">
        <f>IF(中学一覧表!G9="","","2")</f>
        <v/>
      </c>
      <c r="V8" s="76" t="str">
        <f>IF(中学一覧表!M9="","",VLOOKUP(中学一覧表!M9,競技csv!$A:$O,MATCH("競技コード",競技csv!$1:$1,0),0))</f>
        <v/>
      </c>
      <c r="W8" s="76" t="str" cm="1">
        <f t="array" ref="W8">IF(中学一覧表!P9="","",中学一覧表!P9&amp;".")&amp;_xlfn.IFS(中学一覧表!Q9="","",OR(VLOOKUP(V8,競技csv!$B:$O,2,0)&lt;=31,VLOOKUP(V8,競技csv!$B:$O,2,0)&gt;=100),TEXT(中学一覧表!Q9,"00")&amp;".",TRUE,TEXT(中学一覧表!Q9,"00")&amp;"m")&amp;IF(中学一覧表!R9="","",TEXT(中学一覧表!R9,"00"))</f>
        <v/>
      </c>
      <c r="X8" s="76" t="str">
        <f>IF(中学一覧表!M9="","","0")</f>
        <v/>
      </c>
      <c r="Y8" s="76" t="str">
        <f>IF(中学一覧表!M9="","","2")</f>
        <v/>
      </c>
      <c r="Z8" s="76" t="str">
        <f>IF(中学一覧表!S9="","",VLOOKUP("中学"&amp;中学一覧表!C9&amp;"子4X100mR",競技csv!A:O,MATCH("競技コード",競技csv!$1:$1,0),0))</f>
        <v/>
      </c>
      <c r="AA8" s="76" t="str">
        <f>IF(中学一覧表!T9="","",中学一覧表!T9&amp;".")&amp;IF(中学一覧表!U9="","",TEXT(中学一覧表!U9,"00")&amp;".")&amp;IF(中学一覧表!V9="","",TEXT(中学一覧表!V9,"00"))</f>
        <v/>
      </c>
      <c r="AB8" s="76" t="str">
        <f>IF(中学一覧表!S9="","","0")</f>
        <v/>
      </c>
      <c r="AC8" s="76" t="str">
        <f>IF(中学一覧表!S9="","","2")</f>
        <v/>
      </c>
    </row>
    <row r="9" spans="1:37" ht="18" customHeight="1">
      <c r="A9" s="76">
        <f t="shared" si="0"/>
        <v>0</v>
      </c>
      <c r="B9" s="76" t="str">
        <f>IF(中学一覧表!D10="","",IF(中学一覧表!C10="男",10000+中学一覧表!D10,20000+中学一覧表!D10))</f>
        <v/>
      </c>
      <c r="C9" s="76" t="str">
        <f ca="1">IF(中学一覧表!D10="","",VLOOKUP(VLOOKUP(中学一覧表!D10,INDIRECT("中学"&amp;中学一覧表!C10&amp;"選手データ!A:O"),MATCH("所属",INDIRECT("中学"&amp;中学一覧表!C10&amp;"選手データ!1:1"),0),0)&amp;"中",所属csv!$A:$H,MATCH("所属コード",所属csv!$1:$1,0),0))</f>
        <v/>
      </c>
      <c r="F9" s="76" t="str">
        <f>IF(中学一覧表!D10="","",中学一覧表!D10)</f>
        <v/>
      </c>
      <c r="G9" s="76" t="str">
        <f ca="1">IF(中学一覧表!E10="","",中学一覧表!E10)</f>
        <v/>
      </c>
      <c r="H9" s="76" t="str">
        <f ca="1">IF(中学一覧表!D10="","",VLOOKUP(中学一覧表!D10,INDIRECT("中学"&amp;中学一覧表!C10&amp;"選手データ!A:O"),MATCH("ﾌﾘｶﾞﾅ(姓)",INDIRECT("中学"&amp;中学一覧表!C10&amp;"選手データ!1:1"),0),0)&amp;" "&amp;VLOOKUP(中学一覧表!D10,INDIRECT("中学"&amp;中学一覧表!C10&amp;"選手データ!A:O"),MATCH("ﾌﾘｶﾞﾅ(名)",INDIRECT("中学"&amp;中学一覧表!C10&amp;"選手データ!1:1"),0),0))</f>
        <v/>
      </c>
      <c r="I9" s="76" t="str">
        <f ca="1">IF(中学一覧表!E10="","",中学一覧表!E10)</f>
        <v/>
      </c>
      <c r="J9" s="76" t="str">
        <f ca="1">IF(中学一覧表!D10="","",VLOOKUP(中学一覧表!D10,INDIRECT("中学"&amp;中学一覧表!C10&amp;"選手データ!A:O"),MATCH("FAMILY NAME",INDIRECT("中学"&amp;中学一覧表!C10&amp;"選手データ!1:1"),0),0)&amp;" "&amp;VLOOKUP(中学一覧表!D10,INDIRECT("中学"&amp;中学一覧表!C10&amp;"選手データ!A:O"),MATCH("Firstname",INDIRECT("中学"&amp;中学一覧表!C10&amp;"選手データ!1:1"),0),0))</f>
        <v/>
      </c>
      <c r="K9" s="76" t="str">
        <f>IF(中学一覧表!D10="","","JPN")</f>
        <v/>
      </c>
      <c r="L9" s="76" t="str">
        <f>IF(中学一覧表!D10="","",IF(中学一覧表!C10="男",1,2))</f>
        <v/>
      </c>
      <c r="M9" s="76" t="str">
        <f>IF(中学一覧表!D10="","",中学一覧表!F10)</f>
        <v/>
      </c>
      <c r="N9" s="76" t="str">
        <f ca="1">IF(中学一覧表!D10="","",LEFT(VLOOKUP(中学一覧表!D10,INDIRECT("中学"&amp;中学一覧表!C10&amp;"選手データ!A:O"),MATCH("Birthday",INDIRECT("中学"&amp;中学一覧表!C10&amp;"選手データ!1:1"),0),0),4))</f>
        <v/>
      </c>
      <c r="O9" s="76" t="str">
        <f>IF(中学一覧表!D10="","","0")</f>
        <v/>
      </c>
      <c r="P9" s="76" t="str">
        <f>IF(中学一覧表!D10="","","千葉")</f>
        <v/>
      </c>
      <c r="R9" s="76" t="str">
        <f>IF(中学一覧表!G10="","",VLOOKUP(中学一覧表!G10,競技csv!$A:$O,MATCH("競技コード",競技csv!$1:$1,0),0))</f>
        <v/>
      </c>
      <c r="S9" s="76" t="str" cm="1">
        <f t="array" ref="S9">IF(中学一覧表!J10="","",中学一覧表!J10&amp;".")&amp;_xlfn.IFS(中学一覧表!K10="","",OR(VLOOKUP(R9,競技csv!$B:$O,2,0)&lt;=31,VLOOKUP(R9,競技csv!$B:$O,2,0)&gt;=100),TEXT(中学一覧表!K10,"00")&amp;".",TRUE,TEXT(中学一覧表!K10,"00")&amp;"m")&amp;IF(中学一覧表!L10="","",TEXT(中学一覧表!L10,"00"))</f>
        <v/>
      </c>
      <c r="T9" s="76" t="str">
        <f>IF(中学一覧表!G10="","","0")</f>
        <v/>
      </c>
      <c r="U9" s="76" t="str">
        <f>IF(中学一覧表!G10="","","2")</f>
        <v/>
      </c>
      <c r="V9" s="76" t="str">
        <f>IF(中学一覧表!M10="","",VLOOKUP(中学一覧表!M10,競技csv!$A:$O,MATCH("競技コード",競技csv!$1:$1,0),0))</f>
        <v/>
      </c>
      <c r="W9" s="76" t="str" cm="1">
        <f t="array" ref="W9">IF(中学一覧表!P10="","",中学一覧表!P10&amp;".")&amp;_xlfn.IFS(中学一覧表!Q10="","",OR(VLOOKUP(V9,競技csv!$B:$O,2,0)&lt;=31,VLOOKUP(V9,競技csv!$B:$O,2,0)&gt;=100),TEXT(中学一覧表!Q10,"00")&amp;".",TRUE,TEXT(中学一覧表!Q10,"00")&amp;"m")&amp;IF(中学一覧表!R10="","",TEXT(中学一覧表!R10,"00"))</f>
        <v/>
      </c>
      <c r="X9" s="76" t="str">
        <f>IF(中学一覧表!M10="","","0")</f>
        <v/>
      </c>
      <c r="Y9" s="76" t="str">
        <f>IF(中学一覧表!M10="","","2")</f>
        <v/>
      </c>
      <c r="Z9" s="76" t="str">
        <f>IF(中学一覧表!S10="","",VLOOKUP("中学"&amp;中学一覧表!C10&amp;"子4X100mR",競技csv!A:O,MATCH("競技コード",競技csv!$1:$1,0),0))</f>
        <v/>
      </c>
      <c r="AA9" s="76" t="str">
        <f>IF(中学一覧表!T10="","",中学一覧表!T10&amp;".")&amp;IF(中学一覧表!U10="","",TEXT(中学一覧表!U10,"00")&amp;".")&amp;IF(中学一覧表!V10="","",TEXT(中学一覧表!V10,"00"))</f>
        <v/>
      </c>
      <c r="AB9" s="76" t="str">
        <f>IF(中学一覧表!S10="","","0")</f>
        <v/>
      </c>
      <c r="AC9" s="76" t="str">
        <f>IF(中学一覧表!S10="","","2")</f>
        <v/>
      </c>
    </row>
    <row r="10" spans="1:37" ht="18" customHeight="1">
      <c r="A10" s="76">
        <f t="shared" si="0"/>
        <v>0</v>
      </c>
      <c r="B10" s="76" t="str">
        <f>IF(中学一覧表!D11="","",IF(中学一覧表!C11="男",10000+中学一覧表!D11,20000+中学一覧表!D11))</f>
        <v/>
      </c>
      <c r="C10" s="76" t="str">
        <f ca="1">IF(中学一覧表!D11="","",VLOOKUP(VLOOKUP(中学一覧表!D11,INDIRECT("中学"&amp;中学一覧表!C11&amp;"選手データ!A:O"),MATCH("所属",INDIRECT("中学"&amp;中学一覧表!C11&amp;"選手データ!1:1"),0),0)&amp;"中",所属csv!$A:$H,MATCH("所属コード",所属csv!$1:$1,0),0))</f>
        <v/>
      </c>
      <c r="F10" s="76" t="str">
        <f>IF(中学一覧表!D11="","",中学一覧表!D11)</f>
        <v/>
      </c>
      <c r="G10" s="76" t="str">
        <f ca="1">IF(中学一覧表!E11="","",中学一覧表!E11)</f>
        <v/>
      </c>
      <c r="H10" s="76" t="str">
        <f ca="1">IF(中学一覧表!D11="","",VLOOKUP(中学一覧表!D11,INDIRECT("中学"&amp;中学一覧表!C11&amp;"選手データ!A:O"),MATCH("ﾌﾘｶﾞﾅ(姓)",INDIRECT("中学"&amp;中学一覧表!C11&amp;"選手データ!1:1"),0),0)&amp;" "&amp;VLOOKUP(中学一覧表!D11,INDIRECT("中学"&amp;中学一覧表!C11&amp;"選手データ!A:O"),MATCH("ﾌﾘｶﾞﾅ(名)",INDIRECT("中学"&amp;中学一覧表!C11&amp;"選手データ!1:1"),0),0))</f>
        <v/>
      </c>
      <c r="I10" s="76" t="str">
        <f ca="1">IF(中学一覧表!E11="","",中学一覧表!E11)</f>
        <v/>
      </c>
      <c r="J10" s="76" t="str">
        <f ca="1">IF(中学一覧表!D11="","",VLOOKUP(中学一覧表!D11,INDIRECT("中学"&amp;中学一覧表!C11&amp;"選手データ!A:O"),MATCH("FAMILY NAME",INDIRECT("中学"&amp;中学一覧表!C11&amp;"選手データ!1:1"),0),0)&amp;" "&amp;VLOOKUP(中学一覧表!D11,INDIRECT("中学"&amp;中学一覧表!C11&amp;"選手データ!A:O"),MATCH("Firstname",INDIRECT("中学"&amp;中学一覧表!C11&amp;"選手データ!1:1"),0),0))</f>
        <v/>
      </c>
      <c r="K10" s="76" t="str">
        <f>IF(中学一覧表!D11="","","JPN")</f>
        <v/>
      </c>
      <c r="L10" s="76" t="str">
        <f>IF(中学一覧表!D11="","",IF(中学一覧表!C11="男",1,2))</f>
        <v/>
      </c>
      <c r="M10" s="76" t="str">
        <f>IF(中学一覧表!D11="","",中学一覧表!F11)</f>
        <v/>
      </c>
      <c r="N10" s="76" t="str">
        <f ca="1">IF(中学一覧表!D11="","",LEFT(VLOOKUP(中学一覧表!D11,INDIRECT("中学"&amp;中学一覧表!C11&amp;"選手データ!A:O"),MATCH("Birthday",INDIRECT("中学"&amp;中学一覧表!C11&amp;"選手データ!1:1"),0),0),4))</f>
        <v/>
      </c>
      <c r="O10" s="76" t="str">
        <f>IF(中学一覧表!D11="","","0")</f>
        <v/>
      </c>
      <c r="P10" s="76" t="str">
        <f>IF(中学一覧表!D11="","","千葉")</f>
        <v/>
      </c>
      <c r="R10" s="76" t="str">
        <f>IF(中学一覧表!G11="","",VLOOKUP(中学一覧表!G11,競技csv!$A:$O,MATCH("競技コード",競技csv!$1:$1,0),0))</f>
        <v/>
      </c>
      <c r="S10" s="76" t="str" cm="1">
        <f t="array" ref="S10">IF(中学一覧表!J11="","",中学一覧表!J11&amp;".")&amp;_xlfn.IFS(中学一覧表!K11="","",OR(VLOOKUP(R10,競技csv!$B:$O,2,0)&lt;=31,VLOOKUP(R10,競技csv!$B:$O,2,0)&gt;=100),TEXT(中学一覧表!K11,"00")&amp;".",TRUE,TEXT(中学一覧表!K11,"00")&amp;"m")&amp;IF(中学一覧表!L11="","",TEXT(中学一覧表!L11,"00"))</f>
        <v/>
      </c>
      <c r="T10" s="76" t="str">
        <f>IF(中学一覧表!G11="","","0")</f>
        <v/>
      </c>
      <c r="U10" s="76" t="str">
        <f>IF(中学一覧表!G11="","","2")</f>
        <v/>
      </c>
      <c r="V10" s="76" t="str">
        <f>IF(中学一覧表!M11="","",VLOOKUP(中学一覧表!M11,競技csv!$A:$O,MATCH("競技コード",競技csv!$1:$1,0),0))</f>
        <v/>
      </c>
      <c r="W10" s="76" t="str" cm="1">
        <f t="array" ref="W10">IF(中学一覧表!P11="","",中学一覧表!P11&amp;".")&amp;_xlfn.IFS(中学一覧表!Q11="","",OR(VLOOKUP(V10,競技csv!$B:$O,2,0)&lt;=31,VLOOKUP(V10,競技csv!$B:$O,2,0)&gt;=100),TEXT(中学一覧表!Q11,"00")&amp;".",TRUE,TEXT(中学一覧表!Q11,"00")&amp;"m")&amp;IF(中学一覧表!R11="","",TEXT(中学一覧表!R11,"00"))</f>
        <v/>
      </c>
      <c r="X10" s="76" t="str">
        <f>IF(中学一覧表!M11="","","0")</f>
        <v/>
      </c>
      <c r="Y10" s="76" t="str">
        <f>IF(中学一覧表!M11="","","2")</f>
        <v/>
      </c>
      <c r="Z10" s="76" t="str">
        <f>IF(中学一覧表!S11="","",VLOOKUP("中学"&amp;中学一覧表!C11&amp;"子4X100mR",競技csv!A:O,MATCH("競技コード",競技csv!$1:$1,0),0))</f>
        <v/>
      </c>
      <c r="AA10" s="76" t="str">
        <f>IF(中学一覧表!T11="","",中学一覧表!T11&amp;".")&amp;IF(中学一覧表!U11="","",TEXT(中学一覧表!U11,"00")&amp;".")&amp;IF(中学一覧表!V11="","",TEXT(中学一覧表!V11,"00"))</f>
        <v/>
      </c>
      <c r="AB10" s="76" t="str">
        <f>IF(中学一覧表!S11="","","0")</f>
        <v/>
      </c>
      <c r="AC10" s="76" t="str">
        <f>IF(中学一覧表!S11="","","2")</f>
        <v/>
      </c>
    </row>
    <row r="11" spans="1:37" ht="18" customHeight="1">
      <c r="A11" s="76">
        <f t="shared" si="0"/>
        <v>0</v>
      </c>
      <c r="B11" s="76" t="str">
        <f>IF(中学一覧表!D12="","",IF(中学一覧表!C12="男",10000+中学一覧表!D12,20000+中学一覧表!D12))</f>
        <v/>
      </c>
      <c r="C11" s="76" t="str">
        <f ca="1">IF(中学一覧表!D12="","",VLOOKUP(VLOOKUP(中学一覧表!D12,INDIRECT("中学"&amp;中学一覧表!C12&amp;"選手データ!A:O"),MATCH("所属",INDIRECT("中学"&amp;中学一覧表!C12&amp;"選手データ!1:1"),0),0)&amp;"中",所属csv!$A:$H,MATCH("所属コード",所属csv!$1:$1,0),0))</f>
        <v/>
      </c>
      <c r="F11" s="76" t="str">
        <f>IF(中学一覧表!D12="","",中学一覧表!D12)</f>
        <v/>
      </c>
      <c r="G11" s="76" t="str">
        <f ca="1">IF(中学一覧表!E12="","",中学一覧表!E12)</f>
        <v/>
      </c>
      <c r="H11" s="76" t="str">
        <f ca="1">IF(中学一覧表!D12="","",VLOOKUP(中学一覧表!D12,INDIRECT("中学"&amp;中学一覧表!C12&amp;"選手データ!A:O"),MATCH("ﾌﾘｶﾞﾅ(姓)",INDIRECT("中学"&amp;中学一覧表!C12&amp;"選手データ!1:1"),0),0)&amp;" "&amp;VLOOKUP(中学一覧表!D12,INDIRECT("中学"&amp;中学一覧表!C12&amp;"選手データ!A:O"),MATCH("ﾌﾘｶﾞﾅ(名)",INDIRECT("中学"&amp;中学一覧表!C12&amp;"選手データ!1:1"),0),0))</f>
        <v/>
      </c>
      <c r="I11" s="76" t="str">
        <f ca="1">IF(中学一覧表!E12="","",中学一覧表!E12)</f>
        <v/>
      </c>
      <c r="J11" s="76" t="str">
        <f ca="1">IF(中学一覧表!D12="","",VLOOKUP(中学一覧表!D12,INDIRECT("中学"&amp;中学一覧表!C12&amp;"選手データ!A:O"),MATCH("FAMILY NAME",INDIRECT("中学"&amp;中学一覧表!C12&amp;"選手データ!1:1"),0),0)&amp;" "&amp;VLOOKUP(中学一覧表!D12,INDIRECT("中学"&amp;中学一覧表!C12&amp;"選手データ!A:O"),MATCH("Firstname",INDIRECT("中学"&amp;中学一覧表!C12&amp;"選手データ!1:1"),0),0))</f>
        <v/>
      </c>
      <c r="K11" s="76" t="str">
        <f>IF(中学一覧表!D12="","","JPN")</f>
        <v/>
      </c>
      <c r="L11" s="76" t="str">
        <f>IF(中学一覧表!D12="","",IF(中学一覧表!C12="男",1,2))</f>
        <v/>
      </c>
      <c r="M11" s="76" t="str">
        <f>IF(中学一覧表!D12="","",中学一覧表!F12)</f>
        <v/>
      </c>
      <c r="N11" s="76" t="str">
        <f ca="1">IF(中学一覧表!D12="","",LEFT(VLOOKUP(中学一覧表!D12,INDIRECT("中学"&amp;中学一覧表!C12&amp;"選手データ!A:O"),MATCH("Birthday",INDIRECT("中学"&amp;中学一覧表!C12&amp;"選手データ!1:1"),0),0),4))</f>
        <v/>
      </c>
      <c r="O11" s="76" t="str">
        <f>IF(中学一覧表!D12="","","0")</f>
        <v/>
      </c>
      <c r="P11" s="76" t="str">
        <f>IF(中学一覧表!D12="","","千葉")</f>
        <v/>
      </c>
      <c r="R11" s="76" t="str">
        <f>IF(中学一覧表!G12="","",VLOOKUP(中学一覧表!G12,競技csv!$A:$O,MATCH("競技コード",競技csv!$1:$1,0),0))</f>
        <v/>
      </c>
      <c r="S11" s="76" t="str" cm="1">
        <f t="array" ref="S11">IF(中学一覧表!J12="","",中学一覧表!J12&amp;".")&amp;_xlfn.IFS(中学一覧表!K12="","",OR(VLOOKUP(R11,競技csv!$B:$O,2,0)&lt;=31,VLOOKUP(R11,競技csv!$B:$O,2,0)&gt;=100),TEXT(中学一覧表!K12,"00")&amp;".",TRUE,TEXT(中学一覧表!K12,"00")&amp;"m")&amp;IF(中学一覧表!L12="","",TEXT(中学一覧表!L12,"00"))</f>
        <v/>
      </c>
      <c r="T11" s="76" t="str">
        <f>IF(中学一覧表!G12="","","0")</f>
        <v/>
      </c>
      <c r="U11" s="76" t="str">
        <f>IF(中学一覧表!G12="","","2")</f>
        <v/>
      </c>
      <c r="V11" s="76" t="str">
        <f>IF(中学一覧表!M12="","",VLOOKUP(中学一覧表!M12,競技csv!$A:$O,MATCH("競技コード",競技csv!$1:$1,0),0))</f>
        <v/>
      </c>
      <c r="W11" s="76" t="str" cm="1">
        <f t="array" ref="W11">IF(中学一覧表!P12="","",中学一覧表!P12&amp;".")&amp;_xlfn.IFS(中学一覧表!Q12="","",OR(VLOOKUP(V11,競技csv!$B:$O,2,0)&lt;=31,VLOOKUP(V11,競技csv!$B:$O,2,0)&gt;=100),TEXT(中学一覧表!Q12,"00")&amp;".",TRUE,TEXT(中学一覧表!Q12,"00")&amp;"m")&amp;IF(中学一覧表!R12="","",TEXT(中学一覧表!R12,"00"))</f>
        <v/>
      </c>
      <c r="X11" s="76" t="str">
        <f>IF(中学一覧表!M12="","","0")</f>
        <v/>
      </c>
      <c r="Y11" s="76" t="str">
        <f>IF(中学一覧表!M12="","","2")</f>
        <v/>
      </c>
      <c r="Z11" s="76" t="str">
        <f>IF(中学一覧表!S12="","",VLOOKUP("中学"&amp;中学一覧表!C12&amp;"子4X100mR",競技csv!A:O,MATCH("競技コード",競技csv!$1:$1,0),0))</f>
        <v/>
      </c>
      <c r="AA11" s="76" t="str">
        <f>IF(中学一覧表!T12="","",中学一覧表!T12&amp;".")&amp;IF(中学一覧表!U12="","",TEXT(中学一覧表!U12,"00")&amp;".")&amp;IF(中学一覧表!V12="","",TEXT(中学一覧表!V12,"00"))</f>
        <v/>
      </c>
      <c r="AB11" s="76" t="str">
        <f>IF(中学一覧表!S12="","","0")</f>
        <v/>
      </c>
      <c r="AC11" s="76" t="str">
        <f>IF(中学一覧表!S12="","","2")</f>
        <v/>
      </c>
    </row>
    <row r="12" spans="1:37" ht="18" customHeight="1">
      <c r="A12" s="76">
        <f t="shared" si="0"/>
        <v>0</v>
      </c>
      <c r="B12" s="76" t="str">
        <f>IF(中学一覧表!D13="","",IF(中学一覧表!C13="男",10000+中学一覧表!D13,20000+中学一覧表!D13))</f>
        <v/>
      </c>
      <c r="C12" s="76" t="str">
        <f ca="1">IF(中学一覧表!D13="","",VLOOKUP(VLOOKUP(中学一覧表!D13,INDIRECT("中学"&amp;中学一覧表!C13&amp;"選手データ!A:O"),MATCH("所属",INDIRECT("中学"&amp;中学一覧表!C13&amp;"選手データ!1:1"),0),0)&amp;"中",所属csv!$A:$H,MATCH("所属コード",所属csv!$1:$1,0),0))</f>
        <v/>
      </c>
      <c r="F12" s="76" t="str">
        <f>IF(中学一覧表!D13="","",中学一覧表!D13)</f>
        <v/>
      </c>
      <c r="G12" s="76" t="str">
        <f ca="1">IF(中学一覧表!E13="","",中学一覧表!E13)</f>
        <v/>
      </c>
      <c r="H12" s="76" t="str">
        <f ca="1">IF(中学一覧表!D13="","",VLOOKUP(中学一覧表!D13,INDIRECT("中学"&amp;中学一覧表!C13&amp;"選手データ!A:O"),MATCH("ﾌﾘｶﾞﾅ(姓)",INDIRECT("中学"&amp;中学一覧表!C13&amp;"選手データ!1:1"),0),0)&amp;" "&amp;VLOOKUP(中学一覧表!D13,INDIRECT("中学"&amp;中学一覧表!C13&amp;"選手データ!A:O"),MATCH("ﾌﾘｶﾞﾅ(名)",INDIRECT("中学"&amp;中学一覧表!C13&amp;"選手データ!1:1"),0),0))</f>
        <v/>
      </c>
      <c r="I12" s="76" t="str">
        <f ca="1">IF(中学一覧表!E13="","",中学一覧表!E13)</f>
        <v/>
      </c>
      <c r="J12" s="76" t="str">
        <f ca="1">IF(中学一覧表!D13="","",VLOOKUP(中学一覧表!D13,INDIRECT("中学"&amp;中学一覧表!C13&amp;"選手データ!A:O"),MATCH("FAMILY NAME",INDIRECT("中学"&amp;中学一覧表!C13&amp;"選手データ!1:1"),0),0)&amp;" "&amp;VLOOKUP(中学一覧表!D13,INDIRECT("中学"&amp;中学一覧表!C13&amp;"選手データ!A:O"),MATCH("Firstname",INDIRECT("中学"&amp;中学一覧表!C13&amp;"選手データ!1:1"),0),0))</f>
        <v/>
      </c>
      <c r="K12" s="76" t="str">
        <f>IF(中学一覧表!D13="","","JPN")</f>
        <v/>
      </c>
      <c r="L12" s="76" t="str">
        <f>IF(中学一覧表!D13="","",IF(中学一覧表!C13="男",1,2))</f>
        <v/>
      </c>
      <c r="M12" s="76" t="str">
        <f>IF(中学一覧表!D13="","",中学一覧表!F13)</f>
        <v/>
      </c>
      <c r="N12" s="76" t="str">
        <f ca="1">IF(中学一覧表!D13="","",LEFT(VLOOKUP(中学一覧表!D13,INDIRECT("中学"&amp;中学一覧表!C13&amp;"選手データ!A:O"),MATCH("Birthday",INDIRECT("中学"&amp;中学一覧表!C13&amp;"選手データ!1:1"),0),0),4))</f>
        <v/>
      </c>
      <c r="O12" s="76" t="str">
        <f>IF(中学一覧表!D13="","","0")</f>
        <v/>
      </c>
      <c r="P12" s="76" t="str">
        <f>IF(中学一覧表!D13="","","千葉")</f>
        <v/>
      </c>
      <c r="R12" s="76" t="str">
        <f>IF(中学一覧表!G13="","",VLOOKUP(中学一覧表!G13,競技csv!$A:$O,MATCH("競技コード",競技csv!$1:$1,0),0))</f>
        <v/>
      </c>
      <c r="S12" s="76" t="str" cm="1">
        <f t="array" ref="S12">IF(中学一覧表!J13="","",中学一覧表!J13&amp;".")&amp;_xlfn.IFS(中学一覧表!K13="","",OR(VLOOKUP(R12,競技csv!$B:$O,2,0)&lt;=31,VLOOKUP(R12,競技csv!$B:$O,2,0)&gt;=100),TEXT(中学一覧表!K13,"00")&amp;".",TRUE,TEXT(中学一覧表!K13,"00")&amp;"m")&amp;IF(中学一覧表!L13="","",TEXT(中学一覧表!L13,"00"))</f>
        <v/>
      </c>
      <c r="T12" s="76" t="str">
        <f>IF(中学一覧表!G13="","","0")</f>
        <v/>
      </c>
      <c r="U12" s="76" t="str">
        <f>IF(中学一覧表!G13="","","2")</f>
        <v/>
      </c>
      <c r="V12" s="76" t="str">
        <f>IF(中学一覧表!M13="","",VLOOKUP(中学一覧表!M13,競技csv!$A:$O,MATCH("競技コード",競技csv!$1:$1,0),0))</f>
        <v/>
      </c>
      <c r="W12" s="76" t="str" cm="1">
        <f t="array" ref="W12">IF(中学一覧表!P13="","",中学一覧表!P13&amp;".")&amp;_xlfn.IFS(中学一覧表!Q13="","",OR(VLOOKUP(V12,競技csv!$B:$O,2,0)&lt;=31,VLOOKUP(V12,競技csv!$B:$O,2,0)&gt;=100),TEXT(中学一覧表!Q13,"00")&amp;".",TRUE,TEXT(中学一覧表!Q13,"00")&amp;"m")&amp;IF(中学一覧表!R13="","",TEXT(中学一覧表!R13,"00"))</f>
        <v/>
      </c>
      <c r="X12" s="76" t="str">
        <f>IF(中学一覧表!M13="","","0")</f>
        <v/>
      </c>
      <c r="Y12" s="76" t="str">
        <f>IF(中学一覧表!M13="","","2")</f>
        <v/>
      </c>
      <c r="Z12" s="76" t="str">
        <f>IF(中学一覧表!S13="","",VLOOKUP("中学"&amp;中学一覧表!C13&amp;"子4X100mR",競技csv!A:O,MATCH("競技コード",競技csv!$1:$1,0),0))</f>
        <v/>
      </c>
      <c r="AA12" s="76" t="str">
        <f>IF(中学一覧表!T13="","",中学一覧表!T13&amp;".")&amp;IF(中学一覧表!U13="","",TEXT(中学一覧表!U13,"00")&amp;".")&amp;IF(中学一覧表!V13="","",TEXT(中学一覧表!V13,"00"))</f>
        <v/>
      </c>
      <c r="AB12" s="76" t="str">
        <f>IF(中学一覧表!S13="","","0")</f>
        <v/>
      </c>
      <c r="AC12" s="76" t="str">
        <f>IF(中学一覧表!S13="","","2")</f>
        <v/>
      </c>
    </row>
    <row r="13" spans="1:37" ht="18" customHeight="1">
      <c r="A13" s="76">
        <f t="shared" si="0"/>
        <v>0</v>
      </c>
      <c r="B13" s="76" t="str">
        <f>IF(中学一覧表!D14="","",IF(中学一覧表!C14="男",10000+中学一覧表!D14,20000+中学一覧表!D14))</f>
        <v/>
      </c>
      <c r="C13" s="76" t="str">
        <f ca="1">IF(中学一覧表!D14="","",VLOOKUP(VLOOKUP(中学一覧表!D14,INDIRECT("中学"&amp;中学一覧表!C14&amp;"選手データ!A:O"),MATCH("所属",INDIRECT("中学"&amp;中学一覧表!C14&amp;"選手データ!1:1"),0),0)&amp;"中",所属csv!$A:$H,MATCH("所属コード",所属csv!$1:$1,0),0))</f>
        <v/>
      </c>
      <c r="F13" s="76" t="str">
        <f>IF(中学一覧表!D14="","",中学一覧表!D14)</f>
        <v/>
      </c>
      <c r="G13" s="76" t="str">
        <f ca="1">IF(中学一覧表!E14="","",中学一覧表!E14)</f>
        <v/>
      </c>
      <c r="H13" s="76" t="str">
        <f ca="1">IF(中学一覧表!D14="","",VLOOKUP(中学一覧表!D14,INDIRECT("中学"&amp;中学一覧表!C14&amp;"選手データ!A:O"),MATCH("ﾌﾘｶﾞﾅ(姓)",INDIRECT("中学"&amp;中学一覧表!C14&amp;"選手データ!1:1"),0),0)&amp;" "&amp;VLOOKUP(中学一覧表!D14,INDIRECT("中学"&amp;中学一覧表!C14&amp;"選手データ!A:O"),MATCH("ﾌﾘｶﾞﾅ(名)",INDIRECT("中学"&amp;中学一覧表!C14&amp;"選手データ!1:1"),0),0))</f>
        <v/>
      </c>
      <c r="I13" s="76" t="str">
        <f ca="1">IF(中学一覧表!E14="","",中学一覧表!E14)</f>
        <v/>
      </c>
      <c r="J13" s="76" t="str">
        <f ca="1">IF(中学一覧表!D14="","",VLOOKUP(中学一覧表!D14,INDIRECT("中学"&amp;中学一覧表!C14&amp;"選手データ!A:O"),MATCH("FAMILY NAME",INDIRECT("中学"&amp;中学一覧表!C14&amp;"選手データ!1:1"),0),0)&amp;" "&amp;VLOOKUP(中学一覧表!D14,INDIRECT("中学"&amp;中学一覧表!C14&amp;"選手データ!A:O"),MATCH("Firstname",INDIRECT("中学"&amp;中学一覧表!C14&amp;"選手データ!1:1"),0),0))</f>
        <v/>
      </c>
      <c r="K13" s="76" t="str">
        <f>IF(中学一覧表!D14="","","JPN")</f>
        <v/>
      </c>
      <c r="L13" s="76" t="str">
        <f>IF(中学一覧表!D14="","",IF(中学一覧表!C14="男",1,2))</f>
        <v/>
      </c>
      <c r="M13" s="76" t="str">
        <f>IF(中学一覧表!D14="","",中学一覧表!F14)</f>
        <v/>
      </c>
      <c r="N13" s="76" t="str">
        <f ca="1">IF(中学一覧表!D14="","",LEFT(VLOOKUP(中学一覧表!D14,INDIRECT("中学"&amp;中学一覧表!C14&amp;"選手データ!A:O"),MATCH("Birthday",INDIRECT("中学"&amp;中学一覧表!C14&amp;"選手データ!1:1"),0),0),4))</f>
        <v/>
      </c>
      <c r="O13" s="76" t="str">
        <f>IF(中学一覧表!D14="","","0")</f>
        <v/>
      </c>
      <c r="P13" s="76" t="str">
        <f>IF(中学一覧表!D14="","","千葉")</f>
        <v/>
      </c>
      <c r="R13" s="76" t="str">
        <f>IF(中学一覧表!G14="","",VLOOKUP(中学一覧表!G14,競技csv!$A:$O,MATCH("競技コード",競技csv!$1:$1,0),0))</f>
        <v/>
      </c>
      <c r="S13" s="76" t="str" cm="1">
        <f t="array" ref="S13">IF(中学一覧表!J14="","",中学一覧表!J14&amp;".")&amp;_xlfn.IFS(中学一覧表!K14="","",OR(VLOOKUP(R13,競技csv!$B:$O,2,0)&lt;=31,VLOOKUP(R13,競技csv!$B:$O,2,0)&gt;=100),TEXT(中学一覧表!K14,"00")&amp;".",TRUE,TEXT(中学一覧表!K14,"00")&amp;"m")&amp;IF(中学一覧表!L14="","",TEXT(中学一覧表!L14,"00"))</f>
        <v/>
      </c>
      <c r="T13" s="76" t="str">
        <f>IF(中学一覧表!G14="","","0")</f>
        <v/>
      </c>
      <c r="U13" s="76" t="str">
        <f>IF(中学一覧表!G14="","","2")</f>
        <v/>
      </c>
      <c r="V13" s="76" t="str">
        <f>IF(中学一覧表!M14="","",VLOOKUP(中学一覧表!M14,競技csv!$A:$O,MATCH("競技コード",競技csv!$1:$1,0),0))</f>
        <v/>
      </c>
      <c r="W13" s="76" t="str" cm="1">
        <f t="array" ref="W13">IF(中学一覧表!P14="","",中学一覧表!P14&amp;".")&amp;_xlfn.IFS(中学一覧表!Q14="","",OR(VLOOKUP(V13,競技csv!$B:$O,2,0)&lt;=31,VLOOKUP(V13,競技csv!$B:$O,2,0)&gt;=100),TEXT(中学一覧表!Q14,"00")&amp;".",TRUE,TEXT(中学一覧表!Q14,"00")&amp;"m")&amp;IF(中学一覧表!R14="","",TEXT(中学一覧表!R14,"00"))</f>
        <v/>
      </c>
      <c r="X13" s="76" t="str">
        <f>IF(中学一覧表!M14="","","0")</f>
        <v/>
      </c>
      <c r="Y13" s="76" t="str">
        <f>IF(中学一覧表!M14="","","2")</f>
        <v/>
      </c>
      <c r="Z13" s="76" t="str">
        <f>IF(中学一覧表!S14="","",VLOOKUP("中学"&amp;中学一覧表!C14&amp;"子4X100mR",競技csv!A:O,MATCH("競技コード",競技csv!$1:$1,0),0))</f>
        <v/>
      </c>
      <c r="AA13" s="76" t="str">
        <f>IF(中学一覧表!T14="","",中学一覧表!T14&amp;".")&amp;IF(中学一覧表!U14="","",TEXT(中学一覧表!U14,"00")&amp;".")&amp;IF(中学一覧表!V14="","",TEXT(中学一覧表!V14,"00"))</f>
        <v/>
      </c>
      <c r="AB13" s="76" t="str">
        <f>IF(中学一覧表!S14="","","0")</f>
        <v/>
      </c>
      <c r="AC13" s="76" t="str">
        <f>IF(中学一覧表!S14="","","2")</f>
        <v/>
      </c>
    </row>
    <row r="14" spans="1:37" ht="18" customHeight="1">
      <c r="A14" s="76">
        <f t="shared" si="0"/>
        <v>0</v>
      </c>
      <c r="B14" s="76" t="str">
        <f>IF(中学一覧表!D15="","",IF(中学一覧表!C15="男",10000+中学一覧表!D15,20000+中学一覧表!D15))</f>
        <v/>
      </c>
      <c r="C14" s="76" t="str">
        <f ca="1">IF(中学一覧表!D15="","",VLOOKUP(VLOOKUP(中学一覧表!D15,INDIRECT("中学"&amp;中学一覧表!C15&amp;"選手データ!A:O"),MATCH("所属",INDIRECT("中学"&amp;中学一覧表!C15&amp;"選手データ!1:1"),0),0)&amp;"中",所属csv!$A:$H,MATCH("所属コード",所属csv!$1:$1,0),0))</f>
        <v/>
      </c>
      <c r="F14" s="76" t="str">
        <f>IF(中学一覧表!D15="","",中学一覧表!D15)</f>
        <v/>
      </c>
      <c r="G14" s="76" t="str">
        <f ca="1">IF(中学一覧表!E15="","",中学一覧表!E15)</f>
        <v/>
      </c>
      <c r="H14" s="76" t="str">
        <f ca="1">IF(中学一覧表!D15="","",VLOOKUP(中学一覧表!D15,INDIRECT("中学"&amp;中学一覧表!C15&amp;"選手データ!A:O"),MATCH("ﾌﾘｶﾞﾅ(姓)",INDIRECT("中学"&amp;中学一覧表!C15&amp;"選手データ!1:1"),0),0)&amp;" "&amp;VLOOKUP(中学一覧表!D15,INDIRECT("中学"&amp;中学一覧表!C15&amp;"選手データ!A:O"),MATCH("ﾌﾘｶﾞﾅ(名)",INDIRECT("中学"&amp;中学一覧表!C15&amp;"選手データ!1:1"),0),0))</f>
        <v/>
      </c>
      <c r="I14" s="76" t="str">
        <f ca="1">IF(中学一覧表!E15="","",中学一覧表!E15)</f>
        <v/>
      </c>
      <c r="J14" s="76" t="str">
        <f ca="1">IF(中学一覧表!D15="","",VLOOKUP(中学一覧表!D15,INDIRECT("中学"&amp;中学一覧表!C15&amp;"選手データ!A:O"),MATCH("FAMILY NAME",INDIRECT("中学"&amp;中学一覧表!C15&amp;"選手データ!1:1"),0),0)&amp;" "&amp;VLOOKUP(中学一覧表!D15,INDIRECT("中学"&amp;中学一覧表!C15&amp;"選手データ!A:O"),MATCH("Firstname",INDIRECT("中学"&amp;中学一覧表!C15&amp;"選手データ!1:1"),0),0))</f>
        <v/>
      </c>
      <c r="K14" s="76" t="str">
        <f>IF(中学一覧表!D15="","","JPN")</f>
        <v/>
      </c>
      <c r="L14" s="76" t="str">
        <f>IF(中学一覧表!D15="","",IF(中学一覧表!C15="男",1,2))</f>
        <v/>
      </c>
      <c r="M14" s="76" t="str">
        <f>IF(中学一覧表!D15="","",中学一覧表!F15)</f>
        <v/>
      </c>
      <c r="N14" s="76" t="str">
        <f ca="1">IF(中学一覧表!D15="","",LEFT(VLOOKUP(中学一覧表!D15,INDIRECT("中学"&amp;中学一覧表!C15&amp;"選手データ!A:O"),MATCH("Birthday",INDIRECT("中学"&amp;中学一覧表!C15&amp;"選手データ!1:1"),0),0),4))</f>
        <v/>
      </c>
      <c r="O14" s="76" t="str">
        <f>IF(中学一覧表!D15="","","0")</f>
        <v/>
      </c>
      <c r="P14" s="76" t="str">
        <f>IF(中学一覧表!D15="","","千葉")</f>
        <v/>
      </c>
      <c r="R14" s="76" t="str">
        <f>IF(中学一覧表!G15="","",VLOOKUP(中学一覧表!G15,競技csv!$A:$O,MATCH("競技コード",競技csv!$1:$1,0),0))</f>
        <v/>
      </c>
      <c r="S14" s="76" t="str" cm="1">
        <f t="array" ref="S14">IF(中学一覧表!J15="","",中学一覧表!J15&amp;".")&amp;_xlfn.IFS(中学一覧表!K15="","",OR(VLOOKUP(R14,競技csv!$B:$O,2,0)&lt;=31,VLOOKUP(R14,競技csv!$B:$O,2,0)&gt;=100),TEXT(中学一覧表!K15,"00")&amp;".",TRUE,TEXT(中学一覧表!K15,"00")&amp;"m")&amp;IF(中学一覧表!L15="","",TEXT(中学一覧表!L15,"00"))</f>
        <v/>
      </c>
      <c r="T14" s="76" t="str">
        <f>IF(中学一覧表!G15="","","0")</f>
        <v/>
      </c>
      <c r="U14" s="76" t="str">
        <f>IF(中学一覧表!G15="","","2")</f>
        <v/>
      </c>
      <c r="V14" s="76" t="str">
        <f>IF(中学一覧表!M15="","",VLOOKUP(中学一覧表!M15,競技csv!$A:$O,MATCH("競技コード",競技csv!$1:$1,0),0))</f>
        <v/>
      </c>
      <c r="W14" s="76" t="str" cm="1">
        <f t="array" ref="W14">IF(中学一覧表!P15="","",中学一覧表!P15&amp;".")&amp;_xlfn.IFS(中学一覧表!Q15="","",OR(VLOOKUP(V14,競技csv!$B:$O,2,0)&lt;=31,VLOOKUP(V14,競技csv!$B:$O,2,0)&gt;=100),TEXT(中学一覧表!Q15,"00")&amp;".",TRUE,TEXT(中学一覧表!Q15,"00")&amp;"m")&amp;IF(中学一覧表!R15="","",TEXT(中学一覧表!R15,"00"))</f>
        <v/>
      </c>
      <c r="X14" s="76" t="str">
        <f>IF(中学一覧表!M15="","","0")</f>
        <v/>
      </c>
      <c r="Y14" s="76" t="str">
        <f>IF(中学一覧表!M15="","","2")</f>
        <v/>
      </c>
      <c r="Z14" s="76" t="str">
        <f>IF(中学一覧表!S15="","",VLOOKUP("中学"&amp;中学一覧表!C15&amp;"子4X100mR",競技csv!A:O,MATCH("競技コード",競技csv!$1:$1,0),0))</f>
        <v/>
      </c>
      <c r="AA14" s="76" t="str">
        <f>IF(中学一覧表!T15="","",中学一覧表!T15&amp;".")&amp;IF(中学一覧表!U15="","",TEXT(中学一覧表!U15,"00")&amp;".")&amp;IF(中学一覧表!V15="","",TEXT(中学一覧表!V15,"00"))</f>
        <v/>
      </c>
      <c r="AB14" s="76" t="str">
        <f>IF(中学一覧表!S15="","","0")</f>
        <v/>
      </c>
      <c r="AC14" s="76" t="str">
        <f>IF(中学一覧表!S15="","","2")</f>
        <v/>
      </c>
    </row>
    <row r="15" spans="1:37" ht="18" customHeight="1">
      <c r="A15" s="76">
        <f t="shared" si="0"/>
        <v>0</v>
      </c>
      <c r="B15" s="76" t="str">
        <f>IF(中学一覧表!D16="","",IF(中学一覧表!C16="男",10000+中学一覧表!D16,20000+中学一覧表!D16))</f>
        <v/>
      </c>
      <c r="C15" s="76" t="str">
        <f ca="1">IF(中学一覧表!D16="","",VLOOKUP(VLOOKUP(中学一覧表!D16,INDIRECT("中学"&amp;中学一覧表!C16&amp;"選手データ!A:O"),MATCH("所属",INDIRECT("中学"&amp;中学一覧表!C16&amp;"選手データ!1:1"),0),0)&amp;"中",所属csv!$A:$H,MATCH("所属コード",所属csv!$1:$1,0),0))</f>
        <v/>
      </c>
      <c r="F15" s="76" t="str">
        <f>IF(中学一覧表!D16="","",中学一覧表!D16)</f>
        <v/>
      </c>
      <c r="G15" s="76" t="str">
        <f ca="1">IF(中学一覧表!E16="","",中学一覧表!E16)</f>
        <v/>
      </c>
      <c r="H15" s="76" t="str">
        <f ca="1">IF(中学一覧表!D16="","",VLOOKUP(中学一覧表!D16,INDIRECT("中学"&amp;中学一覧表!C16&amp;"選手データ!A:O"),MATCH("ﾌﾘｶﾞﾅ(姓)",INDIRECT("中学"&amp;中学一覧表!C16&amp;"選手データ!1:1"),0),0)&amp;" "&amp;VLOOKUP(中学一覧表!D16,INDIRECT("中学"&amp;中学一覧表!C16&amp;"選手データ!A:O"),MATCH("ﾌﾘｶﾞﾅ(名)",INDIRECT("中学"&amp;中学一覧表!C16&amp;"選手データ!1:1"),0),0))</f>
        <v/>
      </c>
      <c r="I15" s="76" t="str">
        <f ca="1">IF(中学一覧表!E16="","",中学一覧表!E16)</f>
        <v/>
      </c>
      <c r="J15" s="76" t="str">
        <f ca="1">IF(中学一覧表!D16="","",VLOOKUP(中学一覧表!D16,INDIRECT("中学"&amp;中学一覧表!C16&amp;"選手データ!A:O"),MATCH("FAMILY NAME",INDIRECT("中学"&amp;中学一覧表!C16&amp;"選手データ!1:1"),0),0)&amp;" "&amp;VLOOKUP(中学一覧表!D16,INDIRECT("中学"&amp;中学一覧表!C16&amp;"選手データ!A:O"),MATCH("Firstname",INDIRECT("中学"&amp;中学一覧表!C16&amp;"選手データ!1:1"),0),0))</f>
        <v/>
      </c>
      <c r="K15" s="76" t="str">
        <f>IF(中学一覧表!D16="","","JPN")</f>
        <v/>
      </c>
      <c r="L15" s="76" t="str">
        <f>IF(中学一覧表!D16="","",IF(中学一覧表!C16="男",1,2))</f>
        <v/>
      </c>
      <c r="M15" s="76" t="str">
        <f>IF(中学一覧表!D16="","",中学一覧表!F16)</f>
        <v/>
      </c>
      <c r="N15" s="76" t="str">
        <f ca="1">IF(中学一覧表!D16="","",LEFT(VLOOKUP(中学一覧表!D16,INDIRECT("中学"&amp;中学一覧表!C16&amp;"選手データ!A:O"),MATCH("Birthday",INDIRECT("中学"&amp;中学一覧表!C16&amp;"選手データ!1:1"),0),0),4))</f>
        <v/>
      </c>
      <c r="O15" s="76" t="str">
        <f>IF(中学一覧表!D16="","","0")</f>
        <v/>
      </c>
      <c r="P15" s="76" t="str">
        <f>IF(中学一覧表!D16="","","千葉")</f>
        <v/>
      </c>
      <c r="R15" s="76" t="str">
        <f>IF(中学一覧表!G16="","",VLOOKUP(中学一覧表!G16,競技csv!$A:$O,MATCH("競技コード",競技csv!$1:$1,0),0))</f>
        <v/>
      </c>
      <c r="S15" s="76" t="str" cm="1">
        <f t="array" ref="S15">IF(中学一覧表!J16="","",中学一覧表!J16&amp;".")&amp;_xlfn.IFS(中学一覧表!K16="","",OR(VLOOKUP(R15,競技csv!$B:$O,2,0)&lt;=31,VLOOKUP(R15,競技csv!$B:$O,2,0)&gt;=100),TEXT(中学一覧表!K16,"00")&amp;".",TRUE,TEXT(中学一覧表!K16,"00")&amp;"m")&amp;IF(中学一覧表!L16="","",TEXT(中学一覧表!L16,"00"))</f>
        <v/>
      </c>
      <c r="T15" s="76" t="str">
        <f>IF(中学一覧表!G16="","","0")</f>
        <v/>
      </c>
      <c r="U15" s="76" t="str">
        <f>IF(中学一覧表!G16="","","2")</f>
        <v/>
      </c>
      <c r="V15" s="76" t="str">
        <f>IF(中学一覧表!M16="","",VLOOKUP(中学一覧表!M16,競技csv!$A:$O,MATCH("競技コード",競技csv!$1:$1,0),0))</f>
        <v/>
      </c>
      <c r="W15" s="76" t="str" cm="1">
        <f t="array" ref="W15">IF(中学一覧表!P16="","",中学一覧表!P16&amp;".")&amp;_xlfn.IFS(中学一覧表!Q16="","",OR(VLOOKUP(V15,競技csv!$B:$O,2,0)&lt;=31,VLOOKUP(V15,競技csv!$B:$O,2,0)&gt;=100),TEXT(中学一覧表!Q16,"00")&amp;".",TRUE,TEXT(中学一覧表!Q16,"00")&amp;"m")&amp;IF(中学一覧表!R16="","",TEXT(中学一覧表!R16,"00"))</f>
        <v/>
      </c>
      <c r="X15" s="76" t="str">
        <f>IF(中学一覧表!M16="","","0")</f>
        <v/>
      </c>
      <c r="Y15" s="76" t="str">
        <f>IF(中学一覧表!M16="","","2")</f>
        <v/>
      </c>
      <c r="Z15" s="76" t="str">
        <f>IF(中学一覧表!S16="","",VLOOKUP("中学"&amp;中学一覧表!C16&amp;"子4X100mR",競技csv!A:O,MATCH("競技コード",競技csv!$1:$1,0),0))</f>
        <v/>
      </c>
      <c r="AA15" s="76" t="str">
        <f>IF(中学一覧表!T16="","",中学一覧表!T16&amp;".")&amp;IF(中学一覧表!U16="","",TEXT(中学一覧表!U16,"00")&amp;".")&amp;IF(中学一覧表!V16="","",TEXT(中学一覧表!V16,"00"))</f>
        <v/>
      </c>
      <c r="AB15" s="76" t="str">
        <f>IF(中学一覧表!S16="","","0")</f>
        <v/>
      </c>
      <c r="AC15" s="76" t="str">
        <f>IF(中学一覧表!S16="","","2")</f>
        <v/>
      </c>
    </row>
    <row r="16" spans="1:37" ht="18" customHeight="1">
      <c r="A16" s="76">
        <f t="shared" si="0"/>
        <v>0</v>
      </c>
      <c r="B16" s="76" t="str">
        <f>IF(中学一覧表!D17="","",IF(中学一覧表!C17="男",10000+中学一覧表!D17,20000+中学一覧表!D17))</f>
        <v/>
      </c>
      <c r="C16" s="76" t="str">
        <f ca="1">IF(中学一覧表!D17="","",VLOOKUP(VLOOKUP(中学一覧表!D17,INDIRECT("中学"&amp;中学一覧表!C17&amp;"選手データ!A:O"),MATCH("所属",INDIRECT("中学"&amp;中学一覧表!C17&amp;"選手データ!1:1"),0),0)&amp;"中",所属csv!$A:$H,MATCH("所属コード",所属csv!$1:$1,0),0))</f>
        <v/>
      </c>
      <c r="F16" s="76" t="str">
        <f>IF(中学一覧表!D17="","",中学一覧表!D17)</f>
        <v/>
      </c>
      <c r="G16" s="76" t="str">
        <f ca="1">IF(中学一覧表!E17="","",中学一覧表!E17)</f>
        <v/>
      </c>
      <c r="H16" s="76" t="str">
        <f ca="1">IF(中学一覧表!D17="","",VLOOKUP(中学一覧表!D17,INDIRECT("中学"&amp;中学一覧表!C17&amp;"選手データ!A:O"),MATCH("ﾌﾘｶﾞﾅ(姓)",INDIRECT("中学"&amp;中学一覧表!C17&amp;"選手データ!1:1"),0),0)&amp;" "&amp;VLOOKUP(中学一覧表!D17,INDIRECT("中学"&amp;中学一覧表!C17&amp;"選手データ!A:O"),MATCH("ﾌﾘｶﾞﾅ(名)",INDIRECT("中学"&amp;中学一覧表!C17&amp;"選手データ!1:1"),0),0))</f>
        <v/>
      </c>
      <c r="I16" s="76" t="str">
        <f ca="1">IF(中学一覧表!E17="","",中学一覧表!E17)</f>
        <v/>
      </c>
      <c r="J16" s="76" t="str">
        <f ca="1">IF(中学一覧表!D17="","",VLOOKUP(中学一覧表!D17,INDIRECT("中学"&amp;中学一覧表!C17&amp;"選手データ!A:O"),MATCH("FAMILY NAME",INDIRECT("中学"&amp;中学一覧表!C17&amp;"選手データ!1:1"),0),0)&amp;" "&amp;VLOOKUP(中学一覧表!D17,INDIRECT("中学"&amp;中学一覧表!C17&amp;"選手データ!A:O"),MATCH("Firstname",INDIRECT("中学"&amp;中学一覧表!C17&amp;"選手データ!1:1"),0),0))</f>
        <v/>
      </c>
      <c r="K16" s="76" t="str">
        <f>IF(中学一覧表!D17="","","JPN")</f>
        <v/>
      </c>
      <c r="L16" s="76" t="str">
        <f>IF(中学一覧表!D17="","",IF(中学一覧表!C17="男",1,2))</f>
        <v/>
      </c>
      <c r="M16" s="76" t="str">
        <f>IF(中学一覧表!D17="","",中学一覧表!F17)</f>
        <v/>
      </c>
      <c r="N16" s="76" t="str">
        <f ca="1">IF(中学一覧表!D17="","",LEFT(VLOOKUP(中学一覧表!D17,INDIRECT("中学"&amp;中学一覧表!C17&amp;"選手データ!A:O"),MATCH("Birthday",INDIRECT("中学"&amp;中学一覧表!C17&amp;"選手データ!1:1"),0),0),4))</f>
        <v/>
      </c>
      <c r="O16" s="76" t="str">
        <f>IF(中学一覧表!D17="","","0")</f>
        <v/>
      </c>
      <c r="P16" s="76" t="str">
        <f>IF(中学一覧表!D17="","","千葉")</f>
        <v/>
      </c>
      <c r="R16" s="76" t="str">
        <f>IF(中学一覧表!G17="","",VLOOKUP(中学一覧表!G17,競技csv!$A:$O,MATCH("競技コード",競技csv!$1:$1,0),0))</f>
        <v/>
      </c>
      <c r="S16" s="76" t="str" cm="1">
        <f t="array" ref="S16">IF(中学一覧表!J17="","",中学一覧表!J17&amp;".")&amp;_xlfn.IFS(中学一覧表!K17="","",OR(VLOOKUP(R16,競技csv!$B:$O,2,0)&lt;=31,VLOOKUP(R16,競技csv!$B:$O,2,0)&gt;=100),TEXT(中学一覧表!K17,"00")&amp;".",TRUE,TEXT(中学一覧表!K17,"00")&amp;"m")&amp;IF(中学一覧表!L17="","",TEXT(中学一覧表!L17,"00"))</f>
        <v/>
      </c>
      <c r="T16" s="76" t="str">
        <f>IF(中学一覧表!G17="","","0")</f>
        <v/>
      </c>
      <c r="U16" s="76" t="str">
        <f>IF(中学一覧表!G17="","","2")</f>
        <v/>
      </c>
      <c r="V16" s="76" t="str">
        <f>IF(中学一覧表!M17="","",VLOOKUP(中学一覧表!M17,競技csv!$A:$O,MATCH("競技コード",競技csv!$1:$1,0),0))</f>
        <v/>
      </c>
      <c r="W16" s="76" t="str" cm="1">
        <f t="array" ref="W16">IF(中学一覧表!P17="","",中学一覧表!P17&amp;".")&amp;_xlfn.IFS(中学一覧表!Q17="","",OR(VLOOKUP(V16,競技csv!$B:$O,2,0)&lt;=31,VLOOKUP(V16,競技csv!$B:$O,2,0)&gt;=100),TEXT(中学一覧表!Q17,"00")&amp;".",TRUE,TEXT(中学一覧表!Q17,"00")&amp;"m")&amp;IF(中学一覧表!R17="","",TEXT(中学一覧表!R17,"00"))</f>
        <v/>
      </c>
      <c r="X16" s="76" t="str">
        <f>IF(中学一覧表!M17="","","0")</f>
        <v/>
      </c>
      <c r="Y16" s="76" t="str">
        <f>IF(中学一覧表!M17="","","2")</f>
        <v/>
      </c>
      <c r="Z16" s="76" t="str">
        <f>IF(中学一覧表!S17="","",VLOOKUP("中学"&amp;中学一覧表!C17&amp;"子4X100mR",競技csv!A:O,MATCH("競技コード",競技csv!$1:$1,0),0))</f>
        <v/>
      </c>
      <c r="AA16" s="76" t="str">
        <f>IF(中学一覧表!T17="","",中学一覧表!T17&amp;".")&amp;IF(中学一覧表!U17="","",TEXT(中学一覧表!U17,"00")&amp;".")&amp;IF(中学一覧表!V17="","",TEXT(中学一覧表!V17,"00"))</f>
        <v/>
      </c>
      <c r="AB16" s="76" t="str">
        <f>IF(中学一覧表!S17="","","0")</f>
        <v/>
      </c>
      <c r="AC16" s="76" t="str">
        <f>IF(中学一覧表!S17="","","2")</f>
        <v/>
      </c>
    </row>
    <row r="17" spans="1:29" ht="18" customHeight="1">
      <c r="A17" s="76">
        <f t="shared" si="0"/>
        <v>0</v>
      </c>
      <c r="B17" s="76" t="str">
        <f>IF(中学一覧表!D18="","",IF(中学一覧表!C18="男",10000+中学一覧表!D18,20000+中学一覧表!D18))</f>
        <v/>
      </c>
      <c r="C17" s="76" t="str">
        <f ca="1">IF(中学一覧表!D18="","",VLOOKUP(VLOOKUP(中学一覧表!D18,INDIRECT("中学"&amp;中学一覧表!C18&amp;"選手データ!A:O"),MATCH("所属",INDIRECT("中学"&amp;中学一覧表!C18&amp;"選手データ!1:1"),0),0)&amp;"中",所属csv!$A:$H,MATCH("所属コード",所属csv!$1:$1,0),0))</f>
        <v/>
      </c>
      <c r="F17" s="76" t="str">
        <f>IF(中学一覧表!D18="","",中学一覧表!D18)</f>
        <v/>
      </c>
      <c r="G17" s="76" t="str">
        <f ca="1">IF(中学一覧表!E18="","",中学一覧表!E18)</f>
        <v/>
      </c>
      <c r="H17" s="76" t="str">
        <f ca="1">IF(中学一覧表!D18="","",VLOOKUP(中学一覧表!D18,INDIRECT("中学"&amp;中学一覧表!C18&amp;"選手データ!A:O"),MATCH("ﾌﾘｶﾞﾅ(姓)",INDIRECT("中学"&amp;中学一覧表!C18&amp;"選手データ!1:1"),0),0)&amp;" "&amp;VLOOKUP(中学一覧表!D18,INDIRECT("中学"&amp;中学一覧表!C18&amp;"選手データ!A:O"),MATCH("ﾌﾘｶﾞﾅ(名)",INDIRECT("中学"&amp;中学一覧表!C18&amp;"選手データ!1:1"),0),0))</f>
        <v/>
      </c>
      <c r="I17" s="76" t="str">
        <f ca="1">IF(中学一覧表!E18="","",中学一覧表!E18)</f>
        <v/>
      </c>
      <c r="J17" s="76" t="str">
        <f ca="1">IF(中学一覧表!D18="","",VLOOKUP(中学一覧表!D18,INDIRECT("中学"&amp;中学一覧表!C18&amp;"選手データ!A:O"),MATCH("FAMILY NAME",INDIRECT("中学"&amp;中学一覧表!C18&amp;"選手データ!1:1"),0),0)&amp;" "&amp;VLOOKUP(中学一覧表!D18,INDIRECT("中学"&amp;中学一覧表!C18&amp;"選手データ!A:O"),MATCH("Firstname",INDIRECT("中学"&amp;中学一覧表!C18&amp;"選手データ!1:1"),0),0))</f>
        <v/>
      </c>
      <c r="K17" s="76" t="str">
        <f>IF(中学一覧表!D18="","","JPN")</f>
        <v/>
      </c>
      <c r="L17" s="76" t="str">
        <f>IF(中学一覧表!D18="","",IF(中学一覧表!C18="男",1,2))</f>
        <v/>
      </c>
      <c r="M17" s="76" t="str">
        <f>IF(中学一覧表!D18="","",中学一覧表!F18)</f>
        <v/>
      </c>
      <c r="N17" s="76" t="str">
        <f ca="1">IF(中学一覧表!D18="","",LEFT(VLOOKUP(中学一覧表!D18,INDIRECT("中学"&amp;中学一覧表!C18&amp;"選手データ!A:O"),MATCH("Birthday",INDIRECT("中学"&amp;中学一覧表!C18&amp;"選手データ!1:1"),0),0),4))</f>
        <v/>
      </c>
      <c r="O17" s="76" t="str">
        <f>IF(中学一覧表!D18="","","0")</f>
        <v/>
      </c>
      <c r="P17" s="76" t="str">
        <f>IF(中学一覧表!D18="","","千葉")</f>
        <v/>
      </c>
      <c r="R17" s="76" t="str">
        <f>IF(中学一覧表!G18="","",VLOOKUP(中学一覧表!G18,競技csv!$A:$O,MATCH("競技コード",競技csv!$1:$1,0),0))</f>
        <v/>
      </c>
      <c r="S17" s="76" t="str" cm="1">
        <f t="array" ref="S17">IF(中学一覧表!J18="","",中学一覧表!J18&amp;".")&amp;_xlfn.IFS(中学一覧表!K18="","",OR(VLOOKUP(R17,競技csv!$B:$O,2,0)&lt;=31,VLOOKUP(R17,競技csv!$B:$O,2,0)&gt;=100),TEXT(中学一覧表!K18,"00")&amp;".",TRUE,TEXT(中学一覧表!K18,"00")&amp;"m")&amp;IF(中学一覧表!L18="","",TEXT(中学一覧表!L18,"00"))</f>
        <v/>
      </c>
      <c r="T17" s="76" t="str">
        <f>IF(中学一覧表!G18="","","0")</f>
        <v/>
      </c>
      <c r="U17" s="76" t="str">
        <f>IF(中学一覧表!G18="","","2")</f>
        <v/>
      </c>
      <c r="V17" s="76" t="str">
        <f>IF(中学一覧表!M18="","",VLOOKUP(中学一覧表!M18,競技csv!$A:$O,MATCH("競技コード",競技csv!$1:$1,0),0))</f>
        <v/>
      </c>
      <c r="W17" s="76" t="str" cm="1">
        <f t="array" ref="W17">IF(中学一覧表!P18="","",中学一覧表!P18&amp;".")&amp;_xlfn.IFS(中学一覧表!Q18="","",OR(VLOOKUP(V17,競技csv!$B:$O,2,0)&lt;=31,VLOOKUP(V17,競技csv!$B:$O,2,0)&gt;=100),TEXT(中学一覧表!Q18,"00")&amp;".",TRUE,TEXT(中学一覧表!Q18,"00")&amp;"m")&amp;IF(中学一覧表!R18="","",TEXT(中学一覧表!R18,"00"))</f>
        <v/>
      </c>
      <c r="X17" s="76" t="str">
        <f>IF(中学一覧表!M18="","","0")</f>
        <v/>
      </c>
      <c r="Y17" s="76" t="str">
        <f>IF(中学一覧表!M18="","","2")</f>
        <v/>
      </c>
      <c r="Z17" s="76" t="str">
        <f>IF(中学一覧表!S18="","",VLOOKUP("中学"&amp;中学一覧表!C18&amp;"子4X100mR",競技csv!A:O,MATCH("競技コード",競技csv!$1:$1,0),0))</f>
        <v/>
      </c>
      <c r="AA17" s="76" t="str">
        <f>IF(中学一覧表!T18="","",中学一覧表!T18&amp;".")&amp;IF(中学一覧表!U18="","",TEXT(中学一覧表!U18,"00")&amp;".")&amp;IF(中学一覧表!V18="","",TEXT(中学一覧表!V18,"00"))</f>
        <v/>
      </c>
      <c r="AB17" s="76" t="str">
        <f>IF(中学一覧表!S18="","","0")</f>
        <v/>
      </c>
      <c r="AC17" s="76" t="str">
        <f>IF(中学一覧表!S18="","","2")</f>
        <v/>
      </c>
    </row>
    <row r="18" spans="1:29" ht="18" customHeight="1">
      <c r="A18" s="76">
        <f t="shared" si="0"/>
        <v>0</v>
      </c>
      <c r="B18" s="76" t="str">
        <f>IF(中学一覧表!D19="","",IF(中学一覧表!C19="男",10000+中学一覧表!D19,20000+中学一覧表!D19))</f>
        <v/>
      </c>
      <c r="C18" s="76" t="str">
        <f ca="1">IF(中学一覧表!D19="","",VLOOKUP(VLOOKUP(中学一覧表!D19,INDIRECT("中学"&amp;中学一覧表!C19&amp;"選手データ!A:O"),MATCH("所属",INDIRECT("中学"&amp;中学一覧表!C19&amp;"選手データ!1:1"),0),0)&amp;"中",所属csv!$A:$H,MATCH("所属コード",所属csv!$1:$1,0),0))</f>
        <v/>
      </c>
      <c r="F18" s="76" t="str">
        <f>IF(中学一覧表!D19="","",中学一覧表!D19)</f>
        <v/>
      </c>
      <c r="G18" s="76" t="str">
        <f ca="1">IF(中学一覧表!E19="","",中学一覧表!E19)</f>
        <v/>
      </c>
      <c r="H18" s="76" t="str">
        <f ca="1">IF(中学一覧表!D19="","",VLOOKUP(中学一覧表!D19,INDIRECT("中学"&amp;中学一覧表!C19&amp;"選手データ!A:O"),MATCH("ﾌﾘｶﾞﾅ(姓)",INDIRECT("中学"&amp;中学一覧表!C19&amp;"選手データ!1:1"),0),0)&amp;" "&amp;VLOOKUP(中学一覧表!D19,INDIRECT("中学"&amp;中学一覧表!C19&amp;"選手データ!A:O"),MATCH("ﾌﾘｶﾞﾅ(名)",INDIRECT("中学"&amp;中学一覧表!C19&amp;"選手データ!1:1"),0),0))</f>
        <v/>
      </c>
      <c r="I18" s="76" t="str">
        <f ca="1">IF(中学一覧表!E19="","",中学一覧表!E19)</f>
        <v/>
      </c>
      <c r="J18" s="76" t="str">
        <f ca="1">IF(中学一覧表!D19="","",VLOOKUP(中学一覧表!D19,INDIRECT("中学"&amp;中学一覧表!C19&amp;"選手データ!A:O"),MATCH("FAMILY NAME",INDIRECT("中学"&amp;中学一覧表!C19&amp;"選手データ!1:1"),0),0)&amp;" "&amp;VLOOKUP(中学一覧表!D19,INDIRECT("中学"&amp;中学一覧表!C19&amp;"選手データ!A:O"),MATCH("Firstname",INDIRECT("中学"&amp;中学一覧表!C19&amp;"選手データ!1:1"),0),0))</f>
        <v/>
      </c>
      <c r="K18" s="76" t="str">
        <f>IF(中学一覧表!D19="","","JPN")</f>
        <v/>
      </c>
      <c r="L18" s="76" t="str">
        <f>IF(中学一覧表!D19="","",IF(中学一覧表!C19="男",1,2))</f>
        <v/>
      </c>
      <c r="M18" s="76" t="str">
        <f>IF(中学一覧表!D19="","",中学一覧表!F19)</f>
        <v/>
      </c>
      <c r="N18" s="76" t="str">
        <f ca="1">IF(中学一覧表!D19="","",LEFT(VLOOKUP(中学一覧表!D19,INDIRECT("中学"&amp;中学一覧表!C19&amp;"選手データ!A:O"),MATCH("Birthday",INDIRECT("中学"&amp;中学一覧表!C19&amp;"選手データ!1:1"),0),0),4))</f>
        <v/>
      </c>
      <c r="O18" s="76" t="str">
        <f>IF(中学一覧表!D19="","","0")</f>
        <v/>
      </c>
      <c r="P18" s="76" t="str">
        <f>IF(中学一覧表!D19="","","千葉")</f>
        <v/>
      </c>
      <c r="R18" s="76" t="str">
        <f>IF(中学一覧表!G19="","",VLOOKUP(中学一覧表!G19,競技csv!$A:$O,MATCH("競技コード",競技csv!$1:$1,0),0))</f>
        <v/>
      </c>
      <c r="S18" s="76" t="str" cm="1">
        <f t="array" ref="S18">IF(中学一覧表!J19="","",中学一覧表!J19&amp;".")&amp;_xlfn.IFS(中学一覧表!K19="","",OR(VLOOKUP(R18,競技csv!$B:$O,2,0)&lt;=31,VLOOKUP(R18,競技csv!$B:$O,2,0)&gt;=100),TEXT(中学一覧表!K19,"00")&amp;".",TRUE,TEXT(中学一覧表!K19,"00")&amp;"m")&amp;IF(中学一覧表!L19="","",TEXT(中学一覧表!L19,"00"))</f>
        <v/>
      </c>
      <c r="T18" s="76" t="str">
        <f>IF(中学一覧表!G19="","","0")</f>
        <v/>
      </c>
      <c r="U18" s="76" t="str">
        <f>IF(中学一覧表!G19="","","2")</f>
        <v/>
      </c>
      <c r="V18" s="76" t="str">
        <f>IF(中学一覧表!M19="","",VLOOKUP(中学一覧表!M19,競技csv!$A:$O,MATCH("競技コード",競技csv!$1:$1,0),0))</f>
        <v/>
      </c>
      <c r="W18" s="76" t="str" cm="1">
        <f t="array" ref="W18">IF(中学一覧表!P19="","",中学一覧表!P19&amp;".")&amp;_xlfn.IFS(中学一覧表!Q19="","",OR(VLOOKUP(V18,競技csv!$B:$O,2,0)&lt;=31,VLOOKUP(V18,競技csv!$B:$O,2,0)&gt;=100),TEXT(中学一覧表!Q19,"00")&amp;".",TRUE,TEXT(中学一覧表!Q19,"00")&amp;"m")&amp;IF(中学一覧表!R19="","",TEXT(中学一覧表!R19,"00"))</f>
        <v/>
      </c>
      <c r="X18" s="76" t="str">
        <f>IF(中学一覧表!M19="","","0")</f>
        <v/>
      </c>
      <c r="Y18" s="76" t="str">
        <f>IF(中学一覧表!M19="","","2")</f>
        <v/>
      </c>
      <c r="Z18" s="76" t="str">
        <f>IF(中学一覧表!S19="","",VLOOKUP("中学"&amp;中学一覧表!C19&amp;"子4X100mR",競技csv!A:O,MATCH("競技コード",競技csv!$1:$1,0),0))</f>
        <v/>
      </c>
      <c r="AA18" s="76" t="str">
        <f>IF(中学一覧表!T19="","",中学一覧表!T19&amp;".")&amp;IF(中学一覧表!U19="","",TEXT(中学一覧表!U19,"00")&amp;".")&amp;IF(中学一覧表!V19="","",TEXT(中学一覧表!V19,"00"))</f>
        <v/>
      </c>
      <c r="AB18" s="76" t="str">
        <f>IF(中学一覧表!S19="","","0")</f>
        <v/>
      </c>
      <c r="AC18" s="76" t="str">
        <f>IF(中学一覧表!S19="","","2")</f>
        <v/>
      </c>
    </row>
    <row r="19" spans="1:29" ht="18" customHeight="1">
      <c r="A19" s="76">
        <f t="shared" si="0"/>
        <v>0</v>
      </c>
      <c r="B19" s="76" t="str">
        <f>IF(中学一覧表!D20="","",IF(中学一覧表!C20="男",10000+中学一覧表!D20,20000+中学一覧表!D20))</f>
        <v/>
      </c>
      <c r="C19" s="76" t="str">
        <f ca="1">IF(中学一覧表!D20="","",VLOOKUP(VLOOKUP(中学一覧表!D20,INDIRECT("中学"&amp;中学一覧表!C20&amp;"選手データ!A:O"),MATCH("所属",INDIRECT("中学"&amp;中学一覧表!C20&amp;"選手データ!1:1"),0),0)&amp;"中",所属csv!$A:$H,MATCH("所属コード",所属csv!$1:$1,0),0))</f>
        <v/>
      </c>
      <c r="F19" s="76" t="str">
        <f>IF(中学一覧表!D20="","",中学一覧表!D20)</f>
        <v/>
      </c>
      <c r="G19" s="76" t="str">
        <f ca="1">IF(中学一覧表!E20="","",中学一覧表!E20)</f>
        <v/>
      </c>
      <c r="H19" s="76" t="str">
        <f ca="1">IF(中学一覧表!D20="","",VLOOKUP(中学一覧表!D20,INDIRECT("中学"&amp;中学一覧表!C20&amp;"選手データ!A:O"),MATCH("ﾌﾘｶﾞﾅ(姓)",INDIRECT("中学"&amp;中学一覧表!C20&amp;"選手データ!1:1"),0),0)&amp;" "&amp;VLOOKUP(中学一覧表!D20,INDIRECT("中学"&amp;中学一覧表!C20&amp;"選手データ!A:O"),MATCH("ﾌﾘｶﾞﾅ(名)",INDIRECT("中学"&amp;中学一覧表!C20&amp;"選手データ!1:1"),0),0))</f>
        <v/>
      </c>
      <c r="I19" s="76" t="str">
        <f ca="1">IF(中学一覧表!E20="","",中学一覧表!E20)</f>
        <v/>
      </c>
      <c r="J19" s="76" t="str">
        <f ca="1">IF(中学一覧表!D20="","",VLOOKUP(中学一覧表!D20,INDIRECT("中学"&amp;中学一覧表!C20&amp;"選手データ!A:O"),MATCH("FAMILY NAME",INDIRECT("中学"&amp;中学一覧表!C20&amp;"選手データ!1:1"),0),0)&amp;" "&amp;VLOOKUP(中学一覧表!D20,INDIRECT("中学"&amp;中学一覧表!C20&amp;"選手データ!A:O"),MATCH("Firstname",INDIRECT("中学"&amp;中学一覧表!C20&amp;"選手データ!1:1"),0),0))</f>
        <v/>
      </c>
      <c r="K19" s="76" t="str">
        <f>IF(中学一覧表!D20="","","JPN")</f>
        <v/>
      </c>
      <c r="L19" s="76" t="str">
        <f>IF(中学一覧表!D20="","",IF(中学一覧表!C20="男",1,2))</f>
        <v/>
      </c>
      <c r="M19" s="76" t="str">
        <f>IF(中学一覧表!D20="","",中学一覧表!F20)</f>
        <v/>
      </c>
      <c r="N19" s="76" t="str">
        <f ca="1">IF(中学一覧表!D20="","",LEFT(VLOOKUP(中学一覧表!D20,INDIRECT("中学"&amp;中学一覧表!C20&amp;"選手データ!A:O"),MATCH("Birthday",INDIRECT("中学"&amp;中学一覧表!C20&amp;"選手データ!1:1"),0),0),4))</f>
        <v/>
      </c>
      <c r="O19" s="76" t="str">
        <f>IF(中学一覧表!D20="","","0")</f>
        <v/>
      </c>
      <c r="P19" s="76" t="str">
        <f>IF(中学一覧表!D20="","","千葉")</f>
        <v/>
      </c>
      <c r="R19" s="76" t="str">
        <f>IF(中学一覧表!G20="","",VLOOKUP(中学一覧表!G20,競技csv!$A:$O,MATCH("競技コード",競技csv!$1:$1,0),0))</f>
        <v/>
      </c>
      <c r="S19" s="76" t="str" cm="1">
        <f t="array" ref="S19">IF(中学一覧表!J20="","",中学一覧表!J20&amp;".")&amp;_xlfn.IFS(中学一覧表!K20="","",OR(VLOOKUP(R19,競技csv!$B:$O,2,0)&lt;=31,VLOOKUP(R19,競技csv!$B:$O,2,0)&gt;=100),TEXT(中学一覧表!K20,"00")&amp;".",TRUE,TEXT(中学一覧表!K20,"00")&amp;"m")&amp;IF(中学一覧表!L20="","",TEXT(中学一覧表!L20,"00"))</f>
        <v/>
      </c>
      <c r="T19" s="76" t="str">
        <f>IF(中学一覧表!G20="","","0")</f>
        <v/>
      </c>
      <c r="U19" s="76" t="str">
        <f>IF(中学一覧表!G20="","","2")</f>
        <v/>
      </c>
      <c r="V19" s="76" t="str">
        <f>IF(中学一覧表!M20="","",VLOOKUP(中学一覧表!M20,競技csv!$A:$O,MATCH("競技コード",競技csv!$1:$1,0),0))</f>
        <v/>
      </c>
      <c r="W19" s="76" t="str" cm="1">
        <f t="array" ref="W19">IF(中学一覧表!P20="","",中学一覧表!P20&amp;".")&amp;_xlfn.IFS(中学一覧表!Q20="","",OR(VLOOKUP(V19,競技csv!$B:$O,2,0)&lt;=31,VLOOKUP(V19,競技csv!$B:$O,2,0)&gt;=100),TEXT(中学一覧表!Q20,"00")&amp;".",TRUE,TEXT(中学一覧表!Q20,"00")&amp;"m")&amp;IF(中学一覧表!R20="","",TEXT(中学一覧表!R20,"00"))</f>
        <v/>
      </c>
      <c r="X19" s="76" t="str">
        <f>IF(中学一覧表!M20="","","0")</f>
        <v/>
      </c>
      <c r="Y19" s="76" t="str">
        <f>IF(中学一覧表!M20="","","2")</f>
        <v/>
      </c>
      <c r="Z19" s="76" t="str">
        <f>IF(中学一覧表!S20="","",VLOOKUP("中学"&amp;中学一覧表!C20&amp;"子4X100mR",競技csv!A:O,MATCH("競技コード",競技csv!$1:$1,0),0))</f>
        <v/>
      </c>
      <c r="AA19" s="76" t="str">
        <f>IF(中学一覧表!T20="","",中学一覧表!T20&amp;".")&amp;IF(中学一覧表!U20="","",TEXT(中学一覧表!U20,"00")&amp;".")&amp;IF(中学一覧表!V20="","",TEXT(中学一覧表!V20,"00"))</f>
        <v/>
      </c>
      <c r="AB19" s="76" t="str">
        <f>IF(中学一覧表!S20="","","0")</f>
        <v/>
      </c>
      <c r="AC19" s="76" t="str">
        <f>IF(中学一覧表!S20="","","2")</f>
        <v/>
      </c>
    </row>
    <row r="20" spans="1:29" ht="18" customHeight="1">
      <c r="A20" s="76">
        <f t="shared" si="0"/>
        <v>0</v>
      </c>
      <c r="B20" s="76" t="str">
        <f>IF(中学一覧表!D21="","",IF(中学一覧表!C21="男",10000+中学一覧表!D21,20000+中学一覧表!D21))</f>
        <v/>
      </c>
      <c r="C20" s="76" t="str">
        <f ca="1">IF(中学一覧表!D21="","",VLOOKUP(VLOOKUP(中学一覧表!D21,INDIRECT("中学"&amp;中学一覧表!C21&amp;"選手データ!A:O"),MATCH("所属",INDIRECT("中学"&amp;中学一覧表!C21&amp;"選手データ!1:1"),0),0)&amp;"中",所属csv!$A:$H,MATCH("所属コード",所属csv!$1:$1,0),0))</f>
        <v/>
      </c>
      <c r="F20" s="76" t="str">
        <f>IF(中学一覧表!D21="","",中学一覧表!D21)</f>
        <v/>
      </c>
      <c r="G20" s="76" t="str">
        <f ca="1">IF(中学一覧表!E21="","",中学一覧表!E21)</f>
        <v/>
      </c>
      <c r="H20" s="76" t="str">
        <f ca="1">IF(中学一覧表!D21="","",VLOOKUP(中学一覧表!D21,INDIRECT("中学"&amp;中学一覧表!C21&amp;"選手データ!A:O"),MATCH("ﾌﾘｶﾞﾅ(姓)",INDIRECT("中学"&amp;中学一覧表!C21&amp;"選手データ!1:1"),0),0)&amp;" "&amp;VLOOKUP(中学一覧表!D21,INDIRECT("中学"&amp;中学一覧表!C21&amp;"選手データ!A:O"),MATCH("ﾌﾘｶﾞﾅ(名)",INDIRECT("中学"&amp;中学一覧表!C21&amp;"選手データ!1:1"),0),0))</f>
        <v/>
      </c>
      <c r="I20" s="76" t="str">
        <f ca="1">IF(中学一覧表!E21="","",中学一覧表!E21)</f>
        <v/>
      </c>
      <c r="J20" s="76" t="str">
        <f ca="1">IF(中学一覧表!D21="","",VLOOKUP(中学一覧表!D21,INDIRECT("中学"&amp;中学一覧表!C21&amp;"選手データ!A:O"),MATCH("FAMILY NAME",INDIRECT("中学"&amp;中学一覧表!C21&amp;"選手データ!1:1"),0),0)&amp;" "&amp;VLOOKUP(中学一覧表!D21,INDIRECT("中学"&amp;中学一覧表!C21&amp;"選手データ!A:O"),MATCH("Firstname",INDIRECT("中学"&amp;中学一覧表!C21&amp;"選手データ!1:1"),0),0))</f>
        <v/>
      </c>
      <c r="K20" s="76" t="str">
        <f>IF(中学一覧表!D21="","","JPN")</f>
        <v/>
      </c>
      <c r="L20" s="76" t="str">
        <f>IF(中学一覧表!D21="","",IF(中学一覧表!C21="男",1,2))</f>
        <v/>
      </c>
      <c r="M20" s="76" t="str">
        <f>IF(中学一覧表!D21="","",中学一覧表!F21)</f>
        <v/>
      </c>
      <c r="N20" s="76" t="str">
        <f ca="1">IF(中学一覧表!D21="","",LEFT(VLOOKUP(中学一覧表!D21,INDIRECT("中学"&amp;中学一覧表!C21&amp;"選手データ!A:O"),MATCH("Birthday",INDIRECT("中学"&amp;中学一覧表!C21&amp;"選手データ!1:1"),0),0),4))</f>
        <v/>
      </c>
      <c r="O20" s="76" t="str">
        <f>IF(中学一覧表!D21="","","0")</f>
        <v/>
      </c>
      <c r="P20" s="76" t="str">
        <f>IF(中学一覧表!D21="","","千葉")</f>
        <v/>
      </c>
      <c r="R20" s="76" t="str">
        <f>IF(中学一覧表!G21="","",VLOOKUP(中学一覧表!G21,競技csv!$A:$O,MATCH("競技コード",競技csv!$1:$1,0),0))</f>
        <v/>
      </c>
      <c r="S20" s="76" t="str" cm="1">
        <f t="array" ref="S20">IF(中学一覧表!J21="","",中学一覧表!J21&amp;".")&amp;_xlfn.IFS(中学一覧表!K21="","",OR(VLOOKUP(R20,競技csv!$B:$O,2,0)&lt;=31,VLOOKUP(R20,競技csv!$B:$O,2,0)&gt;=100),TEXT(中学一覧表!K21,"00")&amp;".",TRUE,TEXT(中学一覧表!K21,"00")&amp;"m")&amp;IF(中学一覧表!L21="","",TEXT(中学一覧表!L21,"00"))</f>
        <v/>
      </c>
      <c r="T20" s="76" t="str">
        <f>IF(中学一覧表!G21="","","0")</f>
        <v/>
      </c>
      <c r="U20" s="76" t="str">
        <f>IF(中学一覧表!G21="","","2")</f>
        <v/>
      </c>
      <c r="V20" s="76" t="str">
        <f>IF(中学一覧表!M21="","",VLOOKUP(中学一覧表!M21,競技csv!$A:$O,MATCH("競技コード",競技csv!$1:$1,0),0))</f>
        <v/>
      </c>
      <c r="W20" s="76" t="str" cm="1">
        <f t="array" ref="W20">IF(中学一覧表!P21="","",中学一覧表!P21&amp;".")&amp;_xlfn.IFS(中学一覧表!Q21="","",OR(VLOOKUP(V20,競技csv!$B:$O,2,0)&lt;=31,VLOOKUP(V20,競技csv!$B:$O,2,0)&gt;=100),TEXT(中学一覧表!Q21,"00")&amp;".",TRUE,TEXT(中学一覧表!Q21,"00")&amp;"m")&amp;IF(中学一覧表!R21="","",TEXT(中学一覧表!R21,"00"))</f>
        <v/>
      </c>
      <c r="X20" s="76" t="str">
        <f>IF(中学一覧表!M21="","","0")</f>
        <v/>
      </c>
      <c r="Y20" s="76" t="str">
        <f>IF(中学一覧表!M21="","","2")</f>
        <v/>
      </c>
      <c r="Z20" s="76" t="str">
        <f>IF(中学一覧表!S21="","",VLOOKUP("中学"&amp;中学一覧表!C21&amp;"子4X100mR",競技csv!A:O,MATCH("競技コード",競技csv!$1:$1,0),0))</f>
        <v/>
      </c>
      <c r="AA20" s="76" t="str">
        <f>IF(中学一覧表!T21="","",中学一覧表!T21&amp;".")&amp;IF(中学一覧表!U21="","",TEXT(中学一覧表!U21,"00")&amp;".")&amp;IF(中学一覧表!V21="","",TEXT(中学一覧表!V21,"00"))</f>
        <v/>
      </c>
      <c r="AB20" s="76" t="str">
        <f>IF(中学一覧表!S21="","","0")</f>
        <v/>
      </c>
      <c r="AC20" s="76" t="str">
        <f>IF(中学一覧表!S21="","","2")</f>
        <v/>
      </c>
    </row>
    <row r="21" spans="1:29" ht="18" customHeight="1">
      <c r="A21" s="76">
        <f t="shared" si="0"/>
        <v>0</v>
      </c>
      <c r="B21" s="76" t="str">
        <f>IF(中学一覧表!D22="","",IF(中学一覧表!C22="男",10000+中学一覧表!D22,20000+中学一覧表!D22))</f>
        <v/>
      </c>
      <c r="C21" s="76" t="str">
        <f ca="1">IF(中学一覧表!D22="","",VLOOKUP(VLOOKUP(中学一覧表!D22,INDIRECT("中学"&amp;中学一覧表!C22&amp;"選手データ!A:O"),MATCH("所属",INDIRECT("中学"&amp;中学一覧表!C22&amp;"選手データ!1:1"),0),0)&amp;"中",所属csv!$A:$H,MATCH("所属コード",所属csv!$1:$1,0),0))</f>
        <v/>
      </c>
      <c r="F21" s="76" t="str">
        <f>IF(中学一覧表!D22="","",中学一覧表!D22)</f>
        <v/>
      </c>
      <c r="G21" s="76" t="str">
        <f ca="1">IF(中学一覧表!E22="","",中学一覧表!E22)</f>
        <v/>
      </c>
      <c r="H21" s="76" t="str">
        <f ca="1">IF(中学一覧表!D22="","",VLOOKUP(中学一覧表!D22,INDIRECT("中学"&amp;中学一覧表!C22&amp;"選手データ!A:O"),MATCH("ﾌﾘｶﾞﾅ(姓)",INDIRECT("中学"&amp;中学一覧表!C22&amp;"選手データ!1:1"),0),0)&amp;" "&amp;VLOOKUP(中学一覧表!D22,INDIRECT("中学"&amp;中学一覧表!C22&amp;"選手データ!A:O"),MATCH("ﾌﾘｶﾞﾅ(名)",INDIRECT("中学"&amp;中学一覧表!C22&amp;"選手データ!1:1"),0),0))</f>
        <v/>
      </c>
      <c r="I21" s="76" t="str">
        <f ca="1">IF(中学一覧表!E22="","",中学一覧表!E22)</f>
        <v/>
      </c>
      <c r="J21" s="76" t="str">
        <f ca="1">IF(中学一覧表!D22="","",VLOOKUP(中学一覧表!D22,INDIRECT("中学"&amp;中学一覧表!C22&amp;"選手データ!A:O"),MATCH("FAMILY NAME",INDIRECT("中学"&amp;中学一覧表!C22&amp;"選手データ!1:1"),0),0)&amp;" "&amp;VLOOKUP(中学一覧表!D22,INDIRECT("中学"&amp;中学一覧表!C22&amp;"選手データ!A:O"),MATCH("Firstname",INDIRECT("中学"&amp;中学一覧表!C22&amp;"選手データ!1:1"),0),0))</f>
        <v/>
      </c>
      <c r="K21" s="76" t="str">
        <f>IF(中学一覧表!D22="","","JPN")</f>
        <v/>
      </c>
      <c r="L21" s="76" t="str">
        <f>IF(中学一覧表!D22="","",IF(中学一覧表!C22="男",1,2))</f>
        <v/>
      </c>
      <c r="M21" s="76" t="str">
        <f>IF(中学一覧表!D22="","",中学一覧表!F22)</f>
        <v/>
      </c>
      <c r="N21" s="76" t="str">
        <f ca="1">IF(中学一覧表!D22="","",LEFT(VLOOKUP(中学一覧表!D22,INDIRECT("中学"&amp;中学一覧表!C22&amp;"選手データ!A:O"),MATCH("Birthday",INDIRECT("中学"&amp;中学一覧表!C22&amp;"選手データ!1:1"),0),0),4))</f>
        <v/>
      </c>
      <c r="O21" s="76" t="str">
        <f>IF(中学一覧表!D22="","","0")</f>
        <v/>
      </c>
      <c r="P21" s="76" t="str">
        <f>IF(中学一覧表!D22="","","千葉")</f>
        <v/>
      </c>
      <c r="R21" s="76" t="str">
        <f>IF(中学一覧表!G22="","",VLOOKUP(中学一覧表!G22,競技csv!$A:$O,MATCH("競技コード",競技csv!$1:$1,0),0))</f>
        <v/>
      </c>
      <c r="S21" s="76" t="str" cm="1">
        <f t="array" ref="S21">IF(中学一覧表!J22="","",中学一覧表!J22&amp;".")&amp;_xlfn.IFS(中学一覧表!K22="","",OR(VLOOKUP(R21,競技csv!$B:$O,2,0)&lt;=31,VLOOKUP(R21,競技csv!$B:$O,2,0)&gt;=100),TEXT(中学一覧表!K22,"00")&amp;".",TRUE,TEXT(中学一覧表!K22,"00")&amp;"m")&amp;IF(中学一覧表!L22="","",TEXT(中学一覧表!L22,"00"))</f>
        <v/>
      </c>
      <c r="T21" s="76" t="str">
        <f>IF(中学一覧表!G22="","","0")</f>
        <v/>
      </c>
      <c r="U21" s="76" t="str">
        <f>IF(中学一覧表!G22="","","2")</f>
        <v/>
      </c>
      <c r="V21" s="76" t="str">
        <f>IF(中学一覧表!M22="","",VLOOKUP(中学一覧表!M22,競技csv!$A:$O,MATCH("競技コード",競技csv!$1:$1,0),0))</f>
        <v/>
      </c>
      <c r="W21" s="76" t="str" cm="1">
        <f t="array" ref="W21">IF(中学一覧表!P22="","",中学一覧表!P22&amp;".")&amp;_xlfn.IFS(中学一覧表!Q22="","",OR(VLOOKUP(V21,競技csv!$B:$O,2,0)&lt;=31,VLOOKUP(V21,競技csv!$B:$O,2,0)&gt;=100),TEXT(中学一覧表!Q22,"00")&amp;".",TRUE,TEXT(中学一覧表!Q22,"00")&amp;"m")&amp;IF(中学一覧表!R22="","",TEXT(中学一覧表!R22,"00"))</f>
        <v/>
      </c>
      <c r="X21" s="76" t="str">
        <f>IF(中学一覧表!M22="","","0")</f>
        <v/>
      </c>
      <c r="Y21" s="76" t="str">
        <f>IF(中学一覧表!M22="","","2")</f>
        <v/>
      </c>
      <c r="Z21" s="76" t="str">
        <f>IF(中学一覧表!S22="","",VLOOKUP("中学"&amp;中学一覧表!C22&amp;"子4X100mR",競技csv!A:O,MATCH("競技コード",競技csv!$1:$1,0),0))</f>
        <v/>
      </c>
      <c r="AA21" s="76" t="str">
        <f>IF(中学一覧表!T22="","",中学一覧表!T22&amp;".")&amp;IF(中学一覧表!U22="","",TEXT(中学一覧表!U22,"00")&amp;".")&amp;IF(中学一覧表!V22="","",TEXT(中学一覧表!V22,"00"))</f>
        <v/>
      </c>
      <c r="AB21" s="76" t="str">
        <f>IF(中学一覧表!S22="","","0")</f>
        <v/>
      </c>
      <c r="AC21" s="76" t="str">
        <f>IF(中学一覧表!S22="","","2")</f>
        <v/>
      </c>
    </row>
    <row r="22" spans="1:29" ht="18" customHeight="1">
      <c r="A22" s="76">
        <f t="shared" si="0"/>
        <v>0</v>
      </c>
      <c r="B22" s="76" t="str">
        <f>IF(中学一覧表!D23="","",IF(中学一覧表!C23="男",10000+中学一覧表!D23,20000+中学一覧表!D23))</f>
        <v/>
      </c>
      <c r="C22" s="76" t="str">
        <f ca="1">IF(中学一覧表!D23="","",VLOOKUP(VLOOKUP(中学一覧表!D23,INDIRECT("中学"&amp;中学一覧表!C23&amp;"選手データ!A:O"),MATCH("所属",INDIRECT("中学"&amp;中学一覧表!C23&amp;"選手データ!1:1"),0),0)&amp;"中",所属csv!$A:$H,MATCH("所属コード",所属csv!$1:$1,0),0))</f>
        <v/>
      </c>
      <c r="F22" s="76" t="str">
        <f>IF(中学一覧表!D23="","",中学一覧表!D23)</f>
        <v/>
      </c>
      <c r="G22" s="76" t="str">
        <f ca="1">IF(中学一覧表!E23="","",中学一覧表!E23)</f>
        <v/>
      </c>
      <c r="H22" s="76" t="str">
        <f ca="1">IF(中学一覧表!D23="","",VLOOKUP(中学一覧表!D23,INDIRECT("中学"&amp;中学一覧表!C23&amp;"選手データ!A:O"),MATCH("ﾌﾘｶﾞﾅ(姓)",INDIRECT("中学"&amp;中学一覧表!C23&amp;"選手データ!1:1"),0),0)&amp;" "&amp;VLOOKUP(中学一覧表!D23,INDIRECT("中学"&amp;中学一覧表!C23&amp;"選手データ!A:O"),MATCH("ﾌﾘｶﾞﾅ(名)",INDIRECT("中学"&amp;中学一覧表!C23&amp;"選手データ!1:1"),0),0))</f>
        <v/>
      </c>
      <c r="I22" s="76" t="str">
        <f ca="1">IF(中学一覧表!E23="","",中学一覧表!E23)</f>
        <v/>
      </c>
      <c r="J22" s="76" t="str">
        <f ca="1">IF(中学一覧表!D23="","",VLOOKUP(中学一覧表!D23,INDIRECT("中学"&amp;中学一覧表!C23&amp;"選手データ!A:O"),MATCH("FAMILY NAME",INDIRECT("中学"&amp;中学一覧表!C23&amp;"選手データ!1:1"),0),0)&amp;" "&amp;VLOOKUP(中学一覧表!D23,INDIRECT("中学"&amp;中学一覧表!C23&amp;"選手データ!A:O"),MATCH("Firstname",INDIRECT("中学"&amp;中学一覧表!C23&amp;"選手データ!1:1"),0),0))</f>
        <v/>
      </c>
      <c r="K22" s="76" t="str">
        <f>IF(中学一覧表!D23="","","JPN")</f>
        <v/>
      </c>
      <c r="L22" s="76" t="str">
        <f>IF(中学一覧表!D23="","",IF(中学一覧表!C23="男",1,2))</f>
        <v/>
      </c>
      <c r="M22" s="76" t="str">
        <f>IF(中学一覧表!D23="","",中学一覧表!F23)</f>
        <v/>
      </c>
      <c r="N22" s="76" t="str">
        <f ca="1">IF(中学一覧表!D23="","",LEFT(VLOOKUP(中学一覧表!D23,INDIRECT("中学"&amp;中学一覧表!C23&amp;"選手データ!A:O"),MATCH("Birthday",INDIRECT("中学"&amp;中学一覧表!C23&amp;"選手データ!1:1"),0),0),4))</f>
        <v/>
      </c>
      <c r="O22" s="76" t="str">
        <f>IF(中学一覧表!D23="","","0")</f>
        <v/>
      </c>
      <c r="P22" s="76" t="str">
        <f>IF(中学一覧表!D23="","","千葉")</f>
        <v/>
      </c>
      <c r="R22" s="76" t="str">
        <f>IF(中学一覧表!G23="","",VLOOKUP(中学一覧表!G23,競技csv!$A:$O,MATCH("競技コード",競技csv!$1:$1,0),0))</f>
        <v/>
      </c>
      <c r="S22" s="76" t="str" cm="1">
        <f t="array" ref="S22">IF(中学一覧表!J23="","",中学一覧表!J23&amp;".")&amp;_xlfn.IFS(中学一覧表!K23="","",OR(VLOOKUP(R22,競技csv!$B:$O,2,0)&lt;=31,VLOOKUP(R22,競技csv!$B:$O,2,0)&gt;=100),TEXT(中学一覧表!K23,"00")&amp;".",TRUE,TEXT(中学一覧表!K23,"00")&amp;"m")&amp;IF(中学一覧表!L23="","",TEXT(中学一覧表!L23,"00"))</f>
        <v/>
      </c>
      <c r="T22" s="76" t="str">
        <f>IF(中学一覧表!G23="","","0")</f>
        <v/>
      </c>
      <c r="U22" s="76" t="str">
        <f>IF(中学一覧表!G23="","","2")</f>
        <v/>
      </c>
      <c r="V22" s="76" t="str">
        <f>IF(中学一覧表!M23="","",VLOOKUP(中学一覧表!M23,競技csv!$A:$O,MATCH("競技コード",競技csv!$1:$1,0),0))</f>
        <v/>
      </c>
      <c r="W22" s="76" t="str" cm="1">
        <f t="array" ref="W22">IF(中学一覧表!P23="","",中学一覧表!P23&amp;".")&amp;_xlfn.IFS(中学一覧表!Q23="","",OR(VLOOKUP(V22,競技csv!$B:$O,2,0)&lt;=31,VLOOKUP(V22,競技csv!$B:$O,2,0)&gt;=100),TEXT(中学一覧表!Q23,"00")&amp;".",TRUE,TEXT(中学一覧表!Q23,"00")&amp;"m")&amp;IF(中学一覧表!R23="","",TEXT(中学一覧表!R23,"00"))</f>
        <v/>
      </c>
      <c r="X22" s="76" t="str">
        <f>IF(中学一覧表!M23="","","0")</f>
        <v/>
      </c>
      <c r="Y22" s="76" t="str">
        <f>IF(中学一覧表!M23="","","2")</f>
        <v/>
      </c>
      <c r="Z22" s="76" t="str">
        <f>IF(中学一覧表!S23="","",VLOOKUP("中学"&amp;中学一覧表!C23&amp;"子4X100mR",競技csv!A:O,MATCH("競技コード",競技csv!$1:$1,0),0))</f>
        <v/>
      </c>
      <c r="AA22" s="76" t="str">
        <f>IF(中学一覧表!T23="","",中学一覧表!T23&amp;".")&amp;IF(中学一覧表!U23="","",TEXT(中学一覧表!U23,"00")&amp;".")&amp;IF(中学一覧表!V23="","",TEXT(中学一覧表!V23,"00"))</f>
        <v/>
      </c>
      <c r="AB22" s="76" t="str">
        <f>IF(中学一覧表!S23="","","0")</f>
        <v/>
      </c>
      <c r="AC22" s="76" t="str">
        <f>IF(中学一覧表!S23="","","2")</f>
        <v/>
      </c>
    </row>
    <row r="23" spans="1:29" ht="18" customHeight="1">
      <c r="A23" s="76">
        <f t="shared" si="0"/>
        <v>0</v>
      </c>
      <c r="B23" s="76" t="str">
        <f>IF(中学一覧表!D24="","",IF(中学一覧表!C24="男",10000+中学一覧表!D24,20000+中学一覧表!D24))</f>
        <v/>
      </c>
      <c r="C23" s="76" t="str">
        <f ca="1">IF(中学一覧表!D24="","",VLOOKUP(VLOOKUP(中学一覧表!D24,INDIRECT("中学"&amp;中学一覧表!C24&amp;"選手データ!A:O"),MATCH("所属",INDIRECT("中学"&amp;中学一覧表!C24&amp;"選手データ!1:1"),0),0)&amp;"中",所属csv!$A:$H,MATCH("所属コード",所属csv!$1:$1,0),0))</f>
        <v/>
      </c>
      <c r="F23" s="76" t="str">
        <f>IF(中学一覧表!D24="","",中学一覧表!D24)</f>
        <v/>
      </c>
      <c r="G23" s="76" t="str">
        <f ca="1">IF(中学一覧表!E24="","",中学一覧表!E24)</f>
        <v/>
      </c>
      <c r="H23" s="76" t="str">
        <f ca="1">IF(中学一覧表!D24="","",VLOOKUP(中学一覧表!D24,INDIRECT("中学"&amp;中学一覧表!C24&amp;"選手データ!A:O"),MATCH("ﾌﾘｶﾞﾅ(姓)",INDIRECT("中学"&amp;中学一覧表!C24&amp;"選手データ!1:1"),0),0)&amp;" "&amp;VLOOKUP(中学一覧表!D24,INDIRECT("中学"&amp;中学一覧表!C24&amp;"選手データ!A:O"),MATCH("ﾌﾘｶﾞﾅ(名)",INDIRECT("中学"&amp;中学一覧表!C24&amp;"選手データ!1:1"),0),0))</f>
        <v/>
      </c>
      <c r="I23" s="76" t="str">
        <f ca="1">IF(中学一覧表!E24="","",中学一覧表!E24)</f>
        <v/>
      </c>
      <c r="J23" s="76" t="str">
        <f ca="1">IF(中学一覧表!D24="","",VLOOKUP(中学一覧表!D24,INDIRECT("中学"&amp;中学一覧表!C24&amp;"選手データ!A:O"),MATCH("FAMILY NAME",INDIRECT("中学"&amp;中学一覧表!C24&amp;"選手データ!1:1"),0),0)&amp;" "&amp;VLOOKUP(中学一覧表!D24,INDIRECT("中学"&amp;中学一覧表!C24&amp;"選手データ!A:O"),MATCH("Firstname",INDIRECT("中学"&amp;中学一覧表!C24&amp;"選手データ!1:1"),0),0))</f>
        <v/>
      </c>
      <c r="K23" s="76" t="str">
        <f>IF(中学一覧表!D24="","","JPN")</f>
        <v/>
      </c>
      <c r="L23" s="76" t="str">
        <f>IF(中学一覧表!D24="","",IF(中学一覧表!C24="男",1,2))</f>
        <v/>
      </c>
      <c r="M23" s="76" t="str">
        <f>IF(中学一覧表!D24="","",中学一覧表!F24)</f>
        <v/>
      </c>
      <c r="N23" s="76" t="str">
        <f ca="1">IF(中学一覧表!D24="","",LEFT(VLOOKUP(中学一覧表!D24,INDIRECT("中学"&amp;中学一覧表!C24&amp;"選手データ!A:O"),MATCH("Birthday",INDIRECT("中学"&amp;中学一覧表!C24&amp;"選手データ!1:1"),0),0),4))</f>
        <v/>
      </c>
      <c r="O23" s="76" t="str">
        <f>IF(中学一覧表!D24="","","0")</f>
        <v/>
      </c>
      <c r="P23" s="76" t="str">
        <f>IF(中学一覧表!D24="","","千葉")</f>
        <v/>
      </c>
      <c r="R23" s="76" t="str">
        <f>IF(中学一覧表!G24="","",VLOOKUP(中学一覧表!G24,競技csv!$A:$O,MATCH("競技コード",競技csv!$1:$1,0),0))</f>
        <v/>
      </c>
      <c r="S23" s="76" t="str" cm="1">
        <f t="array" ref="S23">IF(中学一覧表!J24="","",中学一覧表!J24&amp;".")&amp;_xlfn.IFS(中学一覧表!K24="","",OR(VLOOKUP(R23,競技csv!$B:$O,2,0)&lt;=31,VLOOKUP(R23,競技csv!$B:$O,2,0)&gt;=100),TEXT(中学一覧表!K24,"00")&amp;".",TRUE,TEXT(中学一覧表!K24,"00")&amp;"m")&amp;IF(中学一覧表!L24="","",TEXT(中学一覧表!L24,"00"))</f>
        <v/>
      </c>
      <c r="T23" s="76" t="str">
        <f>IF(中学一覧表!G24="","","0")</f>
        <v/>
      </c>
      <c r="U23" s="76" t="str">
        <f>IF(中学一覧表!G24="","","2")</f>
        <v/>
      </c>
      <c r="V23" s="76" t="str">
        <f>IF(中学一覧表!M24="","",VLOOKUP(中学一覧表!M24,競技csv!$A:$O,MATCH("競技コード",競技csv!$1:$1,0),0))</f>
        <v/>
      </c>
      <c r="W23" s="76" t="str" cm="1">
        <f t="array" ref="W23">IF(中学一覧表!P24="","",中学一覧表!P24&amp;".")&amp;_xlfn.IFS(中学一覧表!Q24="","",OR(VLOOKUP(V23,競技csv!$B:$O,2,0)&lt;=31,VLOOKUP(V23,競技csv!$B:$O,2,0)&gt;=100),TEXT(中学一覧表!Q24,"00")&amp;".",TRUE,TEXT(中学一覧表!Q24,"00")&amp;"m")&amp;IF(中学一覧表!R24="","",TEXT(中学一覧表!R24,"00"))</f>
        <v/>
      </c>
      <c r="X23" s="76" t="str">
        <f>IF(中学一覧表!M24="","","0")</f>
        <v/>
      </c>
      <c r="Y23" s="76" t="str">
        <f>IF(中学一覧表!M24="","","2")</f>
        <v/>
      </c>
      <c r="Z23" s="76" t="str">
        <f>IF(中学一覧表!S24="","",VLOOKUP("中学"&amp;中学一覧表!C24&amp;"子4X100mR",競技csv!A:O,MATCH("競技コード",競技csv!$1:$1,0),0))</f>
        <v/>
      </c>
      <c r="AA23" s="76" t="str">
        <f>IF(中学一覧表!T24="","",中学一覧表!T24&amp;".")&amp;IF(中学一覧表!U24="","",TEXT(中学一覧表!U24,"00")&amp;".")&amp;IF(中学一覧表!V24="","",TEXT(中学一覧表!V24,"00"))</f>
        <v/>
      </c>
      <c r="AB23" s="76" t="str">
        <f>IF(中学一覧表!S24="","","0")</f>
        <v/>
      </c>
      <c r="AC23" s="76" t="str">
        <f>IF(中学一覧表!S24="","","2")</f>
        <v/>
      </c>
    </row>
    <row r="24" spans="1:29" ht="18" customHeight="1">
      <c r="A24" s="76">
        <f t="shared" si="0"/>
        <v>0</v>
      </c>
      <c r="B24" s="76" t="str">
        <f>IF(中学一覧表!D25="","",IF(中学一覧表!C25="男",10000+中学一覧表!D25,20000+中学一覧表!D25))</f>
        <v/>
      </c>
      <c r="C24" s="76" t="str">
        <f ca="1">IF(中学一覧表!D25="","",VLOOKUP(VLOOKUP(中学一覧表!D25,INDIRECT("中学"&amp;中学一覧表!C25&amp;"選手データ!A:O"),MATCH("所属",INDIRECT("中学"&amp;中学一覧表!C25&amp;"選手データ!1:1"),0),0)&amp;"中",所属csv!$A:$H,MATCH("所属コード",所属csv!$1:$1,0),0))</f>
        <v/>
      </c>
      <c r="F24" s="76" t="str">
        <f>IF(中学一覧表!D25="","",中学一覧表!D25)</f>
        <v/>
      </c>
      <c r="G24" s="76" t="str">
        <f ca="1">IF(中学一覧表!E25="","",中学一覧表!E25)</f>
        <v/>
      </c>
      <c r="H24" s="76" t="str">
        <f ca="1">IF(中学一覧表!D25="","",VLOOKUP(中学一覧表!D25,INDIRECT("中学"&amp;中学一覧表!C25&amp;"選手データ!A:O"),MATCH("ﾌﾘｶﾞﾅ(姓)",INDIRECT("中学"&amp;中学一覧表!C25&amp;"選手データ!1:1"),0),0)&amp;" "&amp;VLOOKUP(中学一覧表!D25,INDIRECT("中学"&amp;中学一覧表!C25&amp;"選手データ!A:O"),MATCH("ﾌﾘｶﾞﾅ(名)",INDIRECT("中学"&amp;中学一覧表!C25&amp;"選手データ!1:1"),0),0))</f>
        <v/>
      </c>
      <c r="I24" s="76" t="str">
        <f ca="1">IF(中学一覧表!E25="","",中学一覧表!E25)</f>
        <v/>
      </c>
      <c r="J24" s="76" t="str">
        <f ca="1">IF(中学一覧表!D25="","",VLOOKUP(中学一覧表!D25,INDIRECT("中学"&amp;中学一覧表!C25&amp;"選手データ!A:O"),MATCH("FAMILY NAME",INDIRECT("中学"&amp;中学一覧表!C25&amp;"選手データ!1:1"),0),0)&amp;" "&amp;VLOOKUP(中学一覧表!D25,INDIRECT("中学"&amp;中学一覧表!C25&amp;"選手データ!A:O"),MATCH("Firstname",INDIRECT("中学"&amp;中学一覧表!C25&amp;"選手データ!1:1"),0),0))</f>
        <v/>
      </c>
      <c r="K24" s="76" t="str">
        <f>IF(中学一覧表!D25="","","JPN")</f>
        <v/>
      </c>
      <c r="L24" s="76" t="str">
        <f>IF(中学一覧表!D25="","",IF(中学一覧表!C25="男",1,2))</f>
        <v/>
      </c>
      <c r="M24" s="76" t="str">
        <f>IF(中学一覧表!D25="","",中学一覧表!F25)</f>
        <v/>
      </c>
      <c r="N24" s="76" t="str">
        <f ca="1">IF(中学一覧表!D25="","",LEFT(VLOOKUP(中学一覧表!D25,INDIRECT("中学"&amp;中学一覧表!C25&amp;"選手データ!A:O"),MATCH("Birthday",INDIRECT("中学"&amp;中学一覧表!C25&amp;"選手データ!1:1"),0),0),4))</f>
        <v/>
      </c>
      <c r="O24" s="76" t="str">
        <f>IF(中学一覧表!D25="","","0")</f>
        <v/>
      </c>
      <c r="P24" s="76" t="str">
        <f>IF(中学一覧表!D25="","","千葉")</f>
        <v/>
      </c>
      <c r="R24" s="76" t="str">
        <f>IF(中学一覧表!G25="","",VLOOKUP(中学一覧表!G25,競技csv!$A:$O,MATCH("競技コード",競技csv!$1:$1,0),0))</f>
        <v/>
      </c>
      <c r="S24" s="76" t="str" cm="1">
        <f t="array" ref="S24">IF(中学一覧表!J25="","",中学一覧表!J25&amp;".")&amp;_xlfn.IFS(中学一覧表!K25="","",OR(VLOOKUP(R24,競技csv!$B:$O,2,0)&lt;=31,VLOOKUP(R24,競技csv!$B:$O,2,0)&gt;=100),TEXT(中学一覧表!K25,"00")&amp;".",TRUE,TEXT(中学一覧表!K25,"00")&amp;"m")&amp;IF(中学一覧表!L25="","",TEXT(中学一覧表!L25,"00"))</f>
        <v/>
      </c>
      <c r="T24" s="76" t="str">
        <f>IF(中学一覧表!G25="","","0")</f>
        <v/>
      </c>
      <c r="U24" s="76" t="str">
        <f>IF(中学一覧表!G25="","","2")</f>
        <v/>
      </c>
      <c r="V24" s="76" t="str">
        <f>IF(中学一覧表!M25="","",VLOOKUP(中学一覧表!M25,競技csv!$A:$O,MATCH("競技コード",競技csv!$1:$1,0),0))</f>
        <v/>
      </c>
      <c r="W24" s="76" t="str" cm="1">
        <f t="array" ref="W24">IF(中学一覧表!P25="","",中学一覧表!P25&amp;".")&amp;_xlfn.IFS(中学一覧表!Q25="","",OR(VLOOKUP(V24,競技csv!$B:$O,2,0)&lt;=31,VLOOKUP(V24,競技csv!$B:$O,2,0)&gt;=100),TEXT(中学一覧表!Q25,"00")&amp;".",TRUE,TEXT(中学一覧表!Q25,"00")&amp;"m")&amp;IF(中学一覧表!R25="","",TEXT(中学一覧表!R25,"00"))</f>
        <v/>
      </c>
      <c r="X24" s="76" t="str">
        <f>IF(中学一覧表!M25="","","0")</f>
        <v/>
      </c>
      <c r="Y24" s="76" t="str">
        <f>IF(中学一覧表!M25="","","2")</f>
        <v/>
      </c>
      <c r="Z24" s="76" t="str">
        <f>IF(中学一覧表!S25="","",VLOOKUP("中学"&amp;中学一覧表!C25&amp;"子4X100mR",競技csv!A:O,MATCH("競技コード",競技csv!$1:$1,0),0))</f>
        <v/>
      </c>
      <c r="AA24" s="76" t="str">
        <f>IF(中学一覧表!T25="","",中学一覧表!T25&amp;".")&amp;IF(中学一覧表!U25="","",TEXT(中学一覧表!U25,"00")&amp;".")&amp;IF(中学一覧表!V25="","",TEXT(中学一覧表!V25,"00"))</f>
        <v/>
      </c>
      <c r="AB24" s="76" t="str">
        <f>IF(中学一覧表!S25="","","0")</f>
        <v/>
      </c>
      <c r="AC24" s="76" t="str">
        <f>IF(中学一覧表!S25="","","2")</f>
        <v/>
      </c>
    </row>
    <row r="25" spans="1:29" ht="18" customHeight="1">
      <c r="A25" s="76">
        <f t="shared" si="0"/>
        <v>0</v>
      </c>
      <c r="B25" s="76" t="str">
        <f>IF(中学一覧表!D26="","",IF(中学一覧表!C26="男",10000+中学一覧表!D26,20000+中学一覧表!D26))</f>
        <v/>
      </c>
      <c r="C25" s="76" t="str">
        <f ca="1">IF(中学一覧表!D26="","",VLOOKUP(VLOOKUP(中学一覧表!D26,INDIRECT("中学"&amp;中学一覧表!C26&amp;"選手データ!A:O"),MATCH("所属",INDIRECT("中学"&amp;中学一覧表!C26&amp;"選手データ!1:1"),0),0)&amp;"中",所属csv!$A:$H,MATCH("所属コード",所属csv!$1:$1,0),0))</f>
        <v/>
      </c>
      <c r="F25" s="76" t="str">
        <f>IF(中学一覧表!D26="","",中学一覧表!D26)</f>
        <v/>
      </c>
      <c r="G25" s="76" t="str">
        <f ca="1">IF(中学一覧表!E26="","",中学一覧表!E26)</f>
        <v/>
      </c>
      <c r="H25" s="76" t="str">
        <f ca="1">IF(中学一覧表!D26="","",VLOOKUP(中学一覧表!D26,INDIRECT("中学"&amp;中学一覧表!C26&amp;"選手データ!A:O"),MATCH("ﾌﾘｶﾞﾅ(姓)",INDIRECT("中学"&amp;中学一覧表!C26&amp;"選手データ!1:1"),0),0)&amp;" "&amp;VLOOKUP(中学一覧表!D26,INDIRECT("中学"&amp;中学一覧表!C26&amp;"選手データ!A:O"),MATCH("ﾌﾘｶﾞﾅ(名)",INDIRECT("中学"&amp;中学一覧表!C26&amp;"選手データ!1:1"),0),0))</f>
        <v/>
      </c>
      <c r="I25" s="76" t="str">
        <f ca="1">IF(中学一覧表!E26="","",中学一覧表!E26)</f>
        <v/>
      </c>
      <c r="J25" s="76" t="str">
        <f ca="1">IF(中学一覧表!D26="","",VLOOKUP(中学一覧表!D26,INDIRECT("中学"&amp;中学一覧表!C26&amp;"選手データ!A:O"),MATCH("FAMILY NAME",INDIRECT("中学"&amp;中学一覧表!C26&amp;"選手データ!1:1"),0),0)&amp;" "&amp;VLOOKUP(中学一覧表!D26,INDIRECT("中学"&amp;中学一覧表!C26&amp;"選手データ!A:O"),MATCH("Firstname",INDIRECT("中学"&amp;中学一覧表!C26&amp;"選手データ!1:1"),0),0))</f>
        <v/>
      </c>
      <c r="K25" s="76" t="str">
        <f>IF(中学一覧表!D26="","","JPN")</f>
        <v/>
      </c>
      <c r="L25" s="76" t="str">
        <f>IF(中学一覧表!D26="","",IF(中学一覧表!C26="男",1,2))</f>
        <v/>
      </c>
      <c r="M25" s="76" t="str">
        <f>IF(中学一覧表!D26="","",中学一覧表!F26)</f>
        <v/>
      </c>
      <c r="N25" s="76" t="str">
        <f ca="1">IF(中学一覧表!D26="","",LEFT(VLOOKUP(中学一覧表!D26,INDIRECT("中学"&amp;中学一覧表!C26&amp;"選手データ!A:O"),MATCH("Birthday",INDIRECT("中学"&amp;中学一覧表!C26&amp;"選手データ!1:1"),0),0),4))</f>
        <v/>
      </c>
      <c r="O25" s="76" t="str">
        <f>IF(中学一覧表!D26="","","0")</f>
        <v/>
      </c>
      <c r="P25" s="76" t="str">
        <f>IF(中学一覧表!D26="","","千葉")</f>
        <v/>
      </c>
      <c r="R25" s="76" t="str">
        <f>IF(中学一覧表!G26="","",VLOOKUP(中学一覧表!G26,競技csv!$A:$O,MATCH("競技コード",競技csv!$1:$1,0),0))</f>
        <v/>
      </c>
      <c r="S25" s="76" t="str" cm="1">
        <f t="array" ref="S25">IF(中学一覧表!J26="","",中学一覧表!J26&amp;".")&amp;_xlfn.IFS(中学一覧表!K26="","",OR(VLOOKUP(R25,競技csv!$B:$O,2,0)&lt;=31,VLOOKUP(R25,競技csv!$B:$O,2,0)&gt;=100),TEXT(中学一覧表!K26,"00")&amp;".",TRUE,TEXT(中学一覧表!K26,"00")&amp;"m")&amp;IF(中学一覧表!L26="","",TEXT(中学一覧表!L26,"00"))</f>
        <v/>
      </c>
      <c r="T25" s="76" t="str">
        <f>IF(中学一覧表!G26="","","0")</f>
        <v/>
      </c>
      <c r="U25" s="76" t="str">
        <f>IF(中学一覧表!G26="","","2")</f>
        <v/>
      </c>
      <c r="V25" s="76" t="str">
        <f>IF(中学一覧表!M26="","",VLOOKUP(中学一覧表!M26,競技csv!$A:$O,MATCH("競技コード",競技csv!$1:$1,0),0))</f>
        <v/>
      </c>
      <c r="W25" s="76" t="str" cm="1">
        <f t="array" ref="W25">IF(中学一覧表!P26="","",中学一覧表!P26&amp;".")&amp;_xlfn.IFS(中学一覧表!Q26="","",OR(VLOOKUP(V25,競技csv!$B:$O,2,0)&lt;=31,VLOOKUP(V25,競技csv!$B:$O,2,0)&gt;=100),TEXT(中学一覧表!Q26,"00")&amp;".",TRUE,TEXT(中学一覧表!Q26,"00")&amp;"m")&amp;IF(中学一覧表!R26="","",TEXT(中学一覧表!R26,"00"))</f>
        <v/>
      </c>
      <c r="X25" s="76" t="str">
        <f>IF(中学一覧表!M26="","","0")</f>
        <v/>
      </c>
      <c r="Y25" s="76" t="str">
        <f>IF(中学一覧表!M26="","","2")</f>
        <v/>
      </c>
      <c r="Z25" s="76" t="str">
        <f>IF(中学一覧表!S26="","",VLOOKUP("中学"&amp;中学一覧表!C26&amp;"子4X100mR",競技csv!A:O,MATCH("競技コード",競技csv!$1:$1,0),0))</f>
        <v/>
      </c>
      <c r="AA25" s="76" t="str">
        <f>IF(中学一覧表!T26="","",中学一覧表!T26&amp;".")&amp;IF(中学一覧表!U26="","",TEXT(中学一覧表!U26,"00")&amp;".")&amp;IF(中学一覧表!V26="","",TEXT(中学一覧表!V26,"00"))</f>
        <v/>
      </c>
      <c r="AB25" s="76" t="str">
        <f>IF(中学一覧表!S26="","","0")</f>
        <v/>
      </c>
      <c r="AC25" s="76" t="str">
        <f>IF(中学一覧表!S26="","","2")</f>
        <v/>
      </c>
    </row>
    <row r="26" spans="1:29" ht="18" customHeight="1">
      <c r="A26" s="76">
        <f t="shared" si="0"/>
        <v>0</v>
      </c>
      <c r="B26" s="76" t="str">
        <f>IF(中学一覧表!D27="","",IF(中学一覧表!C27="男",10000+中学一覧表!D27,20000+中学一覧表!D27))</f>
        <v/>
      </c>
      <c r="C26" s="76" t="str">
        <f ca="1">IF(中学一覧表!D27="","",VLOOKUP(VLOOKUP(中学一覧表!D27,INDIRECT("中学"&amp;中学一覧表!C27&amp;"選手データ!A:O"),MATCH("所属",INDIRECT("中学"&amp;中学一覧表!C27&amp;"選手データ!1:1"),0),0)&amp;"中",所属csv!$A:$H,MATCH("所属コード",所属csv!$1:$1,0),0))</f>
        <v/>
      </c>
      <c r="F26" s="76" t="str">
        <f>IF(中学一覧表!D27="","",中学一覧表!D27)</f>
        <v/>
      </c>
      <c r="G26" s="76" t="str">
        <f ca="1">IF(中学一覧表!E27="","",中学一覧表!E27)</f>
        <v/>
      </c>
      <c r="H26" s="76" t="str">
        <f ca="1">IF(中学一覧表!D27="","",VLOOKUP(中学一覧表!D27,INDIRECT("中学"&amp;中学一覧表!C27&amp;"選手データ!A:O"),MATCH("ﾌﾘｶﾞﾅ(姓)",INDIRECT("中学"&amp;中学一覧表!C27&amp;"選手データ!1:1"),0),0)&amp;" "&amp;VLOOKUP(中学一覧表!D27,INDIRECT("中学"&amp;中学一覧表!C27&amp;"選手データ!A:O"),MATCH("ﾌﾘｶﾞﾅ(名)",INDIRECT("中学"&amp;中学一覧表!C27&amp;"選手データ!1:1"),0),0))</f>
        <v/>
      </c>
      <c r="I26" s="76" t="str">
        <f ca="1">IF(中学一覧表!E27="","",中学一覧表!E27)</f>
        <v/>
      </c>
      <c r="J26" s="76" t="str">
        <f ca="1">IF(中学一覧表!D27="","",VLOOKUP(中学一覧表!D27,INDIRECT("中学"&amp;中学一覧表!C27&amp;"選手データ!A:O"),MATCH("FAMILY NAME",INDIRECT("中学"&amp;中学一覧表!C27&amp;"選手データ!1:1"),0),0)&amp;" "&amp;VLOOKUP(中学一覧表!D27,INDIRECT("中学"&amp;中学一覧表!C27&amp;"選手データ!A:O"),MATCH("Firstname",INDIRECT("中学"&amp;中学一覧表!C27&amp;"選手データ!1:1"),0),0))</f>
        <v/>
      </c>
      <c r="K26" s="76" t="str">
        <f>IF(中学一覧表!D27="","","JPN")</f>
        <v/>
      </c>
      <c r="L26" s="76" t="str">
        <f>IF(中学一覧表!D27="","",IF(中学一覧表!C27="男",1,2))</f>
        <v/>
      </c>
      <c r="M26" s="76" t="str">
        <f>IF(中学一覧表!D27="","",中学一覧表!F27)</f>
        <v/>
      </c>
      <c r="N26" s="76" t="str">
        <f ca="1">IF(中学一覧表!D27="","",LEFT(VLOOKUP(中学一覧表!D27,INDIRECT("中学"&amp;中学一覧表!C27&amp;"選手データ!A:O"),MATCH("Birthday",INDIRECT("中学"&amp;中学一覧表!C27&amp;"選手データ!1:1"),0),0),4))</f>
        <v/>
      </c>
      <c r="O26" s="76" t="str">
        <f>IF(中学一覧表!D27="","","0")</f>
        <v/>
      </c>
      <c r="P26" s="76" t="str">
        <f>IF(中学一覧表!D27="","","千葉")</f>
        <v/>
      </c>
      <c r="R26" s="76" t="str">
        <f>IF(中学一覧表!G27="","",VLOOKUP(中学一覧表!G27,競技csv!$A:$O,MATCH("競技コード",競技csv!$1:$1,0),0))</f>
        <v/>
      </c>
      <c r="S26" s="76" t="str" cm="1">
        <f t="array" ref="S26">IF(中学一覧表!J27="","",中学一覧表!J27&amp;".")&amp;_xlfn.IFS(中学一覧表!K27="","",OR(VLOOKUP(R26,競技csv!$B:$O,2,0)&lt;=31,VLOOKUP(R26,競技csv!$B:$O,2,0)&gt;=100),TEXT(中学一覧表!K27,"00")&amp;".",TRUE,TEXT(中学一覧表!K27,"00")&amp;"m")&amp;IF(中学一覧表!L27="","",TEXT(中学一覧表!L27,"00"))</f>
        <v/>
      </c>
      <c r="T26" s="76" t="str">
        <f>IF(中学一覧表!G27="","","0")</f>
        <v/>
      </c>
      <c r="U26" s="76" t="str">
        <f>IF(中学一覧表!G27="","","2")</f>
        <v/>
      </c>
      <c r="V26" s="76" t="str">
        <f>IF(中学一覧表!M27="","",VLOOKUP(中学一覧表!M27,競技csv!$A:$O,MATCH("競技コード",競技csv!$1:$1,0),0))</f>
        <v/>
      </c>
      <c r="W26" s="76" t="str" cm="1">
        <f t="array" ref="W26">IF(中学一覧表!P27="","",中学一覧表!P27&amp;".")&amp;_xlfn.IFS(中学一覧表!Q27="","",OR(VLOOKUP(V26,競技csv!$B:$O,2,0)&lt;=31,VLOOKUP(V26,競技csv!$B:$O,2,0)&gt;=100),TEXT(中学一覧表!Q27,"00")&amp;".",TRUE,TEXT(中学一覧表!Q27,"00")&amp;"m")&amp;IF(中学一覧表!R27="","",TEXT(中学一覧表!R27,"00"))</f>
        <v/>
      </c>
      <c r="X26" s="76" t="str">
        <f>IF(中学一覧表!M27="","","0")</f>
        <v/>
      </c>
      <c r="Y26" s="76" t="str">
        <f>IF(中学一覧表!M27="","","2")</f>
        <v/>
      </c>
      <c r="Z26" s="76" t="str">
        <f>IF(中学一覧表!S27="","",VLOOKUP("中学"&amp;中学一覧表!C27&amp;"子4X100mR",競技csv!A:O,MATCH("競技コード",競技csv!$1:$1,0),0))</f>
        <v/>
      </c>
      <c r="AA26" s="76" t="str">
        <f>IF(中学一覧表!T27="","",中学一覧表!T27&amp;".")&amp;IF(中学一覧表!U27="","",TEXT(中学一覧表!U27,"00")&amp;".")&amp;IF(中学一覧表!V27="","",TEXT(中学一覧表!V27,"00"))</f>
        <v/>
      </c>
      <c r="AB26" s="76" t="str">
        <f>IF(中学一覧表!S27="","","0")</f>
        <v/>
      </c>
      <c r="AC26" s="76" t="str">
        <f>IF(中学一覧表!S27="","","2")</f>
        <v/>
      </c>
    </row>
    <row r="27" spans="1:29" ht="18" customHeight="1">
      <c r="A27" s="76">
        <f t="shared" si="0"/>
        <v>0</v>
      </c>
      <c r="B27" s="76" t="str">
        <f>IF(中学一覧表!D28="","",IF(中学一覧表!C28="男",10000+中学一覧表!D28,20000+中学一覧表!D28))</f>
        <v/>
      </c>
      <c r="C27" s="76" t="str">
        <f ca="1">IF(中学一覧表!D28="","",VLOOKUP(VLOOKUP(中学一覧表!D28,INDIRECT("中学"&amp;中学一覧表!C28&amp;"選手データ!A:O"),MATCH("所属",INDIRECT("中学"&amp;中学一覧表!C28&amp;"選手データ!1:1"),0),0)&amp;"中",所属csv!$A:$H,MATCH("所属コード",所属csv!$1:$1,0),0))</f>
        <v/>
      </c>
      <c r="F27" s="76" t="str">
        <f>IF(中学一覧表!D28="","",中学一覧表!D28)</f>
        <v/>
      </c>
      <c r="G27" s="76" t="str">
        <f ca="1">IF(中学一覧表!E28="","",中学一覧表!E28)</f>
        <v/>
      </c>
      <c r="H27" s="76" t="str">
        <f ca="1">IF(中学一覧表!D28="","",VLOOKUP(中学一覧表!D28,INDIRECT("中学"&amp;中学一覧表!C28&amp;"選手データ!A:O"),MATCH("ﾌﾘｶﾞﾅ(姓)",INDIRECT("中学"&amp;中学一覧表!C28&amp;"選手データ!1:1"),0),0)&amp;" "&amp;VLOOKUP(中学一覧表!D28,INDIRECT("中学"&amp;中学一覧表!C28&amp;"選手データ!A:O"),MATCH("ﾌﾘｶﾞﾅ(名)",INDIRECT("中学"&amp;中学一覧表!C28&amp;"選手データ!1:1"),0),0))</f>
        <v/>
      </c>
      <c r="I27" s="76" t="str">
        <f ca="1">IF(中学一覧表!E28="","",中学一覧表!E28)</f>
        <v/>
      </c>
      <c r="J27" s="76" t="str">
        <f ca="1">IF(中学一覧表!D28="","",VLOOKUP(中学一覧表!D28,INDIRECT("中学"&amp;中学一覧表!C28&amp;"選手データ!A:O"),MATCH("FAMILY NAME",INDIRECT("中学"&amp;中学一覧表!C28&amp;"選手データ!1:1"),0),0)&amp;" "&amp;VLOOKUP(中学一覧表!D28,INDIRECT("中学"&amp;中学一覧表!C28&amp;"選手データ!A:O"),MATCH("Firstname",INDIRECT("中学"&amp;中学一覧表!C28&amp;"選手データ!1:1"),0),0))</f>
        <v/>
      </c>
      <c r="K27" s="76" t="str">
        <f>IF(中学一覧表!D28="","","JPN")</f>
        <v/>
      </c>
      <c r="L27" s="76" t="str">
        <f>IF(中学一覧表!D28="","",IF(中学一覧表!C28="男",1,2))</f>
        <v/>
      </c>
      <c r="M27" s="76" t="str">
        <f>IF(中学一覧表!D28="","",中学一覧表!F28)</f>
        <v/>
      </c>
      <c r="N27" s="76" t="str">
        <f ca="1">IF(中学一覧表!D28="","",LEFT(VLOOKUP(中学一覧表!D28,INDIRECT("中学"&amp;中学一覧表!C28&amp;"選手データ!A:O"),MATCH("Birthday",INDIRECT("中学"&amp;中学一覧表!C28&amp;"選手データ!1:1"),0),0),4))</f>
        <v/>
      </c>
      <c r="O27" s="76" t="str">
        <f>IF(中学一覧表!D28="","","0")</f>
        <v/>
      </c>
      <c r="P27" s="76" t="str">
        <f>IF(中学一覧表!D28="","","千葉")</f>
        <v/>
      </c>
      <c r="R27" s="76" t="str">
        <f>IF(中学一覧表!G28="","",VLOOKUP(中学一覧表!G28,競技csv!$A:$O,MATCH("競技コード",競技csv!$1:$1,0),0))</f>
        <v/>
      </c>
      <c r="S27" s="76" t="str" cm="1">
        <f t="array" ref="S27">IF(中学一覧表!J28="","",中学一覧表!J28&amp;".")&amp;_xlfn.IFS(中学一覧表!K28="","",OR(VLOOKUP(R27,競技csv!$B:$O,2,0)&lt;=31,VLOOKUP(R27,競技csv!$B:$O,2,0)&gt;=100),TEXT(中学一覧表!K28,"00")&amp;".",TRUE,TEXT(中学一覧表!K28,"00")&amp;"m")&amp;IF(中学一覧表!L28="","",TEXT(中学一覧表!L28,"00"))</f>
        <v/>
      </c>
      <c r="T27" s="76" t="str">
        <f>IF(中学一覧表!G28="","","0")</f>
        <v/>
      </c>
      <c r="U27" s="76" t="str">
        <f>IF(中学一覧表!G28="","","2")</f>
        <v/>
      </c>
      <c r="V27" s="76" t="str">
        <f>IF(中学一覧表!M28="","",VLOOKUP(中学一覧表!M28,競技csv!$A:$O,MATCH("競技コード",競技csv!$1:$1,0),0))</f>
        <v/>
      </c>
      <c r="W27" s="76" t="str" cm="1">
        <f t="array" ref="W27">IF(中学一覧表!P28="","",中学一覧表!P28&amp;".")&amp;_xlfn.IFS(中学一覧表!Q28="","",OR(VLOOKUP(V27,競技csv!$B:$O,2,0)&lt;=31,VLOOKUP(V27,競技csv!$B:$O,2,0)&gt;=100),TEXT(中学一覧表!Q28,"00")&amp;".",TRUE,TEXT(中学一覧表!Q28,"00")&amp;"m")&amp;IF(中学一覧表!R28="","",TEXT(中学一覧表!R28,"00"))</f>
        <v/>
      </c>
      <c r="X27" s="76" t="str">
        <f>IF(中学一覧表!M28="","","0")</f>
        <v/>
      </c>
      <c r="Y27" s="76" t="str">
        <f>IF(中学一覧表!M28="","","2")</f>
        <v/>
      </c>
      <c r="Z27" s="76" t="str">
        <f>IF(中学一覧表!S28="","",VLOOKUP("中学"&amp;中学一覧表!C28&amp;"子4X100mR",競技csv!A:O,MATCH("競技コード",競技csv!$1:$1,0),0))</f>
        <v/>
      </c>
      <c r="AA27" s="76" t="str">
        <f>IF(中学一覧表!T28="","",中学一覧表!T28&amp;".")&amp;IF(中学一覧表!U28="","",TEXT(中学一覧表!U28,"00")&amp;".")&amp;IF(中学一覧表!V28="","",TEXT(中学一覧表!V28,"00"))</f>
        <v/>
      </c>
      <c r="AB27" s="76" t="str">
        <f>IF(中学一覧表!S28="","","0")</f>
        <v/>
      </c>
      <c r="AC27" s="76" t="str">
        <f>IF(中学一覧表!S28="","","2")</f>
        <v/>
      </c>
    </row>
    <row r="28" spans="1:29" ht="18" customHeight="1">
      <c r="A28" s="76">
        <f t="shared" si="0"/>
        <v>0</v>
      </c>
      <c r="B28" s="76" t="str">
        <f>IF(中学一覧表!D29="","",IF(中学一覧表!C29="男",10000+中学一覧表!D29,20000+中学一覧表!D29))</f>
        <v/>
      </c>
      <c r="C28" s="76" t="str">
        <f ca="1">IF(中学一覧表!D29="","",VLOOKUP(VLOOKUP(中学一覧表!D29,INDIRECT("中学"&amp;中学一覧表!C29&amp;"選手データ!A:O"),MATCH("所属",INDIRECT("中学"&amp;中学一覧表!C29&amp;"選手データ!1:1"),0),0)&amp;"中",所属csv!$A:$H,MATCH("所属コード",所属csv!$1:$1,0),0))</f>
        <v/>
      </c>
      <c r="F28" s="76" t="str">
        <f>IF(中学一覧表!D29="","",中学一覧表!D29)</f>
        <v/>
      </c>
      <c r="G28" s="76" t="str">
        <f ca="1">IF(中学一覧表!E29="","",中学一覧表!E29)</f>
        <v/>
      </c>
      <c r="H28" s="76" t="str">
        <f ca="1">IF(中学一覧表!D29="","",VLOOKUP(中学一覧表!D29,INDIRECT("中学"&amp;中学一覧表!C29&amp;"選手データ!A:O"),MATCH("ﾌﾘｶﾞﾅ(姓)",INDIRECT("中学"&amp;中学一覧表!C29&amp;"選手データ!1:1"),0),0)&amp;" "&amp;VLOOKUP(中学一覧表!D29,INDIRECT("中学"&amp;中学一覧表!C29&amp;"選手データ!A:O"),MATCH("ﾌﾘｶﾞﾅ(名)",INDIRECT("中学"&amp;中学一覧表!C29&amp;"選手データ!1:1"),0),0))</f>
        <v/>
      </c>
      <c r="I28" s="76" t="str">
        <f ca="1">IF(中学一覧表!E29="","",中学一覧表!E29)</f>
        <v/>
      </c>
      <c r="J28" s="76" t="str">
        <f ca="1">IF(中学一覧表!D29="","",VLOOKUP(中学一覧表!D29,INDIRECT("中学"&amp;中学一覧表!C29&amp;"選手データ!A:O"),MATCH("FAMILY NAME",INDIRECT("中学"&amp;中学一覧表!C29&amp;"選手データ!1:1"),0),0)&amp;" "&amp;VLOOKUP(中学一覧表!D29,INDIRECT("中学"&amp;中学一覧表!C29&amp;"選手データ!A:O"),MATCH("Firstname",INDIRECT("中学"&amp;中学一覧表!C29&amp;"選手データ!1:1"),0),0))</f>
        <v/>
      </c>
      <c r="K28" s="76" t="str">
        <f>IF(中学一覧表!D29="","","JPN")</f>
        <v/>
      </c>
      <c r="L28" s="76" t="str">
        <f>IF(中学一覧表!D29="","",IF(中学一覧表!C29="男",1,2))</f>
        <v/>
      </c>
      <c r="M28" s="76" t="str">
        <f>IF(中学一覧表!D29="","",中学一覧表!F29)</f>
        <v/>
      </c>
      <c r="N28" s="76" t="str">
        <f ca="1">IF(中学一覧表!D29="","",LEFT(VLOOKUP(中学一覧表!D29,INDIRECT("中学"&amp;中学一覧表!C29&amp;"選手データ!A:O"),MATCH("Birthday",INDIRECT("中学"&amp;中学一覧表!C29&amp;"選手データ!1:1"),0),0),4))</f>
        <v/>
      </c>
      <c r="O28" s="76" t="str">
        <f>IF(中学一覧表!D29="","","0")</f>
        <v/>
      </c>
      <c r="P28" s="76" t="str">
        <f>IF(中学一覧表!D29="","","千葉")</f>
        <v/>
      </c>
      <c r="R28" s="76" t="str">
        <f>IF(中学一覧表!G29="","",VLOOKUP(中学一覧表!G29,競技csv!$A:$O,MATCH("競技コード",競技csv!$1:$1,0),0))</f>
        <v/>
      </c>
      <c r="S28" s="76" t="str" cm="1">
        <f t="array" ref="S28">IF(中学一覧表!J29="","",中学一覧表!J29&amp;".")&amp;_xlfn.IFS(中学一覧表!K29="","",OR(VLOOKUP(R28,競技csv!$B:$O,2,0)&lt;=31,VLOOKUP(R28,競技csv!$B:$O,2,0)&gt;=100),TEXT(中学一覧表!K29,"00")&amp;".",TRUE,TEXT(中学一覧表!K29,"00")&amp;"m")&amp;IF(中学一覧表!L29="","",TEXT(中学一覧表!L29,"00"))</f>
        <v/>
      </c>
      <c r="T28" s="76" t="str">
        <f>IF(中学一覧表!G29="","","0")</f>
        <v/>
      </c>
      <c r="U28" s="76" t="str">
        <f>IF(中学一覧表!G29="","","2")</f>
        <v/>
      </c>
      <c r="V28" s="76" t="str">
        <f>IF(中学一覧表!M29="","",VLOOKUP(中学一覧表!M29,競技csv!$A:$O,MATCH("競技コード",競技csv!$1:$1,0),0))</f>
        <v/>
      </c>
      <c r="W28" s="76" t="str" cm="1">
        <f t="array" ref="W28">IF(中学一覧表!P29="","",中学一覧表!P29&amp;".")&amp;_xlfn.IFS(中学一覧表!Q29="","",OR(VLOOKUP(V28,競技csv!$B:$O,2,0)&lt;=31,VLOOKUP(V28,競技csv!$B:$O,2,0)&gt;=100),TEXT(中学一覧表!Q29,"00")&amp;".",TRUE,TEXT(中学一覧表!Q29,"00")&amp;"m")&amp;IF(中学一覧表!R29="","",TEXT(中学一覧表!R29,"00"))</f>
        <v/>
      </c>
      <c r="X28" s="76" t="str">
        <f>IF(中学一覧表!M29="","","0")</f>
        <v/>
      </c>
      <c r="Y28" s="76" t="str">
        <f>IF(中学一覧表!M29="","","2")</f>
        <v/>
      </c>
      <c r="Z28" s="76" t="str">
        <f>IF(中学一覧表!S29="","",VLOOKUP("中学"&amp;中学一覧表!C29&amp;"子4X100mR",競技csv!A:O,MATCH("競技コード",競技csv!$1:$1,0),0))</f>
        <v/>
      </c>
      <c r="AA28" s="76" t="str">
        <f>IF(中学一覧表!T29="","",中学一覧表!T29&amp;".")&amp;IF(中学一覧表!U29="","",TEXT(中学一覧表!U29,"00")&amp;".")&amp;IF(中学一覧表!V29="","",TEXT(中学一覧表!V29,"00"))</f>
        <v/>
      </c>
      <c r="AB28" s="76" t="str">
        <f>IF(中学一覧表!S29="","","0")</f>
        <v/>
      </c>
      <c r="AC28" s="76" t="str">
        <f>IF(中学一覧表!S29="","","2")</f>
        <v/>
      </c>
    </row>
    <row r="29" spans="1:29" ht="18" customHeight="1">
      <c r="A29" s="76">
        <f t="shared" si="0"/>
        <v>0</v>
      </c>
      <c r="B29" s="76" t="str">
        <f>IF(中学一覧表!D30="","",IF(中学一覧表!C30="男",10000+中学一覧表!D30,20000+中学一覧表!D30))</f>
        <v/>
      </c>
      <c r="C29" s="76" t="str">
        <f ca="1">IF(中学一覧表!D30="","",VLOOKUP(VLOOKUP(中学一覧表!D30,INDIRECT("中学"&amp;中学一覧表!C30&amp;"選手データ!A:O"),MATCH("所属",INDIRECT("中学"&amp;中学一覧表!C30&amp;"選手データ!1:1"),0),0)&amp;"中",所属csv!$A:$H,MATCH("所属コード",所属csv!$1:$1,0),0))</f>
        <v/>
      </c>
      <c r="F29" s="76" t="str">
        <f>IF(中学一覧表!D30="","",中学一覧表!D30)</f>
        <v/>
      </c>
      <c r="G29" s="76" t="str">
        <f ca="1">IF(中学一覧表!E30="","",中学一覧表!E30)</f>
        <v/>
      </c>
      <c r="H29" s="76" t="str">
        <f ca="1">IF(中学一覧表!D30="","",VLOOKUP(中学一覧表!D30,INDIRECT("中学"&amp;中学一覧表!C30&amp;"選手データ!A:O"),MATCH("ﾌﾘｶﾞﾅ(姓)",INDIRECT("中学"&amp;中学一覧表!C30&amp;"選手データ!1:1"),0),0)&amp;" "&amp;VLOOKUP(中学一覧表!D30,INDIRECT("中学"&amp;中学一覧表!C30&amp;"選手データ!A:O"),MATCH("ﾌﾘｶﾞﾅ(名)",INDIRECT("中学"&amp;中学一覧表!C30&amp;"選手データ!1:1"),0),0))</f>
        <v/>
      </c>
      <c r="I29" s="76" t="str">
        <f ca="1">IF(中学一覧表!E30="","",中学一覧表!E30)</f>
        <v/>
      </c>
      <c r="J29" s="76" t="str">
        <f ca="1">IF(中学一覧表!D30="","",VLOOKUP(中学一覧表!D30,INDIRECT("中学"&amp;中学一覧表!C30&amp;"選手データ!A:O"),MATCH("FAMILY NAME",INDIRECT("中学"&amp;中学一覧表!C30&amp;"選手データ!1:1"),0),0)&amp;" "&amp;VLOOKUP(中学一覧表!D30,INDIRECT("中学"&amp;中学一覧表!C30&amp;"選手データ!A:O"),MATCH("Firstname",INDIRECT("中学"&amp;中学一覧表!C30&amp;"選手データ!1:1"),0),0))</f>
        <v/>
      </c>
      <c r="K29" s="76" t="str">
        <f>IF(中学一覧表!D30="","","JPN")</f>
        <v/>
      </c>
      <c r="L29" s="76" t="str">
        <f>IF(中学一覧表!D30="","",IF(中学一覧表!C30="男",1,2))</f>
        <v/>
      </c>
      <c r="M29" s="76" t="str">
        <f>IF(中学一覧表!D30="","",中学一覧表!F30)</f>
        <v/>
      </c>
      <c r="N29" s="76" t="str">
        <f ca="1">IF(中学一覧表!D30="","",LEFT(VLOOKUP(中学一覧表!D30,INDIRECT("中学"&amp;中学一覧表!C30&amp;"選手データ!A:O"),MATCH("Birthday",INDIRECT("中学"&amp;中学一覧表!C30&amp;"選手データ!1:1"),0),0),4))</f>
        <v/>
      </c>
      <c r="O29" s="76" t="str">
        <f>IF(中学一覧表!D30="","","0")</f>
        <v/>
      </c>
      <c r="P29" s="76" t="str">
        <f>IF(中学一覧表!D30="","","千葉")</f>
        <v/>
      </c>
      <c r="R29" s="76" t="str">
        <f>IF(中学一覧表!G30="","",VLOOKUP(中学一覧表!G30,競技csv!$A:$O,MATCH("競技コード",競技csv!$1:$1,0),0))</f>
        <v/>
      </c>
      <c r="S29" s="76" t="str" cm="1">
        <f t="array" ref="S29">IF(中学一覧表!J30="","",中学一覧表!J30&amp;".")&amp;_xlfn.IFS(中学一覧表!K30="","",OR(VLOOKUP(R29,競技csv!$B:$O,2,0)&lt;=31,VLOOKUP(R29,競技csv!$B:$O,2,0)&gt;=100),TEXT(中学一覧表!K30,"00")&amp;".",TRUE,TEXT(中学一覧表!K30,"00")&amp;"m")&amp;IF(中学一覧表!L30="","",TEXT(中学一覧表!L30,"00"))</f>
        <v/>
      </c>
      <c r="T29" s="76" t="str">
        <f>IF(中学一覧表!G30="","","0")</f>
        <v/>
      </c>
      <c r="U29" s="76" t="str">
        <f>IF(中学一覧表!G30="","","2")</f>
        <v/>
      </c>
      <c r="V29" s="76" t="str">
        <f>IF(中学一覧表!M30="","",VLOOKUP(中学一覧表!M30,競技csv!$A:$O,MATCH("競技コード",競技csv!$1:$1,0),0))</f>
        <v/>
      </c>
      <c r="W29" s="76" t="str" cm="1">
        <f t="array" ref="W29">IF(中学一覧表!P30="","",中学一覧表!P30&amp;".")&amp;_xlfn.IFS(中学一覧表!Q30="","",OR(VLOOKUP(V29,競技csv!$B:$O,2,0)&lt;=31,VLOOKUP(V29,競技csv!$B:$O,2,0)&gt;=100),TEXT(中学一覧表!Q30,"00")&amp;".",TRUE,TEXT(中学一覧表!Q30,"00")&amp;"m")&amp;IF(中学一覧表!R30="","",TEXT(中学一覧表!R30,"00"))</f>
        <v/>
      </c>
      <c r="X29" s="76" t="str">
        <f>IF(中学一覧表!M30="","","0")</f>
        <v/>
      </c>
      <c r="Y29" s="76" t="str">
        <f>IF(中学一覧表!M30="","","2")</f>
        <v/>
      </c>
      <c r="Z29" s="76" t="str">
        <f>IF(中学一覧表!S30="","",VLOOKUP("中学"&amp;中学一覧表!C30&amp;"子4X100mR",競技csv!A:O,MATCH("競技コード",競技csv!$1:$1,0),0))</f>
        <v/>
      </c>
      <c r="AA29" s="76" t="str">
        <f>IF(中学一覧表!T30="","",中学一覧表!T30&amp;".")&amp;IF(中学一覧表!U30="","",TEXT(中学一覧表!U30,"00")&amp;".")&amp;IF(中学一覧表!V30="","",TEXT(中学一覧表!V30,"00"))</f>
        <v/>
      </c>
      <c r="AB29" s="76" t="str">
        <f>IF(中学一覧表!S30="","","0")</f>
        <v/>
      </c>
      <c r="AC29" s="76" t="str">
        <f>IF(中学一覧表!S30="","","2")</f>
        <v/>
      </c>
    </row>
    <row r="30" spans="1:29" ht="18" customHeight="1">
      <c r="A30" s="76">
        <f t="shared" si="0"/>
        <v>0</v>
      </c>
      <c r="B30" s="76" t="str">
        <f>IF(中学一覧表!D31="","",IF(中学一覧表!C31="男",10000+中学一覧表!D31,20000+中学一覧表!D31))</f>
        <v/>
      </c>
      <c r="C30" s="76" t="str">
        <f ca="1">IF(中学一覧表!D31="","",VLOOKUP(VLOOKUP(中学一覧表!D31,INDIRECT("中学"&amp;中学一覧表!C31&amp;"選手データ!A:O"),MATCH("所属",INDIRECT("中学"&amp;中学一覧表!C31&amp;"選手データ!1:1"),0),0)&amp;"中",所属csv!$A:$H,MATCH("所属コード",所属csv!$1:$1,0),0))</f>
        <v/>
      </c>
      <c r="F30" s="76" t="str">
        <f>IF(中学一覧表!D31="","",中学一覧表!D31)</f>
        <v/>
      </c>
      <c r="G30" s="76" t="str">
        <f ca="1">IF(中学一覧表!E31="","",中学一覧表!E31)</f>
        <v/>
      </c>
      <c r="H30" s="76" t="str">
        <f ca="1">IF(中学一覧表!D31="","",VLOOKUP(中学一覧表!D31,INDIRECT("中学"&amp;中学一覧表!C31&amp;"選手データ!A:O"),MATCH("ﾌﾘｶﾞﾅ(姓)",INDIRECT("中学"&amp;中学一覧表!C31&amp;"選手データ!1:1"),0),0)&amp;" "&amp;VLOOKUP(中学一覧表!D31,INDIRECT("中学"&amp;中学一覧表!C31&amp;"選手データ!A:O"),MATCH("ﾌﾘｶﾞﾅ(名)",INDIRECT("中学"&amp;中学一覧表!C31&amp;"選手データ!1:1"),0),0))</f>
        <v/>
      </c>
      <c r="I30" s="76" t="str">
        <f ca="1">IF(中学一覧表!E31="","",中学一覧表!E31)</f>
        <v/>
      </c>
      <c r="J30" s="76" t="str">
        <f ca="1">IF(中学一覧表!D31="","",VLOOKUP(中学一覧表!D31,INDIRECT("中学"&amp;中学一覧表!C31&amp;"選手データ!A:O"),MATCH("FAMILY NAME",INDIRECT("中学"&amp;中学一覧表!C31&amp;"選手データ!1:1"),0),0)&amp;" "&amp;VLOOKUP(中学一覧表!D31,INDIRECT("中学"&amp;中学一覧表!C31&amp;"選手データ!A:O"),MATCH("Firstname",INDIRECT("中学"&amp;中学一覧表!C31&amp;"選手データ!1:1"),0),0))</f>
        <v/>
      </c>
      <c r="K30" s="76" t="str">
        <f>IF(中学一覧表!D31="","","JPN")</f>
        <v/>
      </c>
      <c r="L30" s="76" t="str">
        <f>IF(中学一覧表!D31="","",IF(中学一覧表!C31="男",1,2))</f>
        <v/>
      </c>
      <c r="M30" s="76" t="str">
        <f>IF(中学一覧表!D31="","",中学一覧表!F31)</f>
        <v/>
      </c>
      <c r="N30" s="76" t="str">
        <f ca="1">IF(中学一覧表!D31="","",LEFT(VLOOKUP(中学一覧表!D31,INDIRECT("中学"&amp;中学一覧表!C31&amp;"選手データ!A:O"),MATCH("Birthday",INDIRECT("中学"&amp;中学一覧表!C31&amp;"選手データ!1:1"),0),0),4))</f>
        <v/>
      </c>
      <c r="O30" s="76" t="str">
        <f>IF(中学一覧表!D31="","","0")</f>
        <v/>
      </c>
      <c r="P30" s="76" t="str">
        <f>IF(中学一覧表!D31="","","千葉")</f>
        <v/>
      </c>
      <c r="R30" s="76" t="str">
        <f>IF(中学一覧表!G31="","",VLOOKUP(中学一覧表!G31,競技csv!$A:$O,MATCH("競技コード",競技csv!$1:$1,0),0))</f>
        <v/>
      </c>
      <c r="S30" s="76" t="str" cm="1">
        <f t="array" ref="S30">IF(中学一覧表!J31="","",中学一覧表!J31&amp;".")&amp;_xlfn.IFS(中学一覧表!K31="","",OR(VLOOKUP(R30,競技csv!$B:$O,2,0)&lt;=31,VLOOKUP(R30,競技csv!$B:$O,2,0)&gt;=100),TEXT(中学一覧表!K31,"00")&amp;".",TRUE,TEXT(中学一覧表!K31,"00")&amp;"m")&amp;IF(中学一覧表!L31="","",TEXT(中学一覧表!L31,"00"))</f>
        <v/>
      </c>
      <c r="T30" s="76" t="str">
        <f>IF(中学一覧表!G31="","","0")</f>
        <v/>
      </c>
      <c r="U30" s="76" t="str">
        <f>IF(中学一覧表!G31="","","2")</f>
        <v/>
      </c>
      <c r="V30" s="76" t="str">
        <f>IF(中学一覧表!M31="","",VLOOKUP(中学一覧表!M31,競技csv!$A:$O,MATCH("競技コード",競技csv!$1:$1,0),0))</f>
        <v/>
      </c>
      <c r="W30" s="76" t="str" cm="1">
        <f t="array" ref="W30">IF(中学一覧表!P31="","",中学一覧表!P31&amp;".")&amp;_xlfn.IFS(中学一覧表!Q31="","",OR(VLOOKUP(V30,競技csv!$B:$O,2,0)&lt;=31,VLOOKUP(V30,競技csv!$B:$O,2,0)&gt;=100),TEXT(中学一覧表!Q31,"00")&amp;".",TRUE,TEXT(中学一覧表!Q31,"00")&amp;"m")&amp;IF(中学一覧表!R31="","",TEXT(中学一覧表!R31,"00"))</f>
        <v/>
      </c>
      <c r="X30" s="76" t="str">
        <f>IF(中学一覧表!M31="","","0")</f>
        <v/>
      </c>
      <c r="Y30" s="76" t="str">
        <f>IF(中学一覧表!M31="","","2")</f>
        <v/>
      </c>
      <c r="Z30" s="76" t="str">
        <f>IF(中学一覧表!S31="","",VLOOKUP("中学"&amp;中学一覧表!C31&amp;"子4X100mR",競技csv!A:O,MATCH("競技コード",競技csv!$1:$1,0),0))</f>
        <v/>
      </c>
      <c r="AA30" s="76" t="str">
        <f>IF(中学一覧表!T31="","",中学一覧表!T31&amp;".")&amp;IF(中学一覧表!U31="","",TEXT(中学一覧表!U31,"00")&amp;".")&amp;IF(中学一覧表!V31="","",TEXT(中学一覧表!V31,"00"))</f>
        <v/>
      </c>
      <c r="AB30" s="76" t="str">
        <f>IF(中学一覧表!S31="","","0")</f>
        <v/>
      </c>
      <c r="AC30" s="76" t="str">
        <f>IF(中学一覧表!S31="","","2")</f>
        <v/>
      </c>
    </row>
    <row r="31" spans="1:29" ht="18" customHeight="1">
      <c r="A31" s="76">
        <f t="shared" si="0"/>
        <v>0</v>
      </c>
      <c r="B31" s="76" t="str">
        <f>IF(中学一覧表!D32="","",IF(中学一覧表!C32="男",10000+中学一覧表!D32,20000+中学一覧表!D32))</f>
        <v/>
      </c>
      <c r="C31" s="76" t="str">
        <f ca="1">IF(中学一覧表!D32="","",VLOOKUP(VLOOKUP(中学一覧表!D32,INDIRECT("中学"&amp;中学一覧表!C32&amp;"選手データ!A:O"),MATCH("所属",INDIRECT("中学"&amp;中学一覧表!C32&amp;"選手データ!1:1"),0),0)&amp;"中",所属csv!$A:$H,MATCH("所属コード",所属csv!$1:$1,0),0))</f>
        <v/>
      </c>
      <c r="F31" s="76" t="str">
        <f>IF(中学一覧表!D32="","",中学一覧表!D32)</f>
        <v/>
      </c>
      <c r="G31" s="76" t="str">
        <f ca="1">IF(中学一覧表!E32="","",中学一覧表!E32)</f>
        <v/>
      </c>
      <c r="H31" s="76" t="str">
        <f ca="1">IF(中学一覧表!D32="","",VLOOKUP(中学一覧表!D32,INDIRECT("中学"&amp;中学一覧表!C32&amp;"選手データ!A:O"),MATCH("ﾌﾘｶﾞﾅ(姓)",INDIRECT("中学"&amp;中学一覧表!C32&amp;"選手データ!1:1"),0),0)&amp;" "&amp;VLOOKUP(中学一覧表!D32,INDIRECT("中学"&amp;中学一覧表!C32&amp;"選手データ!A:O"),MATCH("ﾌﾘｶﾞﾅ(名)",INDIRECT("中学"&amp;中学一覧表!C32&amp;"選手データ!1:1"),0),0))</f>
        <v/>
      </c>
      <c r="I31" s="76" t="str">
        <f ca="1">IF(中学一覧表!E32="","",中学一覧表!E32)</f>
        <v/>
      </c>
      <c r="J31" s="76" t="str">
        <f ca="1">IF(中学一覧表!D32="","",VLOOKUP(中学一覧表!D32,INDIRECT("中学"&amp;中学一覧表!C32&amp;"選手データ!A:O"),MATCH("FAMILY NAME",INDIRECT("中学"&amp;中学一覧表!C32&amp;"選手データ!1:1"),0),0)&amp;" "&amp;VLOOKUP(中学一覧表!D32,INDIRECT("中学"&amp;中学一覧表!C32&amp;"選手データ!A:O"),MATCH("Firstname",INDIRECT("中学"&amp;中学一覧表!C32&amp;"選手データ!1:1"),0),0))</f>
        <v/>
      </c>
      <c r="K31" s="76" t="str">
        <f>IF(中学一覧表!D32="","","JPN")</f>
        <v/>
      </c>
      <c r="L31" s="76" t="str">
        <f>IF(中学一覧表!D32="","",IF(中学一覧表!C32="男",1,2))</f>
        <v/>
      </c>
      <c r="M31" s="76" t="str">
        <f>IF(中学一覧表!D32="","",中学一覧表!F32)</f>
        <v/>
      </c>
      <c r="N31" s="76" t="str">
        <f ca="1">IF(中学一覧表!D32="","",LEFT(VLOOKUP(中学一覧表!D32,INDIRECT("中学"&amp;中学一覧表!C32&amp;"選手データ!A:O"),MATCH("Birthday",INDIRECT("中学"&amp;中学一覧表!C32&amp;"選手データ!1:1"),0),0),4))</f>
        <v/>
      </c>
      <c r="O31" s="76" t="str">
        <f>IF(中学一覧表!D32="","","0")</f>
        <v/>
      </c>
      <c r="P31" s="76" t="str">
        <f>IF(中学一覧表!D32="","","千葉")</f>
        <v/>
      </c>
      <c r="R31" s="76" t="str">
        <f>IF(中学一覧表!G32="","",VLOOKUP(中学一覧表!G32,競技csv!$A:$O,MATCH("競技コード",競技csv!$1:$1,0),0))</f>
        <v/>
      </c>
      <c r="S31" s="76" t="str" cm="1">
        <f t="array" ref="S31">IF(中学一覧表!J32="","",中学一覧表!J32&amp;".")&amp;_xlfn.IFS(中学一覧表!K32="","",OR(VLOOKUP(R31,競技csv!$B:$O,2,0)&lt;=31,VLOOKUP(R31,競技csv!$B:$O,2,0)&gt;=100),TEXT(中学一覧表!K32,"00")&amp;".",TRUE,TEXT(中学一覧表!K32,"00")&amp;"m")&amp;IF(中学一覧表!L32="","",TEXT(中学一覧表!L32,"00"))</f>
        <v/>
      </c>
      <c r="T31" s="76" t="str">
        <f>IF(中学一覧表!G32="","","0")</f>
        <v/>
      </c>
      <c r="U31" s="76" t="str">
        <f>IF(中学一覧表!G32="","","2")</f>
        <v/>
      </c>
      <c r="V31" s="76" t="str">
        <f>IF(中学一覧表!M32="","",VLOOKUP(中学一覧表!M32,競技csv!$A:$O,MATCH("競技コード",競技csv!$1:$1,0),0))</f>
        <v/>
      </c>
      <c r="W31" s="76" t="str" cm="1">
        <f t="array" ref="W31">IF(中学一覧表!P32="","",中学一覧表!P32&amp;".")&amp;_xlfn.IFS(中学一覧表!Q32="","",OR(VLOOKUP(V31,競技csv!$B:$O,2,0)&lt;=31,VLOOKUP(V31,競技csv!$B:$O,2,0)&gt;=100),TEXT(中学一覧表!Q32,"00")&amp;".",TRUE,TEXT(中学一覧表!Q32,"00")&amp;"m")&amp;IF(中学一覧表!R32="","",TEXT(中学一覧表!R32,"00"))</f>
        <v/>
      </c>
      <c r="X31" s="76" t="str">
        <f>IF(中学一覧表!M32="","","0")</f>
        <v/>
      </c>
      <c r="Y31" s="76" t="str">
        <f>IF(中学一覧表!M32="","","2")</f>
        <v/>
      </c>
      <c r="Z31" s="76" t="str">
        <f>IF(中学一覧表!S32="","",VLOOKUP("中学"&amp;中学一覧表!C32&amp;"子4X100mR",競技csv!A:O,MATCH("競技コード",競技csv!$1:$1,0),0))</f>
        <v/>
      </c>
      <c r="AA31" s="76" t="str">
        <f>IF(中学一覧表!T32="","",中学一覧表!T32&amp;".")&amp;IF(中学一覧表!U32="","",TEXT(中学一覧表!U32,"00")&amp;".")&amp;IF(中学一覧表!V32="","",TEXT(中学一覧表!V32,"00"))</f>
        <v/>
      </c>
      <c r="AB31" s="76" t="str">
        <f>IF(中学一覧表!S32="","","0")</f>
        <v/>
      </c>
      <c r="AC31" s="76" t="str">
        <f>IF(中学一覧表!S32="","","2")</f>
        <v/>
      </c>
    </row>
    <row r="32" spans="1:29" ht="18" customHeight="1">
      <c r="A32" s="76">
        <f t="shared" si="0"/>
        <v>0</v>
      </c>
      <c r="B32" s="76" t="str">
        <f>IF(中学一覧表!D33="","",IF(中学一覧表!C33="男",10000+中学一覧表!D33,20000+中学一覧表!D33))</f>
        <v/>
      </c>
      <c r="C32" s="76" t="str">
        <f ca="1">IF(中学一覧表!D33="","",VLOOKUP(VLOOKUP(中学一覧表!D33,INDIRECT("中学"&amp;中学一覧表!C33&amp;"選手データ!A:O"),MATCH("所属",INDIRECT("中学"&amp;中学一覧表!C33&amp;"選手データ!1:1"),0),0)&amp;"中",所属csv!$A:$H,MATCH("所属コード",所属csv!$1:$1,0),0))</f>
        <v/>
      </c>
      <c r="F32" s="76" t="str">
        <f>IF(中学一覧表!D33="","",中学一覧表!D33)</f>
        <v/>
      </c>
      <c r="G32" s="76" t="str">
        <f ca="1">IF(中学一覧表!E33="","",中学一覧表!E33)</f>
        <v/>
      </c>
      <c r="H32" s="76" t="str">
        <f ca="1">IF(中学一覧表!D33="","",VLOOKUP(中学一覧表!D33,INDIRECT("中学"&amp;中学一覧表!C33&amp;"選手データ!A:O"),MATCH("ﾌﾘｶﾞﾅ(姓)",INDIRECT("中学"&amp;中学一覧表!C33&amp;"選手データ!1:1"),0),0)&amp;" "&amp;VLOOKUP(中学一覧表!D33,INDIRECT("中学"&amp;中学一覧表!C33&amp;"選手データ!A:O"),MATCH("ﾌﾘｶﾞﾅ(名)",INDIRECT("中学"&amp;中学一覧表!C33&amp;"選手データ!1:1"),0),0))</f>
        <v/>
      </c>
      <c r="I32" s="76" t="str">
        <f ca="1">IF(中学一覧表!E33="","",中学一覧表!E33)</f>
        <v/>
      </c>
      <c r="J32" s="76" t="str">
        <f ca="1">IF(中学一覧表!D33="","",VLOOKUP(中学一覧表!D33,INDIRECT("中学"&amp;中学一覧表!C33&amp;"選手データ!A:O"),MATCH("FAMILY NAME",INDIRECT("中学"&amp;中学一覧表!C33&amp;"選手データ!1:1"),0),0)&amp;" "&amp;VLOOKUP(中学一覧表!D33,INDIRECT("中学"&amp;中学一覧表!C33&amp;"選手データ!A:O"),MATCH("Firstname",INDIRECT("中学"&amp;中学一覧表!C33&amp;"選手データ!1:1"),0),0))</f>
        <v/>
      </c>
      <c r="K32" s="76" t="str">
        <f>IF(中学一覧表!D33="","","JPN")</f>
        <v/>
      </c>
      <c r="L32" s="76" t="str">
        <f>IF(中学一覧表!D33="","",IF(中学一覧表!C33="男",1,2))</f>
        <v/>
      </c>
      <c r="M32" s="76" t="str">
        <f>IF(中学一覧表!D33="","",中学一覧表!F33)</f>
        <v/>
      </c>
      <c r="N32" s="76" t="str">
        <f ca="1">IF(中学一覧表!D33="","",LEFT(VLOOKUP(中学一覧表!D33,INDIRECT("中学"&amp;中学一覧表!C33&amp;"選手データ!A:O"),MATCH("Birthday",INDIRECT("中学"&amp;中学一覧表!C33&amp;"選手データ!1:1"),0),0),4))</f>
        <v/>
      </c>
      <c r="O32" s="76" t="str">
        <f>IF(中学一覧表!D33="","","0")</f>
        <v/>
      </c>
      <c r="P32" s="76" t="str">
        <f>IF(中学一覧表!D33="","","千葉")</f>
        <v/>
      </c>
      <c r="R32" s="76" t="str">
        <f>IF(中学一覧表!G33="","",VLOOKUP(中学一覧表!G33,競技csv!$A:$O,MATCH("競技コード",競技csv!$1:$1,0),0))</f>
        <v/>
      </c>
      <c r="S32" s="76" t="str" cm="1">
        <f t="array" ref="S32">IF(中学一覧表!J33="","",中学一覧表!J33&amp;".")&amp;_xlfn.IFS(中学一覧表!K33="","",OR(VLOOKUP(R32,競技csv!$B:$O,2,0)&lt;=31,VLOOKUP(R32,競技csv!$B:$O,2,0)&gt;=100),TEXT(中学一覧表!K33,"00")&amp;".",TRUE,TEXT(中学一覧表!K33,"00")&amp;"m")&amp;IF(中学一覧表!L33="","",TEXT(中学一覧表!L33,"00"))</f>
        <v/>
      </c>
      <c r="T32" s="76" t="str">
        <f>IF(中学一覧表!G33="","","0")</f>
        <v/>
      </c>
      <c r="U32" s="76" t="str">
        <f>IF(中学一覧表!G33="","","2")</f>
        <v/>
      </c>
      <c r="V32" s="76" t="str">
        <f>IF(中学一覧表!M33="","",VLOOKUP(中学一覧表!M33,競技csv!$A:$O,MATCH("競技コード",競技csv!$1:$1,0),0))</f>
        <v/>
      </c>
      <c r="W32" s="76" t="str" cm="1">
        <f t="array" ref="W32">IF(中学一覧表!P33="","",中学一覧表!P33&amp;".")&amp;_xlfn.IFS(中学一覧表!Q33="","",OR(VLOOKUP(V32,競技csv!$B:$O,2,0)&lt;=31,VLOOKUP(V32,競技csv!$B:$O,2,0)&gt;=100),TEXT(中学一覧表!Q33,"00")&amp;".",TRUE,TEXT(中学一覧表!Q33,"00")&amp;"m")&amp;IF(中学一覧表!R33="","",TEXT(中学一覧表!R33,"00"))</f>
        <v/>
      </c>
      <c r="X32" s="76" t="str">
        <f>IF(中学一覧表!M33="","","0")</f>
        <v/>
      </c>
      <c r="Y32" s="76" t="str">
        <f>IF(中学一覧表!M33="","","2")</f>
        <v/>
      </c>
      <c r="Z32" s="76" t="str">
        <f>IF(中学一覧表!S33="","",VLOOKUP("中学"&amp;中学一覧表!C33&amp;"子4X100mR",競技csv!A:O,MATCH("競技コード",競技csv!$1:$1,0),0))</f>
        <v/>
      </c>
      <c r="AA32" s="76" t="str">
        <f>IF(中学一覧表!T33="","",中学一覧表!T33&amp;".")&amp;IF(中学一覧表!U33="","",TEXT(中学一覧表!U33,"00")&amp;".")&amp;IF(中学一覧表!V33="","",TEXT(中学一覧表!V33,"00"))</f>
        <v/>
      </c>
      <c r="AB32" s="76" t="str">
        <f>IF(中学一覧表!S33="","","0")</f>
        <v/>
      </c>
      <c r="AC32" s="76" t="str">
        <f>IF(中学一覧表!S33="","","2")</f>
        <v/>
      </c>
    </row>
    <row r="33" spans="1:29" ht="18" customHeight="1">
      <c r="A33" s="76">
        <f t="shared" si="0"/>
        <v>0</v>
      </c>
      <c r="B33" s="76" t="str">
        <f>IF(中学一覧表!D34="","",IF(中学一覧表!C34="男",10000+中学一覧表!D34,20000+中学一覧表!D34))</f>
        <v/>
      </c>
      <c r="C33" s="76" t="str">
        <f ca="1">IF(中学一覧表!D34="","",VLOOKUP(VLOOKUP(中学一覧表!D34,INDIRECT("中学"&amp;中学一覧表!C34&amp;"選手データ!A:O"),MATCH("所属",INDIRECT("中学"&amp;中学一覧表!C34&amp;"選手データ!1:1"),0),0)&amp;"中",所属csv!$A:$H,MATCH("所属コード",所属csv!$1:$1,0),0))</f>
        <v/>
      </c>
      <c r="F33" s="76" t="str">
        <f>IF(中学一覧表!D34="","",中学一覧表!D34)</f>
        <v/>
      </c>
      <c r="G33" s="76" t="str">
        <f ca="1">IF(中学一覧表!E34="","",中学一覧表!E34)</f>
        <v/>
      </c>
      <c r="H33" s="76" t="str">
        <f ca="1">IF(中学一覧表!D34="","",VLOOKUP(中学一覧表!D34,INDIRECT("中学"&amp;中学一覧表!C34&amp;"選手データ!A:O"),MATCH("ﾌﾘｶﾞﾅ(姓)",INDIRECT("中学"&amp;中学一覧表!C34&amp;"選手データ!1:1"),0),0)&amp;" "&amp;VLOOKUP(中学一覧表!D34,INDIRECT("中学"&amp;中学一覧表!C34&amp;"選手データ!A:O"),MATCH("ﾌﾘｶﾞﾅ(名)",INDIRECT("中学"&amp;中学一覧表!C34&amp;"選手データ!1:1"),0),0))</f>
        <v/>
      </c>
      <c r="I33" s="76" t="str">
        <f ca="1">IF(中学一覧表!E34="","",中学一覧表!E34)</f>
        <v/>
      </c>
      <c r="J33" s="76" t="str">
        <f ca="1">IF(中学一覧表!D34="","",VLOOKUP(中学一覧表!D34,INDIRECT("中学"&amp;中学一覧表!C34&amp;"選手データ!A:O"),MATCH("FAMILY NAME",INDIRECT("中学"&amp;中学一覧表!C34&amp;"選手データ!1:1"),0),0)&amp;" "&amp;VLOOKUP(中学一覧表!D34,INDIRECT("中学"&amp;中学一覧表!C34&amp;"選手データ!A:O"),MATCH("Firstname",INDIRECT("中学"&amp;中学一覧表!C34&amp;"選手データ!1:1"),0),0))</f>
        <v/>
      </c>
      <c r="K33" s="76" t="str">
        <f>IF(中学一覧表!D34="","","JPN")</f>
        <v/>
      </c>
      <c r="L33" s="76" t="str">
        <f>IF(中学一覧表!D34="","",IF(中学一覧表!C34="男",1,2))</f>
        <v/>
      </c>
      <c r="M33" s="76" t="str">
        <f>IF(中学一覧表!D34="","",中学一覧表!F34)</f>
        <v/>
      </c>
      <c r="N33" s="76" t="str">
        <f ca="1">IF(中学一覧表!D34="","",LEFT(VLOOKUP(中学一覧表!D34,INDIRECT("中学"&amp;中学一覧表!C34&amp;"選手データ!A:O"),MATCH("Birthday",INDIRECT("中学"&amp;中学一覧表!C34&amp;"選手データ!1:1"),0),0),4))</f>
        <v/>
      </c>
      <c r="O33" s="76" t="str">
        <f>IF(中学一覧表!D34="","","0")</f>
        <v/>
      </c>
      <c r="P33" s="76" t="str">
        <f>IF(中学一覧表!D34="","","千葉")</f>
        <v/>
      </c>
      <c r="R33" s="76" t="str">
        <f>IF(中学一覧表!G34="","",VLOOKUP(中学一覧表!G34,競技csv!$A:$O,MATCH("競技コード",競技csv!$1:$1,0),0))</f>
        <v/>
      </c>
      <c r="S33" s="76" t="str" cm="1">
        <f t="array" ref="S33">IF(中学一覧表!J34="","",中学一覧表!J34&amp;".")&amp;_xlfn.IFS(中学一覧表!K34="","",OR(VLOOKUP(R33,競技csv!$B:$O,2,0)&lt;=31,VLOOKUP(R33,競技csv!$B:$O,2,0)&gt;=100),TEXT(中学一覧表!K34,"00")&amp;".",TRUE,TEXT(中学一覧表!K34,"00")&amp;"m")&amp;IF(中学一覧表!L34="","",TEXT(中学一覧表!L34,"00"))</f>
        <v/>
      </c>
      <c r="T33" s="76" t="str">
        <f>IF(中学一覧表!G34="","","0")</f>
        <v/>
      </c>
      <c r="U33" s="76" t="str">
        <f>IF(中学一覧表!G34="","","2")</f>
        <v/>
      </c>
      <c r="V33" s="76" t="str">
        <f>IF(中学一覧表!M34="","",VLOOKUP(中学一覧表!M34,競技csv!$A:$O,MATCH("競技コード",競技csv!$1:$1,0),0))</f>
        <v/>
      </c>
      <c r="W33" s="76" t="str" cm="1">
        <f t="array" ref="W33">IF(中学一覧表!P34="","",中学一覧表!P34&amp;".")&amp;_xlfn.IFS(中学一覧表!Q34="","",OR(VLOOKUP(V33,競技csv!$B:$O,2,0)&lt;=31,VLOOKUP(V33,競技csv!$B:$O,2,0)&gt;=100),TEXT(中学一覧表!Q34,"00")&amp;".",TRUE,TEXT(中学一覧表!Q34,"00")&amp;"m")&amp;IF(中学一覧表!R34="","",TEXT(中学一覧表!R34,"00"))</f>
        <v/>
      </c>
      <c r="X33" s="76" t="str">
        <f>IF(中学一覧表!M34="","","0")</f>
        <v/>
      </c>
      <c r="Y33" s="76" t="str">
        <f>IF(中学一覧表!M34="","","2")</f>
        <v/>
      </c>
      <c r="Z33" s="76" t="str">
        <f>IF(中学一覧表!S34="","",VLOOKUP("中学"&amp;中学一覧表!C34&amp;"子4X100mR",競技csv!A:O,MATCH("競技コード",競技csv!$1:$1,0),0))</f>
        <v/>
      </c>
      <c r="AA33" s="76" t="str">
        <f>IF(中学一覧表!T34="","",中学一覧表!T34&amp;".")&amp;IF(中学一覧表!U34="","",TEXT(中学一覧表!U34,"00")&amp;".")&amp;IF(中学一覧表!V34="","",TEXT(中学一覧表!V34,"00"))</f>
        <v/>
      </c>
      <c r="AB33" s="76" t="str">
        <f>IF(中学一覧表!S34="","","0")</f>
        <v/>
      </c>
      <c r="AC33" s="76" t="str">
        <f>IF(中学一覧表!S34="","","2")</f>
        <v/>
      </c>
    </row>
    <row r="34" spans="1:29" ht="18" customHeight="1">
      <c r="A34" s="76">
        <f t="shared" si="0"/>
        <v>0</v>
      </c>
      <c r="B34" s="76" t="str">
        <f>IF(中学一覧表!D35="","",IF(中学一覧表!C35="男",10000+中学一覧表!D35,20000+中学一覧表!D35))</f>
        <v/>
      </c>
      <c r="C34" s="76" t="str">
        <f ca="1">IF(中学一覧表!D35="","",VLOOKUP(VLOOKUP(中学一覧表!D35,INDIRECT("中学"&amp;中学一覧表!C35&amp;"選手データ!A:O"),MATCH("所属",INDIRECT("中学"&amp;中学一覧表!C35&amp;"選手データ!1:1"),0),0)&amp;"中",所属csv!$A:$H,MATCH("所属コード",所属csv!$1:$1,0),0))</f>
        <v/>
      </c>
      <c r="F34" s="76" t="str">
        <f>IF(中学一覧表!D35="","",中学一覧表!D35)</f>
        <v/>
      </c>
      <c r="G34" s="76" t="str">
        <f ca="1">IF(中学一覧表!E35="","",中学一覧表!E35)</f>
        <v/>
      </c>
      <c r="H34" s="76" t="str">
        <f ca="1">IF(中学一覧表!D35="","",VLOOKUP(中学一覧表!D35,INDIRECT("中学"&amp;中学一覧表!C35&amp;"選手データ!A:O"),MATCH("ﾌﾘｶﾞﾅ(姓)",INDIRECT("中学"&amp;中学一覧表!C35&amp;"選手データ!1:1"),0),0)&amp;" "&amp;VLOOKUP(中学一覧表!D35,INDIRECT("中学"&amp;中学一覧表!C35&amp;"選手データ!A:O"),MATCH("ﾌﾘｶﾞﾅ(名)",INDIRECT("中学"&amp;中学一覧表!C35&amp;"選手データ!1:1"),0),0))</f>
        <v/>
      </c>
      <c r="I34" s="76" t="str">
        <f ca="1">IF(中学一覧表!E35="","",中学一覧表!E35)</f>
        <v/>
      </c>
      <c r="J34" s="76" t="str">
        <f ca="1">IF(中学一覧表!D35="","",VLOOKUP(中学一覧表!D35,INDIRECT("中学"&amp;中学一覧表!C35&amp;"選手データ!A:O"),MATCH("FAMILY NAME",INDIRECT("中学"&amp;中学一覧表!C35&amp;"選手データ!1:1"),0),0)&amp;" "&amp;VLOOKUP(中学一覧表!D35,INDIRECT("中学"&amp;中学一覧表!C35&amp;"選手データ!A:O"),MATCH("Firstname",INDIRECT("中学"&amp;中学一覧表!C35&amp;"選手データ!1:1"),0),0))</f>
        <v/>
      </c>
      <c r="K34" s="76" t="str">
        <f>IF(中学一覧表!D35="","","JPN")</f>
        <v/>
      </c>
      <c r="L34" s="76" t="str">
        <f>IF(中学一覧表!D35="","",IF(中学一覧表!C35="男",1,2))</f>
        <v/>
      </c>
      <c r="M34" s="76" t="str">
        <f>IF(中学一覧表!D35="","",中学一覧表!F35)</f>
        <v/>
      </c>
      <c r="N34" s="76" t="str">
        <f ca="1">IF(中学一覧表!D35="","",LEFT(VLOOKUP(中学一覧表!D35,INDIRECT("中学"&amp;中学一覧表!C35&amp;"選手データ!A:O"),MATCH("Birthday",INDIRECT("中学"&amp;中学一覧表!C35&amp;"選手データ!1:1"),0),0),4))</f>
        <v/>
      </c>
      <c r="O34" s="76" t="str">
        <f>IF(中学一覧表!D35="","","0")</f>
        <v/>
      </c>
      <c r="P34" s="76" t="str">
        <f>IF(中学一覧表!D35="","","千葉")</f>
        <v/>
      </c>
      <c r="R34" s="76" t="str">
        <f>IF(中学一覧表!G35="","",VLOOKUP(中学一覧表!G35,競技csv!$A:$O,MATCH("競技コード",競技csv!$1:$1,0),0))</f>
        <v/>
      </c>
      <c r="S34" s="76" t="str" cm="1">
        <f t="array" ref="S34">IF(中学一覧表!J35="","",中学一覧表!J35&amp;".")&amp;_xlfn.IFS(中学一覧表!K35="","",OR(VLOOKUP(R34,競技csv!$B:$O,2,0)&lt;=31,VLOOKUP(R34,競技csv!$B:$O,2,0)&gt;=100),TEXT(中学一覧表!K35,"00")&amp;".",TRUE,TEXT(中学一覧表!K35,"00")&amp;"m")&amp;IF(中学一覧表!L35="","",TEXT(中学一覧表!L35,"00"))</f>
        <v/>
      </c>
      <c r="T34" s="76" t="str">
        <f>IF(中学一覧表!G35="","","0")</f>
        <v/>
      </c>
      <c r="U34" s="76" t="str">
        <f>IF(中学一覧表!G35="","","2")</f>
        <v/>
      </c>
      <c r="V34" s="76" t="str">
        <f>IF(中学一覧表!M35="","",VLOOKUP(中学一覧表!M35,競技csv!$A:$O,MATCH("競技コード",競技csv!$1:$1,0),0))</f>
        <v/>
      </c>
      <c r="W34" s="76" t="str" cm="1">
        <f t="array" ref="W34">IF(中学一覧表!P35="","",中学一覧表!P35&amp;".")&amp;_xlfn.IFS(中学一覧表!Q35="","",OR(VLOOKUP(V34,競技csv!$B:$O,2,0)&lt;=31,VLOOKUP(V34,競技csv!$B:$O,2,0)&gt;=100),TEXT(中学一覧表!Q35,"00")&amp;".",TRUE,TEXT(中学一覧表!Q35,"00")&amp;"m")&amp;IF(中学一覧表!R35="","",TEXT(中学一覧表!R35,"00"))</f>
        <v/>
      </c>
      <c r="X34" s="76" t="str">
        <f>IF(中学一覧表!M35="","","0")</f>
        <v/>
      </c>
      <c r="Y34" s="76" t="str">
        <f>IF(中学一覧表!M35="","","2")</f>
        <v/>
      </c>
      <c r="Z34" s="76" t="str">
        <f>IF(中学一覧表!S35="","",VLOOKUP("中学"&amp;中学一覧表!C35&amp;"子4X100mR",競技csv!A:O,MATCH("競技コード",競技csv!$1:$1,0),0))</f>
        <v/>
      </c>
      <c r="AA34" s="76" t="str">
        <f>IF(中学一覧表!T35="","",中学一覧表!T35&amp;".")&amp;IF(中学一覧表!U35="","",TEXT(中学一覧表!U35,"00")&amp;".")&amp;IF(中学一覧表!V35="","",TEXT(中学一覧表!V35,"00"))</f>
        <v/>
      </c>
      <c r="AB34" s="76" t="str">
        <f>IF(中学一覧表!S35="","","0")</f>
        <v/>
      </c>
      <c r="AC34" s="76" t="str">
        <f>IF(中学一覧表!S35="","","2")</f>
        <v/>
      </c>
    </row>
    <row r="35" spans="1:29" ht="18" customHeight="1">
      <c r="A35" s="76">
        <f t="shared" si="0"/>
        <v>0</v>
      </c>
      <c r="B35" s="76" t="str">
        <f>IF(中学一覧表!D36="","",IF(中学一覧表!C36="男",10000+中学一覧表!D36,20000+中学一覧表!D36))</f>
        <v/>
      </c>
      <c r="C35" s="76" t="str">
        <f ca="1">IF(中学一覧表!D36="","",VLOOKUP(VLOOKUP(中学一覧表!D36,INDIRECT("中学"&amp;中学一覧表!C36&amp;"選手データ!A:O"),MATCH("所属",INDIRECT("中学"&amp;中学一覧表!C36&amp;"選手データ!1:1"),0),0)&amp;"中",所属csv!$A:$H,MATCH("所属コード",所属csv!$1:$1,0),0))</f>
        <v/>
      </c>
      <c r="F35" s="76" t="str">
        <f>IF(中学一覧表!D36="","",中学一覧表!D36)</f>
        <v/>
      </c>
      <c r="G35" s="76" t="str">
        <f ca="1">IF(中学一覧表!E36="","",中学一覧表!E36)</f>
        <v/>
      </c>
      <c r="H35" s="76" t="str">
        <f ca="1">IF(中学一覧表!D36="","",VLOOKUP(中学一覧表!D36,INDIRECT("中学"&amp;中学一覧表!C36&amp;"選手データ!A:O"),MATCH("ﾌﾘｶﾞﾅ(姓)",INDIRECT("中学"&amp;中学一覧表!C36&amp;"選手データ!1:1"),0),0)&amp;" "&amp;VLOOKUP(中学一覧表!D36,INDIRECT("中学"&amp;中学一覧表!C36&amp;"選手データ!A:O"),MATCH("ﾌﾘｶﾞﾅ(名)",INDIRECT("中学"&amp;中学一覧表!C36&amp;"選手データ!1:1"),0),0))</f>
        <v/>
      </c>
      <c r="I35" s="76" t="str">
        <f ca="1">IF(中学一覧表!E36="","",中学一覧表!E36)</f>
        <v/>
      </c>
      <c r="J35" s="76" t="str">
        <f ca="1">IF(中学一覧表!D36="","",VLOOKUP(中学一覧表!D36,INDIRECT("中学"&amp;中学一覧表!C36&amp;"選手データ!A:O"),MATCH("FAMILY NAME",INDIRECT("中学"&amp;中学一覧表!C36&amp;"選手データ!1:1"),0),0)&amp;" "&amp;VLOOKUP(中学一覧表!D36,INDIRECT("中学"&amp;中学一覧表!C36&amp;"選手データ!A:O"),MATCH("Firstname",INDIRECT("中学"&amp;中学一覧表!C36&amp;"選手データ!1:1"),0),0))</f>
        <v/>
      </c>
      <c r="K35" s="76" t="str">
        <f>IF(中学一覧表!D36="","","JPN")</f>
        <v/>
      </c>
      <c r="L35" s="76" t="str">
        <f>IF(中学一覧表!D36="","",IF(中学一覧表!C36="男",1,2))</f>
        <v/>
      </c>
      <c r="M35" s="76" t="str">
        <f>IF(中学一覧表!D36="","",中学一覧表!F36)</f>
        <v/>
      </c>
      <c r="N35" s="76" t="str">
        <f ca="1">IF(中学一覧表!D36="","",LEFT(VLOOKUP(中学一覧表!D36,INDIRECT("中学"&amp;中学一覧表!C36&amp;"選手データ!A:O"),MATCH("Birthday",INDIRECT("中学"&amp;中学一覧表!C36&amp;"選手データ!1:1"),0),0),4))</f>
        <v/>
      </c>
      <c r="O35" s="76" t="str">
        <f>IF(中学一覧表!D36="","","0")</f>
        <v/>
      </c>
      <c r="P35" s="76" t="str">
        <f>IF(中学一覧表!D36="","","千葉")</f>
        <v/>
      </c>
      <c r="R35" s="76" t="str">
        <f>IF(中学一覧表!G36="","",VLOOKUP(中学一覧表!G36,競技csv!$A:$O,MATCH("競技コード",競技csv!$1:$1,0),0))</f>
        <v/>
      </c>
      <c r="S35" s="76" t="str" cm="1">
        <f t="array" ref="S35">IF(中学一覧表!J36="","",中学一覧表!J36&amp;".")&amp;_xlfn.IFS(中学一覧表!K36="","",OR(VLOOKUP(R35,競技csv!$B:$O,2,0)&lt;=31,VLOOKUP(R35,競技csv!$B:$O,2,0)&gt;=100),TEXT(中学一覧表!K36,"00")&amp;".",TRUE,TEXT(中学一覧表!K36,"00")&amp;"m")&amp;IF(中学一覧表!L36="","",TEXT(中学一覧表!L36,"00"))</f>
        <v/>
      </c>
      <c r="T35" s="76" t="str">
        <f>IF(中学一覧表!G36="","","0")</f>
        <v/>
      </c>
      <c r="U35" s="76" t="str">
        <f>IF(中学一覧表!G36="","","2")</f>
        <v/>
      </c>
      <c r="V35" s="76" t="str">
        <f>IF(中学一覧表!M36="","",VLOOKUP(中学一覧表!M36,競技csv!$A:$O,MATCH("競技コード",競技csv!$1:$1,0),0))</f>
        <v/>
      </c>
      <c r="W35" s="76" t="str" cm="1">
        <f t="array" ref="W35">IF(中学一覧表!P36="","",中学一覧表!P36&amp;".")&amp;_xlfn.IFS(中学一覧表!Q36="","",OR(VLOOKUP(V35,競技csv!$B:$O,2,0)&lt;=31,VLOOKUP(V35,競技csv!$B:$O,2,0)&gt;=100),TEXT(中学一覧表!Q36,"00")&amp;".",TRUE,TEXT(中学一覧表!Q36,"00")&amp;"m")&amp;IF(中学一覧表!R36="","",TEXT(中学一覧表!R36,"00"))</f>
        <v/>
      </c>
      <c r="X35" s="76" t="str">
        <f>IF(中学一覧表!M36="","","0")</f>
        <v/>
      </c>
      <c r="Y35" s="76" t="str">
        <f>IF(中学一覧表!M36="","","2")</f>
        <v/>
      </c>
      <c r="Z35" s="76" t="str">
        <f>IF(中学一覧表!S36="","",VLOOKUP("中学"&amp;中学一覧表!C36&amp;"子4X100mR",競技csv!A:O,MATCH("競技コード",競技csv!$1:$1,0),0))</f>
        <v/>
      </c>
      <c r="AA35" s="76" t="str">
        <f>IF(中学一覧表!T36="","",中学一覧表!T36&amp;".")&amp;IF(中学一覧表!U36="","",TEXT(中学一覧表!U36,"00")&amp;".")&amp;IF(中学一覧表!V36="","",TEXT(中学一覧表!V36,"00"))</f>
        <v/>
      </c>
      <c r="AB35" s="76" t="str">
        <f>IF(中学一覧表!S36="","","0")</f>
        <v/>
      </c>
      <c r="AC35" s="76" t="str">
        <f>IF(中学一覧表!S36="","","2")</f>
        <v/>
      </c>
    </row>
    <row r="36" spans="1:29" ht="18" customHeight="1">
      <c r="A36" s="76">
        <f t="shared" si="0"/>
        <v>0</v>
      </c>
      <c r="B36" s="76" t="str">
        <f>IF(中学一覧表!D37="","",IF(中学一覧表!C37="男",10000+中学一覧表!D37,20000+中学一覧表!D37))</f>
        <v/>
      </c>
      <c r="C36" s="76" t="str">
        <f ca="1">IF(中学一覧表!D37="","",VLOOKUP(VLOOKUP(中学一覧表!D37,INDIRECT("中学"&amp;中学一覧表!C37&amp;"選手データ!A:O"),MATCH("所属",INDIRECT("中学"&amp;中学一覧表!C37&amp;"選手データ!1:1"),0),0)&amp;"中",所属csv!$A:$H,MATCH("所属コード",所属csv!$1:$1,0),0))</f>
        <v/>
      </c>
      <c r="F36" s="76" t="str">
        <f>IF(中学一覧表!D37="","",中学一覧表!D37)</f>
        <v/>
      </c>
      <c r="G36" s="76" t="str">
        <f ca="1">IF(中学一覧表!E37="","",中学一覧表!E37)</f>
        <v/>
      </c>
      <c r="H36" s="76" t="str">
        <f ca="1">IF(中学一覧表!D37="","",VLOOKUP(中学一覧表!D37,INDIRECT("中学"&amp;中学一覧表!C37&amp;"選手データ!A:O"),MATCH("ﾌﾘｶﾞﾅ(姓)",INDIRECT("中学"&amp;中学一覧表!C37&amp;"選手データ!1:1"),0),0)&amp;" "&amp;VLOOKUP(中学一覧表!D37,INDIRECT("中学"&amp;中学一覧表!C37&amp;"選手データ!A:O"),MATCH("ﾌﾘｶﾞﾅ(名)",INDIRECT("中学"&amp;中学一覧表!C37&amp;"選手データ!1:1"),0),0))</f>
        <v/>
      </c>
      <c r="I36" s="76" t="str">
        <f ca="1">IF(中学一覧表!E37="","",中学一覧表!E37)</f>
        <v/>
      </c>
      <c r="J36" s="76" t="str">
        <f ca="1">IF(中学一覧表!D37="","",VLOOKUP(中学一覧表!D37,INDIRECT("中学"&amp;中学一覧表!C37&amp;"選手データ!A:O"),MATCH("FAMILY NAME",INDIRECT("中学"&amp;中学一覧表!C37&amp;"選手データ!1:1"),0),0)&amp;" "&amp;VLOOKUP(中学一覧表!D37,INDIRECT("中学"&amp;中学一覧表!C37&amp;"選手データ!A:O"),MATCH("Firstname",INDIRECT("中学"&amp;中学一覧表!C37&amp;"選手データ!1:1"),0),0))</f>
        <v/>
      </c>
      <c r="K36" s="76" t="str">
        <f>IF(中学一覧表!D37="","","JPN")</f>
        <v/>
      </c>
      <c r="L36" s="76" t="str">
        <f>IF(中学一覧表!D37="","",IF(中学一覧表!C37="男",1,2))</f>
        <v/>
      </c>
      <c r="M36" s="76" t="str">
        <f>IF(中学一覧表!D37="","",中学一覧表!F37)</f>
        <v/>
      </c>
      <c r="N36" s="76" t="str">
        <f ca="1">IF(中学一覧表!D37="","",LEFT(VLOOKUP(中学一覧表!D37,INDIRECT("中学"&amp;中学一覧表!C37&amp;"選手データ!A:O"),MATCH("Birthday",INDIRECT("中学"&amp;中学一覧表!C37&amp;"選手データ!1:1"),0),0),4))</f>
        <v/>
      </c>
      <c r="O36" s="76" t="str">
        <f>IF(中学一覧表!D37="","","0")</f>
        <v/>
      </c>
      <c r="P36" s="76" t="str">
        <f>IF(中学一覧表!D37="","","千葉")</f>
        <v/>
      </c>
      <c r="R36" s="76" t="str">
        <f>IF(中学一覧表!G37="","",VLOOKUP(中学一覧表!G37,競技csv!$A:$O,MATCH("競技コード",競技csv!$1:$1,0),0))</f>
        <v/>
      </c>
      <c r="S36" s="76" t="str" cm="1">
        <f t="array" ref="S36">IF(中学一覧表!J37="","",中学一覧表!J37&amp;".")&amp;_xlfn.IFS(中学一覧表!K37="","",OR(VLOOKUP(R36,競技csv!$B:$O,2,0)&lt;=31,VLOOKUP(R36,競技csv!$B:$O,2,0)&gt;=100),TEXT(中学一覧表!K37,"00")&amp;".",TRUE,TEXT(中学一覧表!K37,"00")&amp;"m")&amp;IF(中学一覧表!L37="","",TEXT(中学一覧表!L37,"00"))</f>
        <v/>
      </c>
      <c r="T36" s="76" t="str">
        <f>IF(中学一覧表!G37="","","0")</f>
        <v/>
      </c>
      <c r="U36" s="76" t="str">
        <f>IF(中学一覧表!G37="","","2")</f>
        <v/>
      </c>
      <c r="V36" s="76" t="str">
        <f>IF(中学一覧表!M37="","",VLOOKUP(中学一覧表!M37,競技csv!$A:$O,MATCH("競技コード",競技csv!$1:$1,0),0))</f>
        <v/>
      </c>
      <c r="W36" s="76" t="str" cm="1">
        <f t="array" ref="W36">IF(中学一覧表!P37="","",中学一覧表!P37&amp;".")&amp;_xlfn.IFS(中学一覧表!Q37="","",OR(VLOOKUP(V36,競技csv!$B:$O,2,0)&lt;=31,VLOOKUP(V36,競技csv!$B:$O,2,0)&gt;=100),TEXT(中学一覧表!Q37,"00")&amp;".",TRUE,TEXT(中学一覧表!Q37,"00")&amp;"m")&amp;IF(中学一覧表!R37="","",TEXT(中学一覧表!R37,"00"))</f>
        <v/>
      </c>
      <c r="X36" s="76" t="str">
        <f>IF(中学一覧表!M37="","","0")</f>
        <v/>
      </c>
      <c r="Y36" s="76" t="str">
        <f>IF(中学一覧表!M37="","","2")</f>
        <v/>
      </c>
      <c r="Z36" s="76" t="str">
        <f>IF(中学一覧表!S37="","",VLOOKUP("中学"&amp;中学一覧表!C37&amp;"子4X100mR",競技csv!A:O,MATCH("競技コード",競技csv!$1:$1,0),0))</f>
        <v/>
      </c>
      <c r="AA36" s="76" t="str">
        <f>IF(中学一覧表!T37="","",中学一覧表!T37&amp;".")&amp;IF(中学一覧表!U37="","",TEXT(中学一覧表!U37,"00")&amp;".")&amp;IF(中学一覧表!V37="","",TEXT(中学一覧表!V37,"00"))</f>
        <v/>
      </c>
      <c r="AB36" s="76" t="str">
        <f>IF(中学一覧表!S37="","","0")</f>
        <v/>
      </c>
      <c r="AC36" s="76" t="str">
        <f>IF(中学一覧表!S37="","","2")</f>
        <v/>
      </c>
    </row>
    <row r="37" spans="1:29" ht="18" customHeight="1">
      <c r="A37" s="76">
        <f t="shared" si="0"/>
        <v>0</v>
      </c>
      <c r="B37" s="76" t="str">
        <f>IF(中学一覧表!D38="","",IF(中学一覧表!C38="男",10000+中学一覧表!D38,20000+中学一覧表!D38))</f>
        <v/>
      </c>
      <c r="C37" s="76" t="str">
        <f ca="1">IF(中学一覧表!D38="","",VLOOKUP(VLOOKUP(中学一覧表!D38,INDIRECT("中学"&amp;中学一覧表!C38&amp;"選手データ!A:O"),MATCH("所属",INDIRECT("中学"&amp;中学一覧表!C38&amp;"選手データ!1:1"),0),0)&amp;"中",所属csv!$A:$H,MATCH("所属コード",所属csv!$1:$1,0),0))</f>
        <v/>
      </c>
      <c r="F37" s="76" t="str">
        <f>IF(中学一覧表!D38="","",中学一覧表!D38)</f>
        <v/>
      </c>
      <c r="G37" s="76" t="str">
        <f ca="1">IF(中学一覧表!E38="","",中学一覧表!E38)</f>
        <v/>
      </c>
      <c r="H37" s="76" t="str">
        <f ca="1">IF(中学一覧表!D38="","",VLOOKUP(中学一覧表!D38,INDIRECT("中学"&amp;中学一覧表!C38&amp;"選手データ!A:O"),MATCH("ﾌﾘｶﾞﾅ(姓)",INDIRECT("中学"&amp;中学一覧表!C38&amp;"選手データ!1:1"),0),0)&amp;" "&amp;VLOOKUP(中学一覧表!D38,INDIRECT("中学"&amp;中学一覧表!C38&amp;"選手データ!A:O"),MATCH("ﾌﾘｶﾞﾅ(名)",INDIRECT("中学"&amp;中学一覧表!C38&amp;"選手データ!1:1"),0),0))</f>
        <v/>
      </c>
      <c r="I37" s="76" t="str">
        <f ca="1">IF(中学一覧表!E38="","",中学一覧表!E38)</f>
        <v/>
      </c>
      <c r="J37" s="76" t="str">
        <f ca="1">IF(中学一覧表!D38="","",VLOOKUP(中学一覧表!D38,INDIRECT("中学"&amp;中学一覧表!C38&amp;"選手データ!A:O"),MATCH("FAMILY NAME",INDIRECT("中学"&amp;中学一覧表!C38&amp;"選手データ!1:1"),0),0)&amp;" "&amp;VLOOKUP(中学一覧表!D38,INDIRECT("中学"&amp;中学一覧表!C38&amp;"選手データ!A:O"),MATCH("Firstname",INDIRECT("中学"&amp;中学一覧表!C38&amp;"選手データ!1:1"),0),0))</f>
        <v/>
      </c>
      <c r="K37" s="76" t="str">
        <f>IF(中学一覧表!D38="","","JPN")</f>
        <v/>
      </c>
      <c r="L37" s="76" t="str">
        <f>IF(中学一覧表!D38="","",IF(中学一覧表!C38="男",1,2))</f>
        <v/>
      </c>
      <c r="M37" s="76" t="str">
        <f>IF(中学一覧表!D38="","",中学一覧表!F38)</f>
        <v/>
      </c>
      <c r="N37" s="76" t="str">
        <f ca="1">IF(中学一覧表!D38="","",LEFT(VLOOKUP(中学一覧表!D38,INDIRECT("中学"&amp;中学一覧表!C38&amp;"選手データ!A:O"),MATCH("Birthday",INDIRECT("中学"&amp;中学一覧表!C38&amp;"選手データ!1:1"),0),0),4))</f>
        <v/>
      </c>
      <c r="O37" s="76" t="str">
        <f>IF(中学一覧表!D38="","","0")</f>
        <v/>
      </c>
      <c r="P37" s="76" t="str">
        <f>IF(中学一覧表!D38="","","千葉")</f>
        <v/>
      </c>
      <c r="R37" s="76" t="str">
        <f>IF(中学一覧表!G38="","",VLOOKUP(中学一覧表!G38,競技csv!$A:$O,MATCH("競技コード",競技csv!$1:$1,0),0))</f>
        <v/>
      </c>
      <c r="S37" s="76" t="str" cm="1">
        <f t="array" ref="S37">IF(中学一覧表!J38="","",中学一覧表!J38&amp;".")&amp;_xlfn.IFS(中学一覧表!K38="","",OR(VLOOKUP(R37,競技csv!$B:$O,2,0)&lt;=31,VLOOKUP(R37,競技csv!$B:$O,2,0)&gt;=100),TEXT(中学一覧表!K38,"00")&amp;".",TRUE,TEXT(中学一覧表!K38,"00")&amp;"m")&amp;IF(中学一覧表!L38="","",TEXT(中学一覧表!L38,"00"))</f>
        <v/>
      </c>
      <c r="T37" s="76" t="str">
        <f>IF(中学一覧表!G38="","","0")</f>
        <v/>
      </c>
      <c r="U37" s="76" t="str">
        <f>IF(中学一覧表!G38="","","2")</f>
        <v/>
      </c>
      <c r="V37" s="76" t="str">
        <f>IF(中学一覧表!M38="","",VLOOKUP(中学一覧表!M38,競技csv!$A:$O,MATCH("競技コード",競技csv!$1:$1,0),0))</f>
        <v/>
      </c>
      <c r="W37" s="76" t="str" cm="1">
        <f t="array" ref="W37">IF(中学一覧表!P38="","",中学一覧表!P38&amp;".")&amp;_xlfn.IFS(中学一覧表!Q38="","",OR(VLOOKUP(V37,競技csv!$B:$O,2,0)&lt;=31,VLOOKUP(V37,競技csv!$B:$O,2,0)&gt;=100),TEXT(中学一覧表!Q38,"00")&amp;".",TRUE,TEXT(中学一覧表!Q38,"00")&amp;"m")&amp;IF(中学一覧表!R38="","",TEXT(中学一覧表!R38,"00"))</f>
        <v/>
      </c>
      <c r="X37" s="76" t="str">
        <f>IF(中学一覧表!M38="","","0")</f>
        <v/>
      </c>
      <c r="Y37" s="76" t="str">
        <f>IF(中学一覧表!M38="","","2")</f>
        <v/>
      </c>
      <c r="Z37" s="76" t="str">
        <f>IF(中学一覧表!S38="","",VLOOKUP("中学"&amp;中学一覧表!C38&amp;"子4X100mR",競技csv!A:O,MATCH("競技コード",競技csv!$1:$1,0),0))</f>
        <v/>
      </c>
      <c r="AA37" s="76" t="str">
        <f>IF(中学一覧表!T38="","",中学一覧表!T38&amp;".")&amp;IF(中学一覧表!U38="","",TEXT(中学一覧表!U38,"00")&amp;".")&amp;IF(中学一覧表!V38="","",TEXT(中学一覧表!V38,"00"))</f>
        <v/>
      </c>
      <c r="AB37" s="76" t="str">
        <f>IF(中学一覧表!S38="","","0")</f>
        <v/>
      </c>
      <c r="AC37" s="76" t="str">
        <f>IF(中学一覧表!S38="","","2")</f>
        <v/>
      </c>
    </row>
    <row r="38" spans="1:29" ht="18" customHeight="1">
      <c r="A38" s="76">
        <f t="shared" si="0"/>
        <v>0</v>
      </c>
      <c r="B38" s="76" t="str">
        <f>IF(中学一覧表!D39="","",IF(中学一覧表!C39="男",10000+中学一覧表!D39,20000+中学一覧表!D39))</f>
        <v/>
      </c>
      <c r="C38" s="76" t="str">
        <f ca="1">IF(中学一覧表!D39="","",VLOOKUP(VLOOKUP(中学一覧表!D39,INDIRECT("中学"&amp;中学一覧表!C39&amp;"選手データ!A:O"),MATCH("所属",INDIRECT("中学"&amp;中学一覧表!C39&amp;"選手データ!1:1"),0),0)&amp;"中",所属csv!$A:$H,MATCH("所属コード",所属csv!$1:$1,0),0))</f>
        <v/>
      </c>
      <c r="F38" s="76" t="str">
        <f>IF(中学一覧表!D39="","",中学一覧表!D39)</f>
        <v/>
      </c>
      <c r="G38" s="76" t="str">
        <f ca="1">IF(中学一覧表!E39="","",中学一覧表!E39)</f>
        <v/>
      </c>
      <c r="H38" s="76" t="str">
        <f ca="1">IF(中学一覧表!D39="","",VLOOKUP(中学一覧表!D39,INDIRECT("中学"&amp;中学一覧表!C39&amp;"選手データ!A:O"),MATCH("ﾌﾘｶﾞﾅ(姓)",INDIRECT("中学"&amp;中学一覧表!C39&amp;"選手データ!1:1"),0),0)&amp;" "&amp;VLOOKUP(中学一覧表!D39,INDIRECT("中学"&amp;中学一覧表!C39&amp;"選手データ!A:O"),MATCH("ﾌﾘｶﾞﾅ(名)",INDIRECT("中学"&amp;中学一覧表!C39&amp;"選手データ!1:1"),0),0))</f>
        <v/>
      </c>
      <c r="I38" s="76" t="str">
        <f ca="1">IF(中学一覧表!E39="","",中学一覧表!E39)</f>
        <v/>
      </c>
      <c r="J38" s="76" t="str">
        <f ca="1">IF(中学一覧表!D39="","",VLOOKUP(中学一覧表!D39,INDIRECT("中学"&amp;中学一覧表!C39&amp;"選手データ!A:O"),MATCH("FAMILY NAME",INDIRECT("中学"&amp;中学一覧表!C39&amp;"選手データ!1:1"),0),0)&amp;" "&amp;VLOOKUP(中学一覧表!D39,INDIRECT("中学"&amp;中学一覧表!C39&amp;"選手データ!A:O"),MATCH("Firstname",INDIRECT("中学"&amp;中学一覧表!C39&amp;"選手データ!1:1"),0),0))</f>
        <v/>
      </c>
      <c r="K38" s="76" t="str">
        <f>IF(中学一覧表!D39="","","JPN")</f>
        <v/>
      </c>
      <c r="L38" s="76" t="str">
        <f>IF(中学一覧表!D39="","",IF(中学一覧表!C39="男",1,2))</f>
        <v/>
      </c>
      <c r="M38" s="76" t="str">
        <f>IF(中学一覧表!D39="","",中学一覧表!F39)</f>
        <v/>
      </c>
      <c r="N38" s="76" t="str">
        <f ca="1">IF(中学一覧表!D39="","",LEFT(VLOOKUP(中学一覧表!D39,INDIRECT("中学"&amp;中学一覧表!C39&amp;"選手データ!A:O"),MATCH("Birthday",INDIRECT("中学"&amp;中学一覧表!C39&amp;"選手データ!1:1"),0),0),4))</f>
        <v/>
      </c>
      <c r="O38" s="76" t="str">
        <f>IF(中学一覧表!D39="","","0")</f>
        <v/>
      </c>
      <c r="P38" s="76" t="str">
        <f>IF(中学一覧表!D39="","","千葉")</f>
        <v/>
      </c>
      <c r="R38" s="76" t="str">
        <f>IF(中学一覧表!G39="","",VLOOKUP(中学一覧表!G39,競技csv!$A:$O,MATCH("競技コード",競技csv!$1:$1,0),0))</f>
        <v/>
      </c>
      <c r="S38" s="76" t="str" cm="1">
        <f t="array" ref="S38">IF(中学一覧表!J39="","",中学一覧表!J39&amp;".")&amp;_xlfn.IFS(中学一覧表!K39="","",OR(VLOOKUP(R38,競技csv!$B:$O,2,0)&lt;=31,VLOOKUP(R38,競技csv!$B:$O,2,0)&gt;=100),TEXT(中学一覧表!K39,"00")&amp;".",TRUE,TEXT(中学一覧表!K39,"00")&amp;"m")&amp;IF(中学一覧表!L39="","",TEXT(中学一覧表!L39,"00"))</f>
        <v/>
      </c>
      <c r="T38" s="76" t="str">
        <f>IF(中学一覧表!G39="","","0")</f>
        <v/>
      </c>
      <c r="U38" s="76" t="str">
        <f>IF(中学一覧表!G39="","","2")</f>
        <v/>
      </c>
      <c r="V38" s="76" t="str">
        <f>IF(中学一覧表!M39="","",VLOOKUP(中学一覧表!M39,競技csv!$A:$O,MATCH("競技コード",競技csv!$1:$1,0),0))</f>
        <v/>
      </c>
      <c r="W38" s="76" t="str" cm="1">
        <f t="array" ref="W38">IF(中学一覧表!P39="","",中学一覧表!P39&amp;".")&amp;_xlfn.IFS(中学一覧表!Q39="","",OR(VLOOKUP(V38,競技csv!$B:$O,2,0)&lt;=31,VLOOKUP(V38,競技csv!$B:$O,2,0)&gt;=100),TEXT(中学一覧表!Q39,"00")&amp;".",TRUE,TEXT(中学一覧表!Q39,"00")&amp;"m")&amp;IF(中学一覧表!R39="","",TEXT(中学一覧表!R39,"00"))</f>
        <v/>
      </c>
      <c r="X38" s="76" t="str">
        <f>IF(中学一覧表!M39="","","0")</f>
        <v/>
      </c>
      <c r="Y38" s="76" t="str">
        <f>IF(中学一覧表!M39="","","2")</f>
        <v/>
      </c>
      <c r="Z38" s="76" t="str">
        <f>IF(中学一覧表!S39="","",VLOOKUP("中学"&amp;中学一覧表!C39&amp;"子4X100mR",競技csv!A:O,MATCH("競技コード",競技csv!$1:$1,0),0))</f>
        <v/>
      </c>
      <c r="AA38" s="76" t="str">
        <f>IF(中学一覧表!T39="","",中学一覧表!T39&amp;".")&amp;IF(中学一覧表!U39="","",TEXT(中学一覧表!U39,"00")&amp;".")&amp;IF(中学一覧表!V39="","",TEXT(中学一覧表!V39,"00"))</f>
        <v/>
      </c>
      <c r="AB38" s="76" t="str">
        <f>IF(中学一覧表!S39="","","0")</f>
        <v/>
      </c>
      <c r="AC38" s="76" t="str">
        <f>IF(中学一覧表!S39="","","2")</f>
        <v/>
      </c>
    </row>
    <row r="39" spans="1:29" ht="18" customHeight="1">
      <c r="A39" s="76">
        <f t="shared" si="0"/>
        <v>0</v>
      </c>
      <c r="B39" s="76" t="str">
        <f>IF(中学一覧表!D40="","",IF(中学一覧表!C40="男",10000+中学一覧表!D40,20000+中学一覧表!D40))</f>
        <v/>
      </c>
      <c r="C39" s="76" t="str">
        <f ca="1">IF(中学一覧表!D40="","",VLOOKUP(VLOOKUP(中学一覧表!D40,INDIRECT("中学"&amp;中学一覧表!C40&amp;"選手データ!A:O"),MATCH("所属",INDIRECT("中学"&amp;中学一覧表!C40&amp;"選手データ!1:1"),0),0)&amp;"中",所属csv!$A:$H,MATCH("所属コード",所属csv!$1:$1,0),0))</f>
        <v/>
      </c>
      <c r="F39" s="76" t="str">
        <f>IF(中学一覧表!D40="","",中学一覧表!D40)</f>
        <v/>
      </c>
      <c r="G39" s="76" t="str">
        <f ca="1">IF(中学一覧表!E40="","",中学一覧表!E40)</f>
        <v/>
      </c>
      <c r="H39" s="76" t="str">
        <f ca="1">IF(中学一覧表!D40="","",VLOOKUP(中学一覧表!D40,INDIRECT("中学"&amp;中学一覧表!C40&amp;"選手データ!A:O"),MATCH("ﾌﾘｶﾞﾅ(姓)",INDIRECT("中学"&amp;中学一覧表!C40&amp;"選手データ!1:1"),0),0)&amp;" "&amp;VLOOKUP(中学一覧表!D40,INDIRECT("中学"&amp;中学一覧表!C40&amp;"選手データ!A:O"),MATCH("ﾌﾘｶﾞﾅ(名)",INDIRECT("中学"&amp;中学一覧表!C40&amp;"選手データ!1:1"),0),0))</f>
        <v/>
      </c>
      <c r="I39" s="76" t="str">
        <f ca="1">IF(中学一覧表!E40="","",中学一覧表!E40)</f>
        <v/>
      </c>
      <c r="J39" s="76" t="str">
        <f ca="1">IF(中学一覧表!D40="","",VLOOKUP(中学一覧表!D40,INDIRECT("中学"&amp;中学一覧表!C40&amp;"選手データ!A:O"),MATCH("FAMILY NAME",INDIRECT("中学"&amp;中学一覧表!C40&amp;"選手データ!1:1"),0),0)&amp;" "&amp;VLOOKUP(中学一覧表!D40,INDIRECT("中学"&amp;中学一覧表!C40&amp;"選手データ!A:O"),MATCH("Firstname",INDIRECT("中学"&amp;中学一覧表!C40&amp;"選手データ!1:1"),0),0))</f>
        <v/>
      </c>
      <c r="K39" s="76" t="str">
        <f>IF(中学一覧表!D40="","","JPN")</f>
        <v/>
      </c>
      <c r="L39" s="76" t="str">
        <f>IF(中学一覧表!D40="","",IF(中学一覧表!C40="男",1,2))</f>
        <v/>
      </c>
      <c r="M39" s="76" t="str">
        <f>IF(中学一覧表!D40="","",中学一覧表!F40)</f>
        <v/>
      </c>
      <c r="N39" s="76" t="str">
        <f ca="1">IF(中学一覧表!D40="","",LEFT(VLOOKUP(中学一覧表!D40,INDIRECT("中学"&amp;中学一覧表!C40&amp;"選手データ!A:O"),MATCH("Birthday",INDIRECT("中学"&amp;中学一覧表!C40&amp;"選手データ!1:1"),0),0),4))</f>
        <v/>
      </c>
      <c r="O39" s="76" t="str">
        <f>IF(中学一覧表!D40="","","0")</f>
        <v/>
      </c>
      <c r="P39" s="76" t="str">
        <f>IF(中学一覧表!D40="","","千葉")</f>
        <v/>
      </c>
      <c r="R39" s="76" t="str">
        <f>IF(中学一覧表!G40="","",VLOOKUP(中学一覧表!G40,競技csv!$A:$O,MATCH("競技コード",競技csv!$1:$1,0),0))</f>
        <v/>
      </c>
      <c r="S39" s="76" t="str" cm="1">
        <f t="array" ref="S39">IF(中学一覧表!J40="","",中学一覧表!J40&amp;".")&amp;_xlfn.IFS(中学一覧表!K40="","",OR(VLOOKUP(R39,競技csv!$B:$O,2,0)&lt;=31,VLOOKUP(R39,競技csv!$B:$O,2,0)&gt;=100),TEXT(中学一覧表!K40,"00")&amp;".",TRUE,TEXT(中学一覧表!K40,"00")&amp;"m")&amp;IF(中学一覧表!L40="","",TEXT(中学一覧表!L40,"00"))</f>
        <v/>
      </c>
      <c r="T39" s="76" t="str">
        <f>IF(中学一覧表!G40="","","0")</f>
        <v/>
      </c>
      <c r="U39" s="76" t="str">
        <f>IF(中学一覧表!G40="","","2")</f>
        <v/>
      </c>
      <c r="V39" s="76" t="str">
        <f>IF(中学一覧表!M40="","",VLOOKUP(中学一覧表!M40,競技csv!$A:$O,MATCH("競技コード",競技csv!$1:$1,0),0))</f>
        <v/>
      </c>
      <c r="W39" s="76" t="str" cm="1">
        <f t="array" ref="W39">IF(中学一覧表!P40="","",中学一覧表!P40&amp;".")&amp;_xlfn.IFS(中学一覧表!Q40="","",OR(VLOOKUP(V39,競技csv!$B:$O,2,0)&lt;=31,VLOOKUP(V39,競技csv!$B:$O,2,0)&gt;=100),TEXT(中学一覧表!Q40,"00")&amp;".",TRUE,TEXT(中学一覧表!Q40,"00")&amp;"m")&amp;IF(中学一覧表!R40="","",TEXT(中学一覧表!R40,"00"))</f>
        <v/>
      </c>
      <c r="X39" s="76" t="str">
        <f>IF(中学一覧表!M40="","","0")</f>
        <v/>
      </c>
      <c r="Y39" s="76" t="str">
        <f>IF(中学一覧表!M40="","","2")</f>
        <v/>
      </c>
      <c r="Z39" s="76" t="str">
        <f>IF(中学一覧表!S40="","",VLOOKUP("中学"&amp;中学一覧表!C40&amp;"子4X100mR",競技csv!A:O,MATCH("競技コード",競技csv!$1:$1,0),0))</f>
        <v/>
      </c>
      <c r="AA39" s="76" t="str">
        <f>IF(中学一覧表!T40="","",中学一覧表!T40&amp;".")&amp;IF(中学一覧表!U40="","",TEXT(中学一覧表!U40,"00")&amp;".")&amp;IF(中学一覧表!V40="","",TEXT(中学一覧表!V40,"00"))</f>
        <v/>
      </c>
      <c r="AB39" s="76" t="str">
        <f>IF(中学一覧表!S40="","","0")</f>
        <v/>
      </c>
      <c r="AC39" s="76" t="str">
        <f>IF(中学一覧表!S40="","","2")</f>
        <v/>
      </c>
    </row>
    <row r="40" spans="1:29" ht="18" customHeight="1">
      <c r="A40" s="76">
        <f t="shared" si="0"/>
        <v>0</v>
      </c>
      <c r="B40" s="76" t="str">
        <f>IF(中学一覧表!D41="","",IF(中学一覧表!C41="男",10000+中学一覧表!D41,20000+中学一覧表!D41))</f>
        <v/>
      </c>
      <c r="C40" s="76" t="str">
        <f ca="1">IF(中学一覧表!D41="","",VLOOKUP(VLOOKUP(中学一覧表!D41,INDIRECT("中学"&amp;中学一覧表!C41&amp;"選手データ!A:O"),MATCH("所属",INDIRECT("中学"&amp;中学一覧表!C41&amp;"選手データ!1:1"),0),0)&amp;"中",所属csv!$A:$H,MATCH("所属コード",所属csv!$1:$1,0),0))</f>
        <v/>
      </c>
      <c r="F40" s="76" t="str">
        <f>IF(中学一覧表!D41="","",中学一覧表!D41)</f>
        <v/>
      </c>
      <c r="G40" s="76" t="str">
        <f ca="1">IF(中学一覧表!E41="","",中学一覧表!E41)</f>
        <v/>
      </c>
      <c r="H40" s="76" t="str">
        <f ca="1">IF(中学一覧表!D41="","",VLOOKUP(中学一覧表!D41,INDIRECT("中学"&amp;中学一覧表!C41&amp;"選手データ!A:O"),MATCH("ﾌﾘｶﾞﾅ(姓)",INDIRECT("中学"&amp;中学一覧表!C41&amp;"選手データ!1:1"),0),0)&amp;" "&amp;VLOOKUP(中学一覧表!D41,INDIRECT("中学"&amp;中学一覧表!C41&amp;"選手データ!A:O"),MATCH("ﾌﾘｶﾞﾅ(名)",INDIRECT("中学"&amp;中学一覧表!C41&amp;"選手データ!1:1"),0),0))</f>
        <v/>
      </c>
      <c r="I40" s="76" t="str">
        <f ca="1">IF(中学一覧表!E41="","",中学一覧表!E41)</f>
        <v/>
      </c>
      <c r="J40" s="76" t="str">
        <f ca="1">IF(中学一覧表!D41="","",VLOOKUP(中学一覧表!D41,INDIRECT("中学"&amp;中学一覧表!C41&amp;"選手データ!A:O"),MATCH("FAMILY NAME",INDIRECT("中学"&amp;中学一覧表!C41&amp;"選手データ!1:1"),0),0)&amp;" "&amp;VLOOKUP(中学一覧表!D41,INDIRECT("中学"&amp;中学一覧表!C41&amp;"選手データ!A:O"),MATCH("Firstname",INDIRECT("中学"&amp;中学一覧表!C41&amp;"選手データ!1:1"),0),0))</f>
        <v/>
      </c>
      <c r="K40" s="76" t="str">
        <f>IF(中学一覧表!D41="","","JPN")</f>
        <v/>
      </c>
      <c r="L40" s="76" t="str">
        <f>IF(中学一覧表!D41="","",IF(中学一覧表!C41="男",1,2))</f>
        <v/>
      </c>
      <c r="M40" s="76" t="str">
        <f>IF(中学一覧表!D41="","",中学一覧表!F41)</f>
        <v/>
      </c>
      <c r="N40" s="76" t="str">
        <f ca="1">IF(中学一覧表!D41="","",LEFT(VLOOKUP(中学一覧表!D41,INDIRECT("中学"&amp;中学一覧表!C41&amp;"選手データ!A:O"),MATCH("Birthday",INDIRECT("中学"&amp;中学一覧表!C41&amp;"選手データ!1:1"),0),0),4))</f>
        <v/>
      </c>
      <c r="O40" s="76" t="str">
        <f>IF(中学一覧表!D41="","","0")</f>
        <v/>
      </c>
      <c r="P40" s="76" t="str">
        <f>IF(中学一覧表!D41="","","千葉")</f>
        <v/>
      </c>
      <c r="R40" s="76" t="str">
        <f>IF(中学一覧表!G41="","",VLOOKUP(中学一覧表!G41,競技csv!$A:$O,MATCH("競技コード",競技csv!$1:$1,0),0))</f>
        <v/>
      </c>
      <c r="S40" s="76" t="str" cm="1">
        <f t="array" ref="S40">IF(中学一覧表!J41="","",中学一覧表!J41&amp;".")&amp;_xlfn.IFS(中学一覧表!K41="","",OR(VLOOKUP(R40,競技csv!$B:$O,2,0)&lt;=31,VLOOKUP(R40,競技csv!$B:$O,2,0)&gt;=100),TEXT(中学一覧表!K41,"00")&amp;".",TRUE,TEXT(中学一覧表!K41,"00")&amp;"m")&amp;IF(中学一覧表!L41="","",TEXT(中学一覧表!L41,"00"))</f>
        <v/>
      </c>
      <c r="T40" s="76" t="str">
        <f>IF(中学一覧表!G41="","","0")</f>
        <v/>
      </c>
      <c r="U40" s="76" t="str">
        <f>IF(中学一覧表!G41="","","2")</f>
        <v/>
      </c>
      <c r="V40" s="76" t="str">
        <f>IF(中学一覧表!M41="","",VLOOKUP(中学一覧表!M41,競技csv!$A:$O,MATCH("競技コード",競技csv!$1:$1,0),0))</f>
        <v/>
      </c>
      <c r="W40" s="76" t="str" cm="1">
        <f t="array" ref="W40">IF(中学一覧表!P41="","",中学一覧表!P41&amp;".")&amp;_xlfn.IFS(中学一覧表!Q41="","",OR(VLOOKUP(V40,競技csv!$B:$O,2,0)&lt;=31,VLOOKUP(V40,競技csv!$B:$O,2,0)&gt;=100),TEXT(中学一覧表!Q41,"00")&amp;".",TRUE,TEXT(中学一覧表!Q41,"00")&amp;"m")&amp;IF(中学一覧表!R41="","",TEXT(中学一覧表!R41,"00"))</f>
        <v/>
      </c>
      <c r="X40" s="76" t="str">
        <f>IF(中学一覧表!M41="","","0")</f>
        <v/>
      </c>
      <c r="Y40" s="76" t="str">
        <f>IF(中学一覧表!M41="","","2")</f>
        <v/>
      </c>
      <c r="Z40" s="76" t="str">
        <f>IF(中学一覧表!S41="","",VLOOKUP("中学"&amp;中学一覧表!C41&amp;"子4X100mR",競技csv!A:O,MATCH("競技コード",競技csv!$1:$1,0),0))</f>
        <v/>
      </c>
      <c r="AA40" s="76" t="str">
        <f>IF(中学一覧表!T41="","",中学一覧表!T41&amp;".")&amp;IF(中学一覧表!U41="","",TEXT(中学一覧表!U41,"00")&amp;".")&amp;IF(中学一覧表!V41="","",TEXT(中学一覧表!V41,"00"))</f>
        <v/>
      </c>
      <c r="AB40" s="76" t="str">
        <f>IF(中学一覧表!S41="","","0")</f>
        <v/>
      </c>
      <c r="AC40" s="76" t="str">
        <f>IF(中学一覧表!S41="","","2")</f>
        <v/>
      </c>
    </row>
    <row r="41" spans="1:29" ht="18" customHeight="1">
      <c r="A41" s="76">
        <f t="shared" si="0"/>
        <v>0</v>
      </c>
      <c r="B41" s="76" t="str">
        <f>IF(中学一覧表!D42="","",IF(中学一覧表!C42="男",10000+中学一覧表!D42,20000+中学一覧表!D42))</f>
        <v/>
      </c>
      <c r="C41" s="76" t="str">
        <f ca="1">IF(中学一覧表!D42="","",VLOOKUP(VLOOKUP(中学一覧表!D42,INDIRECT("中学"&amp;中学一覧表!C42&amp;"選手データ!A:O"),MATCH("所属",INDIRECT("中学"&amp;中学一覧表!C42&amp;"選手データ!1:1"),0),0)&amp;"中",所属csv!$A:$H,MATCH("所属コード",所属csv!$1:$1,0),0))</f>
        <v/>
      </c>
      <c r="F41" s="76" t="str">
        <f>IF(中学一覧表!D42="","",中学一覧表!D42)</f>
        <v/>
      </c>
      <c r="G41" s="76" t="str">
        <f ca="1">IF(中学一覧表!E42="","",中学一覧表!E42)</f>
        <v/>
      </c>
      <c r="H41" s="76" t="str">
        <f ca="1">IF(中学一覧表!D42="","",VLOOKUP(中学一覧表!D42,INDIRECT("中学"&amp;中学一覧表!C42&amp;"選手データ!A:O"),MATCH("ﾌﾘｶﾞﾅ(姓)",INDIRECT("中学"&amp;中学一覧表!C42&amp;"選手データ!1:1"),0),0)&amp;" "&amp;VLOOKUP(中学一覧表!D42,INDIRECT("中学"&amp;中学一覧表!C42&amp;"選手データ!A:O"),MATCH("ﾌﾘｶﾞﾅ(名)",INDIRECT("中学"&amp;中学一覧表!C42&amp;"選手データ!1:1"),0),0))</f>
        <v/>
      </c>
      <c r="I41" s="76" t="str">
        <f ca="1">IF(中学一覧表!E42="","",中学一覧表!E42)</f>
        <v/>
      </c>
      <c r="J41" s="76" t="str">
        <f ca="1">IF(中学一覧表!D42="","",VLOOKUP(中学一覧表!D42,INDIRECT("中学"&amp;中学一覧表!C42&amp;"選手データ!A:O"),MATCH("FAMILY NAME",INDIRECT("中学"&amp;中学一覧表!C42&amp;"選手データ!1:1"),0),0)&amp;" "&amp;VLOOKUP(中学一覧表!D42,INDIRECT("中学"&amp;中学一覧表!C42&amp;"選手データ!A:O"),MATCH("Firstname",INDIRECT("中学"&amp;中学一覧表!C42&amp;"選手データ!1:1"),0),0))</f>
        <v/>
      </c>
      <c r="K41" s="76" t="str">
        <f>IF(中学一覧表!D42="","","JPN")</f>
        <v/>
      </c>
      <c r="L41" s="76" t="str">
        <f>IF(中学一覧表!D42="","",IF(中学一覧表!C42="男",1,2))</f>
        <v/>
      </c>
      <c r="M41" s="76" t="str">
        <f>IF(中学一覧表!D42="","",中学一覧表!F42)</f>
        <v/>
      </c>
      <c r="N41" s="76" t="str">
        <f ca="1">IF(中学一覧表!D42="","",LEFT(VLOOKUP(中学一覧表!D42,INDIRECT("中学"&amp;中学一覧表!C42&amp;"選手データ!A:O"),MATCH("Birthday",INDIRECT("中学"&amp;中学一覧表!C42&amp;"選手データ!1:1"),0),0),4))</f>
        <v/>
      </c>
      <c r="O41" s="76" t="str">
        <f>IF(中学一覧表!D42="","","0")</f>
        <v/>
      </c>
      <c r="P41" s="76" t="str">
        <f>IF(中学一覧表!D42="","","千葉")</f>
        <v/>
      </c>
      <c r="R41" s="76" t="str">
        <f>IF(中学一覧表!G42="","",VLOOKUP(中学一覧表!G42,競技csv!$A:$O,MATCH("競技コード",競技csv!$1:$1,0),0))</f>
        <v/>
      </c>
      <c r="S41" s="76" t="str" cm="1">
        <f t="array" ref="S41">IF(中学一覧表!J42="","",中学一覧表!J42&amp;".")&amp;_xlfn.IFS(中学一覧表!K42="","",OR(VLOOKUP(R41,競技csv!$B:$O,2,0)&lt;=31,VLOOKUP(R41,競技csv!$B:$O,2,0)&gt;=100),TEXT(中学一覧表!K42,"00")&amp;".",TRUE,TEXT(中学一覧表!K42,"00")&amp;"m")&amp;IF(中学一覧表!L42="","",TEXT(中学一覧表!L42,"00"))</f>
        <v/>
      </c>
      <c r="T41" s="76" t="str">
        <f>IF(中学一覧表!G42="","","0")</f>
        <v/>
      </c>
      <c r="U41" s="76" t="str">
        <f>IF(中学一覧表!G42="","","2")</f>
        <v/>
      </c>
      <c r="V41" s="76" t="str">
        <f>IF(中学一覧表!M42="","",VLOOKUP(中学一覧表!M42,競技csv!$A:$O,MATCH("競技コード",競技csv!$1:$1,0),0))</f>
        <v/>
      </c>
      <c r="W41" s="76" t="str" cm="1">
        <f t="array" ref="W41">IF(中学一覧表!P42="","",中学一覧表!P42&amp;".")&amp;_xlfn.IFS(中学一覧表!Q42="","",OR(VLOOKUP(V41,競技csv!$B:$O,2,0)&lt;=31,VLOOKUP(V41,競技csv!$B:$O,2,0)&gt;=100),TEXT(中学一覧表!Q42,"00")&amp;".",TRUE,TEXT(中学一覧表!Q42,"00")&amp;"m")&amp;IF(中学一覧表!R42="","",TEXT(中学一覧表!R42,"00"))</f>
        <v/>
      </c>
      <c r="X41" s="76" t="str">
        <f>IF(中学一覧表!M42="","","0")</f>
        <v/>
      </c>
      <c r="Y41" s="76" t="str">
        <f>IF(中学一覧表!M42="","","2")</f>
        <v/>
      </c>
      <c r="Z41" s="76" t="str">
        <f>IF(中学一覧表!S42="","",VLOOKUP("中学"&amp;中学一覧表!C42&amp;"子4X100mR",競技csv!A:O,MATCH("競技コード",競技csv!$1:$1,0),0))</f>
        <v/>
      </c>
      <c r="AA41" s="76" t="str">
        <f>IF(中学一覧表!T42="","",中学一覧表!T42&amp;".")&amp;IF(中学一覧表!U42="","",TEXT(中学一覧表!U42,"00")&amp;".")&amp;IF(中学一覧表!V42="","",TEXT(中学一覧表!V42,"00"))</f>
        <v/>
      </c>
      <c r="AB41" s="76" t="str">
        <f>IF(中学一覧表!S42="","","0")</f>
        <v/>
      </c>
      <c r="AC41" s="76" t="str">
        <f>IF(中学一覧表!S42="","","2")</f>
        <v/>
      </c>
    </row>
    <row r="42" spans="1:29" ht="18" customHeight="1">
      <c r="A42" s="76">
        <f t="shared" si="0"/>
        <v>0</v>
      </c>
      <c r="B42" s="76" t="str">
        <f>IF(中学一覧表!D43="","",IF(中学一覧表!C43="男",10000+中学一覧表!D43,20000+中学一覧表!D43))</f>
        <v/>
      </c>
      <c r="C42" s="76" t="str">
        <f ca="1">IF(中学一覧表!D43="","",VLOOKUP(VLOOKUP(中学一覧表!D43,INDIRECT("中学"&amp;中学一覧表!C43&amp;"選手データ!A:O"),MATCH("所属",INDIRECT("中学"&amp;中学一覧表!C43&amp;"選手データ!1:1"),0),0)&amp;"中",所属csv!$A:$H,MATCH("所属コード",所属csv!$1:$1,0),0))</f>
        <v/>
      </c>
      <c r="F42" s="76" t="str">
        <f>IF(中学一覧表!D43="","",中学一覧表!D43)</f>
        <v/>
      </c>
      <c r="G42" s="76" t="str">
        <f ca="1">IF(中学一覧表!E43="","",中学一覧表!E43)</f>
        <v/>
      </c>
      <c r="H42" s="76" t="str">
        <f ca="1">IF(中学一覧表!D43="","",VLOOKUP(中学一覧表!D43,INDIRECT("中学"&amp;中学一覧表!C43&amp;"選手データ!A:O"),MATCH("ﾌﾘｶﾞﾅ(姓)",INDIRECT("中学"&amp;中学一覧表!C43&amp;"選手データ!1:1"),0),0)&amp;" "&amp;VLOOKUP(中学一覧表!D43,INDIRECT("中学"&amp;中学一覧表!C43&amp;"選手データ!A:O"),MATCH("ﾌﾘｶﾞﾅ(名)",INDIRECT("中学"&amp;中学一覧表!C43&amp;"選手データ!1:1"),0),0))</f>
        <v/>
      </c>
      <c r="I42" s="76" t="str">
        <f ca="1">IF(中学一覧表!E43="","",中学一覧表!E43)</f>
        <v/>
      </c>
      <c r="J42" s="76" t="str">
        <f ca="1">IF(中学一覧表!D43="","",VLOOKUP(中学一覧表!D43,INDIRECT("中学"&amp;中学一覧表!C43&amp;"選手データ!A:O"),MATCH("FAMILY NAME",INDIRECT("中学"&amp;中学一覧表!C43&amp;"選手データ!1:1"),0),0)&amp;" "&amp;VLOOKUP(中学一覧表!D43,INDIRECT("中学"&amp;中学一覧表!C43&amp;"選手データ!A:O"),MATCH("Firstname",INDIRECT("中学"&amp;中学一覧表!C43&amp;"選手データ!1:1"),0),0))</f>
        <v/>
      </c>
      <c r="K42" s="76" t="str">
        <f>IF(中学一覧表!D43="","","JPN")</f>
        <v/>
      </c>
      <c r="L42" s="76" t="str">
        <f>IF(中学一覧表!D43="","",IF(中学一覧表!C43="男",1,2))</f>
        <v/>
      </c>
      <c r="M42" s="76" t="str">
        <f>IF(中学一覧表!D43="","",中学一覧表!F43)</f>
        <v/>
      </c>
      <c r="N42" s="76" t="str">
        <f ca="1">IF(中学一覧表!D43="","",LEFT(VLOOKUP(中学一覧表!D43,INDIRECT("中学"&amp;中学一覧表!C43&amp;"選手データ!A:O"),MATCH("Birthday",INDIRECT("中学"&amp;中学一覧表!C43&amp;"選手データ!1:1"),0),0),4))</f>
        <v/>
      </c>
      <c r="O42" s="76" t="str">
        <f>IF(中学一覧表!D43="","","0")</f>
        <v/>
      </c>
      <c r="P42" s="76" t="str">
        <f>IF(中学一覧表!D43="","","千葉")</f>
        <v/>
      </c>
      <c r="R42" s="76" t="str">
        <f>IF(中学一覧表!G43="","",VLOOKUP(中学一覧表!G43,競技csv!$A:$O,MATCH("競技コード",競技csv!$1:$1,0),0))</f>
        <v/>
      </c>
      <c r="S42" s="76" t="str" cm="1">
        <f t="array" ref="S42">IF(中学一覧表!J43="","",中学一覧表!J43&amp;".")&amp;_xlfn.IFS(中学一覧表!K43="","",OR(VLOOKUP(R42,競技csv!$B:$O,2,0)&lt;=31,VLOOKUP(R42,競技csv!$B:$O,2,0)&gt;=100),TEXT(中学一覧表!K43,"00")&amp;".",TRUE,TEXT(中学一覧表!K43,"00")&amp;"m")&amp;IF(中学一覧表!L43="","",TEXT(中学一覧表!L43,"00"))</f>
        <v/>
      </c>
      <c r="T42" s="76" t="str">
        <f>IF(中学一覧表!G43="","","0")</f>
        <v/>
      </c>
      <c r="U42" s="76" t="str">
        <f>IF(中学一覧表!G43="","","2")</f>
        <v/>
      </c>
      <c r="V42" s="76" t="str">
        <f>IF(中学一覧表!M43="","",VLOOKUP(中学一覧表!M43,競技csv!$A:$O,MATCH("競技コード",競技csv!$1:$1,0),0))</f>
        <v/>
      </c>
      <c r="W42" s="76" t="str" cm="1">
        <f t="array" ref="W42">IF(中学一覧表!P43="","",中学一覧表!P43&amp;".")&amp;_xlfn.IFS(中学一覧表!Q43="","",OR(VLOOKUP(V42,競技csv!$B:$O,2,0)&lt;=31,VLOOKUP(V42,競技csv!$B:$O,2,0)&gt;=100),TEXT(中学一覧表!Q43,"00")&amp;".",TRUE,TEXT(中学一覧表!Q43,"00")&amp;"m")&amp;IF(中学一覧表!R43="","",TEXT(中学一覧表!R43,"00"))</f>
        <v/>
      </c>
      <c r="X42" s="76" t="str">
        <f>IF(中学一覧表!M43="","","0")</f>
        <v/>
      </c>
      <c r="Y42" s="76" t="str">
        <f>IF(中学一覧表!M43="","","2")</f>
        <v/>
      </c>
      <c r="Z42" s="76" t="str">
        <f>IF(中学一覧表!S43="","",VLOOKUP("中学"&amp;中学一覧表!C43&amp;"子4X100mR",競技csv!A:O,MATCH("競技コード",競技csv!$1:$1,0),0))</f>
        <v/>
      </c>
      <c r="AA42" s="76" t="str">
        <f>IF(中学一覧表!T43="","",中学一覧表!T43&amp;".")&amp;IF(中学一覧表!U43="","",TEXT(中学一覧表!U43,"00")&amp;".")&amp;IF(中学一覧表!V43="","",TEXT(中学一覧表!V43,"00"))</f>
        <v/>
      </c>
      <c r="AB42" s="76" t="str">
        <f>IF(中学一覧表!S43="","","0")</f>
        <v/>
      </c>
      <c r="AC42" s="76" t="str">
        <f>IF(中学一覧表!S43="","","2")</f>
        <v/>
      </c>
    </row>
    <row r="43" spans="1:29" ht="18" customHeight="1">
      <c r="A43" s="76">
        <f t="shared" si="0"/>
        <v>0</v>
      </c>
      <c r="B43" s="76" t="str">
        <f>IF(中学一覧表!D44="","",IF(中学一覧表!C44="男",10000+中学一覧表!D44,20000+中学一覧表!D44))</f>
        <v/>
      </c>
      <c r="C43" s="76" t="str">
        <f ca="1">IF(中学一覧表!D44="","",VLOOKUP(VLOOKUP(中学一覧表!D44,INDIRECT("中学"&amp;中学一覧表!C44&amp;"選手データ!A:O"),MATCH("所属",INDIRECT("中学"&amp;中学一覧表!C44&amp;"選手データ!1:1"),0),0)&amp;"中",所属csv!$A:$H,MATCH("所属コード",所属csv!$1:$1,0),0))</f>
        <v/>
      </c>
      <c r="F43" s="76" t="str">
        <f>IF(中学一覧表!D44="","",中学一覧表!D44)</f>
        <v/>
      </c>
      <c r="G43" s="76" t="str">
        <f ca="1">IF(中学一覧表!E44="","",中学一覧表!E44)</f>
        <v/>
      </c>
      <c r="H43" s="76" t="str">
        <f ca="1">IF(中学一覧表!D44="","",VLOOKUP(中学一覧表!D44,INDIRECT("中学"&amp;中学一覧表!C44&amp;"選手データ!A:O"),MATCH("ﾌﾘｶﾞﾅ(姓)",INDIRECT("中学"&amp;中学一覧表!C44&amp;"選手データ!1:1"),0),0)&amp;" "&amp;VLOOKUP(中学一覧表!D44,INDIRECT("中学"&amp;中学一覧表!C44&amp;"選手データ!A:O"),MATCH("ﾌﾘｶﾞﾅ(名)",INDIRECT("中学"&amp;中学一覧表!C44&amp;"選手データ!1:1"),0),0))</f>
        <v/>
      </c>
      <c r="I43" s="76" t="str">
        <f ca="1">IF(中学一覧表!E44="","",中学一覧表!E44)</f>
        <v/>
      </c>
      <c r="J43" s="76" t="str">
        <f ca="1">IF(中学一覧表!D44="","",VLOOKUP(中学一覧表!D44,INDIRECT("中学"&amp;中学一覧表!C44&amp;"選手データ!A:O"),MATCH("FAMILY NAME",INDIRECT("中学"&amp;中学一覧表!C44&amp;"選手データ!1:1"),0),0)&amp;" "&amp;VLOOKUP(中学一覧表!D44,INDIRECT("中学"&amp;中学一覧表!C44&amp;"選手データ!A:O"),MATCH("Firstname",INDIRECT("中学"&amp;中学一覧表!C44&amp;"選手データ!1:1"),0),0))</f>
        <v/>
      </c>
      <c r="K43" s="76" t="str">
        <f>IF(中学一覧表!D44="","","JPN")</f>
        <v/>
      </c>
      <c r="L43" s="76" t="str">
        <f>IF(中学一覧表!D44="","",IF(中学一覧表!C44="男",1,2))</f>
        <v/>
      </c>
      <c r="M43" s="76" t="str">
        <f>IF(中学一覧表!D44="","",中学一覧表!F44)</f>
        <v/>
      </c>
      <c r="N43" s="76" t="str">
        <f ca="1">IF(中学一覧表!D44="","",LEFT(VLOOKUP(中学一覧表!D44,INDIRECT("中学"&amp;中学一覧表!C44&amp;"選手データ!A:O"),MATCH("Birthday",INDIRECT("中学"&amp;中学一覧表!C44&amp;"選手データ!1:1"),0),0),4))</f>
        <v/>
      </c>
      <c r="O43" s="76" t="str">
        <f>IF(中学一覧表!D44="","","0")</f>
        <v/>
      </c>
      <c r="P43" s="76" t="str">
        <f>IF(中学一覧表!D44="","","千葉")</f>
        <v/>
      </c>
      <c r="R43" s="76" t="str">
        <f>IF(中学一覧表!G44="","",VLOOKUP(中学一覧表!G44,競技csv!$A:$O,MATCH("競技コード",競技csv!$1:$1,0),0))</f>
        <v/>
      </c>
      <c r="S43" s="76" t="str" cm="1">
        <f t="array" ref="S43">IF(中学一覧表!J44="","",中学一覧表!J44&amp;".")&amp;_xlfn.IFS(中学一覧表!K44="","",OR(VLOOKUP(R43,競技csv!$B:$O,2,0)&lt;=31,VLOOKUP(R43,競技csv!$B:$O,2,0)&gt;=100),TEXT(中学一覧表!K44,"00")&amp;".",TRUE,TEXT(中学一覧表!K44,"00")&amp;"m")&amp;IF(中学一覧表!L44="","",TEXT(中学一覧表!L44,"00"))</f>
        <v/>
      </c>
      <c r="T43" s="76" t="str">
        <f>IF(中学一覧表!G44="","","0")</f>
        <v/>
      </c>
      <c r="U43" s="76" t="str">
        <f>IF(中学一覧表!G44="","","2")</f>
        <v/>
      </c>
      <c r="V43" s="76" t="str">
        <f>IF(中学一覧表!M44="","",VLOOKUP(中学一覧表!M44,競技csv!$A:$O,MATCH("競技コード",競技csv!$1:$1,0),0))</f>
        <v/>
      </c>
      <c r="W43" s="76" t="str" cm="1">
        <f t="array" ref="W43">IF(中学一覧表!P44="","",中学一覧表!P44&amp;".")&amp;_xlfn.IFS(中学一覧表!Q44="","",OR(VLOOKUP(V43,競技csv!$B:$O,2,0)&lt;=31,VLOOKUP(V43,競技csv!$B:$O,2,0)&gt;=100),TEXT(中学一覧表!Q44,"00")&amp;".",TRUE,TEXT(中学一覧表!Q44,"00")&amp;"m")&amp;IF(中学一覧表!R44="","",TEXT(中学一覧表!R44,"00"))</f>
        <v/>
      </c>
      <c r="X43" s="76" t="str">
        <f>IF(中学一覧表!M44="","","0")</f>
        <v/>
      </c>
      <c r="Y43" s="76" t="str">
        <f>IF(中学一覧表!M44="","","2")</f>
        <v/>
      </c>
      <c r="Z43" s="76" t="str">
        <f>IF(中学一覧表!S44="","",VLOOKUP("中学"&amp;中学一覧表!C44&amp;"子4X100mR",競技csv!A:O,MATCH("競技コード",競技csv!$1:$1,0),0))</f>
        <v/>
      </c>
      <c r="AA43" s="76" t="str">
        <f>IF(中学一覧表!T44="","",中学一覧表!T44&amp;".")&amp;IF(中学一覧表!U44="","",TEXT(中学一覧表!U44,"00")&amp;".")&amp;IF(中学一覧表!V44="","",TEXT(中学一覧表!V44,"00"))</f>
        <v/>
      </c>
      <c r="AB43" s="76" t="str">
        <f>IF(中学一覧表!S44="","","0")</f>
        <v/>
      </c>
      <c r="AC43" s="76" t="str">
        <f>IF(中学一覧表!S44="","","2")</f>
        <v/>
      </c>
    </row>
    <row r="44" spans="1:29" ht="18" customHeight="1">
      <c r="A44" s="76">
        <f t="shared" si="0"/>
        <v>0</v>
      </c>
      <c r="B44" s="76" t="str">
        <f>IF(中学一覧表!D45="","",IF(中学一覧表!C45="男",10000+中学一覧表!D45,20000+中学一覧表!D45))</f>
        <v/>
      </c>
      <c r="C44" s="76" t="str">
        <f ca="1">IF(中学一覧表!D45="","",VLOOKUP(VLOOKUP(中学一覧表!D45,INDIRECT("中学"&amp;中学一覧表!C45&amp;"選手データ!A:O"),MATCH("所属",INDIRECT("中学"&amp;中学一覧表!C45&amp;"選手データ!1:1"),0),0)&amp;"中",所属csv!$A:$H,MATCH("所属コード",所属csv!$1:$1,0),0))</f>
        <v/>
      </c>
      <c r="F44" s="76" t="str">
        <f>IF(中学一覧表!D45="","",中学一覧表!D45)</f>
        <v/>
      </c>
      <c r="G44" s="76" t="str">
        <f ca="1">IF(中学一覧表!E45="","",中学一覧表!E45)</f>
        <v/>
      </c>
      <c r="H44" s="76" t="str">
        <f ca="1">IF(中学一覧表!D45="","",VLOOKUP(中学一覧表!D45,INDIRECT("中学"&amp;中学一覧表!C45&amp;"選手データ!A:O"),MATCH("ﾌﾘｶﾞﾅ(姓)",INDIRECT("中学"&amp;中学一覧表!C45&amp;"選手データ!1:1"),0),0)&amp;" "&amp;VLOOKUP(中学一覧表!D45,INDIRECT("中学"&amp;中学一覧表!C45&amp;"選手データ!A:O"),MATCH("ﾌﾘｶﾞﾅ(名)",INDIRECT("中学"&amp;中学一覧表!C45&amp;"選手データ!1:1"),0),0))</f>
        <v/>
      </c>
      <c r="I44" s="76" t="str">
        <f ca="1">IF(中学一覧表!E45="","",中学一覧表!E45)</f>
        <v/>
      </c>
      <c r="J44" s="76" t="str">
        <f ca="1">IF(中学一覧表!D45="","",VLOOKUP(中学一覧表!D45,INDIRECT("中学"&amp;中学一覧表!C45&amp;"選手データ!A:O"),MATCH("FAMILY NAME",INDIRECT("中学"&amp;中学一覧表!C45&amp;"選手データ!1:1"),0),0)&amp;" "&amp;VLOOKUP(中学一覧表!D45,INDIRECT("中学"&amp;中学一覧表!C45&amp;"選手データ!A:O"),MATCH("Firstname",INDIRECT("中学"&amp;中学一覧表!C45&amp;"選手データ!1:1"),0),0))</f>
        <v/>
      </c>
      <c r="K44" s="76" t="str">
        <f>IF(中学一覧表!D45="","","JPN")</f>
        <v/>
      </c>
      <c r="L44" s="76" t="str">
        <f>IF(中学一覧表!D45="","",IF(中学一覧表!C45="男",1,2))</f>
        <v/>
      </c>
      <c r="M44" s="76" t="str">
        <f>IF(中学一覧表!D45="","",中学一覧表!F45)</f>
        <v/>
      </c>
      <c r="N44" s="76" t="str">
        <f ca="1">IF(中学一覧表!D45="","",LEFT(VLOOKUP(中学一覧表!D45,INDIRECT("中学"&amp;中学一覧表!C45&amp;"選手データ!A:O"),MATCH("Birthday",INDIRECT("中学"&amp;中学一覧表!C45&amp;"選手データ!1:1"),0),0),4))</f>
        <v/>
      </c>
      <c r="O44" s="76" t="str">
        <f>IF(中学一覧表!D45="","","0")</f>
        <v/>
      </c>
      <c r="P44" s="76" t="str">
        <f>IF(中学一覧表!D45="","","千葉")</f>
        <v/>
      </c>
      <c r="R44" s="76" t="str">
        <f>IF(中学一覧表!G45="","",VLOOKUP(中学一覧表!G45,競技csv!$A:$O,MATCH("競技コード",競技csv!$1:$1,0),0))</f>
        <v/>
      </c>
      <c r="S44" s="76" t="str" cm="1">
        <f t="array" ref="S44">IF(中学一覧表!J45="","",中学一覧表!J45&amp;".")&amp;_xlfn.IFS(中学一覧表!K45="","",OR(VLOOKUP(R44,競技csv!$B:$O,2,0)&lt;=31,VLOOKUP(R44,競技csv!$B:$O,2,0)&gt;=100),TEXT(中学一覧表!K45,"00")&amp;".",TRUE,TEXT(中学一覧表!K45,"00")&amp;"m")&amp;IF(中学一覧表!L45="","",TEXT(中学一覧表!L45,"00"))</f>
        <v/>
      </c>
      <c r="T44" s="76" t="str">
        <f>IF(中学一覧表!G45="","","0")</f>
        <v/>
      </c>
      <c r="U44" s="76" t="str">
        <f>IF(中学一覧表!G45="","","2")</f>
        <v/>
      </c>
      <c r="V44" s="76" t="str">
        <f>IF(中学一覧表!M45="","",VLOOKUP(中学一覧表!M45,競技csv!$A:$O,MATCH("競技コード",競技csv!$1:$1,0),0))</f>
        <v/>
      </c>
      <c r="W44" s="76" t="str" cm="1">
        <f t="array" ref="W44">IF(中学一覧表!P45="","",中学一覧表!P45&amp;".")&amp;_xlfn.IFS(中学一覧表!Q45="","",OR(VLOOKUP(V44,競技csv!$B:$O,2,0)&lt;=31,VLOOKUP(V44,競技csv!$B:$O,2,0)&gt;=100),TEXT(中学一覧表!Q45,"00")&amp;".",TRUE,TEXT(中学一覧表!Q45,"00")&amp;"m")&amp;IF(中学一覧表!R45="","",TEXT(中学一覧表!R45,"00"))</f>
        <v/>
      </c>
      <c r="X44" s="76" t="str">
        <f>IF(中学一覧表!M45="","","0")</f>
        <v/>
      </c>
      <c r="Y44" s="76" t="str">
        <f>IF(中学一覧表!M45="","","2")</f>
        <v/>
      </c>
      <c r="Z44" s="76" t="str">
        <f>IF(中学一覧表!S45="","",VLOOKUP("中学"&amp;中学一覧表!C45&amp;"子4X100mR",競技csv!A:O,MATCH("競技コード",競技csv!$1:$1,0),0))</f>
        <v/>
      </c>
      <c r="AA44" s="76" t="str">
        <f>IF(中学一覧表!T45="","",中学一覧表!T45&amp;".")&amp;IF(中学一覧表!U45="","",TEXT(中学一覧表!U45,"00")&amp;".")&amp;IF(中学一覧表!V45="","",TEXT(中学一覧表!V45,"00"))</f>
        <v/>
      </c>
      <c r="AB44" s="76" t="str">
        <f>IF(中学一覧表!S45="","","0")</f>
        <v/>
      </c>
      <c r="AC44" s="76" t="str">
        <f>IF(中学一覧表!S45="","","2")</f>
        <v/>
      </c>
    </row>
    <row r="45" spans="1:29" ht="18" customHeight="1">
      <c r="A45" s="76">
        <f t="shared" si="0"/>
        <v>0</v>
      </c>
      <c r="B45" s="76" t="str">
        <f>IF(中学一覧表!D46="","",IF(中学一覧表!C46="男",10000+中学一覧表!D46,20000+中学一覧表!D46))</f>
        <v/>
      </c>
      <c r="C45" s="76" t="str">
        <f ca="1">IF(中学一覧表!D46="","",VLOOKUP(VLOOKUP(中学一覧表!D46,INDIRECT("中学"&amp;中学一覧表!C46&amp;"選手データ!A:O"),MATCH("所属",INDIRECT("中学"&amp;中学一覧表!C46&amp;"選手データ!1:1"),0),0)&amp;"中",所属csv!$A:$H,MATCH("所属コード",所属csv!$1:$1,0),0))</f>
        <v/>
      </c>
      <c r="F45" s="76" t="str">
        <f>IF(中学一覧表!D46="","",中学一覧表!D46)</f>
        <v/>
      </c>
      <c r="G45" s="76" t="str">
        <f ca="1">IF(中学一覧表!E46="","",中学一覧表!E46)</f>
        <v/>
      </c>
      <c r="H45" s="76" t="str">
        <f ca="1">IF(中学一覧表!D46="","",VLOOKUP(中学一覧表!D46,INDIRECT("中学"&amp;中学一覧表!C46&amp;"選手データ!A:O"),MATCH("ﾌﾘｶﾞﾅ(姓)",INDIRECT("中学"&amp;中学一覧表!C46&amp;"選手データ!1:1"),0),0)&amp;" "&amp;VLOOKUP(中学一覧表!D46,INDIRECT("中学"&amp;中学一覧表!C46&amp;"選手データ!A:O"),MATCH("ﾌﾘｶﾞﾅ(名)",INDIRECT("中学"&amp;中学一覧表!C46&amp;"選手データ!1:1"),0),0))</f>
        <v/>
      </c>
      <c r="I45" s="76" t="str">
        <f ca="1">IF(中学一覧表!E46="","",中学一覧表!E46)</f>
        <v/>
      </c>
      <c r="J45" s="76" t="str">
        <f ca="1">IF(中学一覧表!D46="","",VLOOKUP(中学一覧表!D46,INDIRECT("中学"&amp;中学一覧表!C46&amp;"選手データ!A:O"),MATCH("FAMILY NAME",INDIRECT("中学"&amp;中学一覧表!C46&amp;"選手データ!1:1"),0),0)&amp;" "&amp;VLOOKUP(中学一覧表!D46,INDIRECT("中学"&amp;中学一覧表!C46&amp;"選手データ!A:O"),MATCH("Firstname",INDIRECT("中学"&amp;中学一覧表!C46&amp;"選手データ!1:1"),0),0))</f>
        <v/>
      </c>
      <c r="K45" s="76" t="str">
        <f>IF(中学一覧表!D46="","","JPN")</f>
        <v/>
      </c>
      <c r="L45" s="76" t="str">
        <f>IF(中学一覧表!D46="","",IF(中学一覧表!C46="男",1,2))</f>
        <v/>
      </c>
      <c r="M45" s="76" t="str">
        <f>IF(中学一覧表!D46="","",中学一覧表!F46)</f>
        <v/>
      </c>
      <c r="N45" s="76" t="str">
        <f ca="1">IF(中学一覧表!D46="","",LEFT(VLOOKUP(中学一覧表!D46,INDIRECT("中学"&amp;中学一覧表!C46&amp;"選手データ!A:O"),MATCH("Birthday",INDIRECT("中学"&amp;中学一覧表!C46&amp;"選手データ!1:1"),0),0),4))</f>
        <v/>
      </c>
      <c r="O45" s="76" t="str">
        <f>IF(中学一覧表!D46="","","0")</f>
        <v/>
      </c>
      <c r="P45" s="76" t="str">
        <f>IF(中学一覧表!D46="","","千葉")</f>
        <v/>
      </c>
      <c r="R45" s="76" t="str">
        <f>IF(中学一覧表!G46="","",VLOOKUP(中学一覧表!G46,競技csv!$A:$O,MATCH("競技コード",競技csv!$1:$1,0),0))</f>
        <v/>
      </c>
      <c r="S45" s="76" t="str" cm="1">
        <f t="array" ref="S45">IF(中学一覧表!J46="","",中学一覧表!J46&amp;".")&amp;_xlfn.IFS(中学一覧表!K46="","",OR(VLOOKUP(R45,競技csv!$B:$O,2,0)&lt;=31,VLOOKUP(R45,競技csv!$B:$O,2,0)&gt;=100),TEXT(中学一覧表!K46,"00")&amp;".",TRUE,TEXT(中学一覧表!K46,"00")&amp;"m")&amp;IF(中学一覧表!L46="","",TEXT(中学一覧表!L46,"00"))</f>
        <v/>
      </c>
      <c r="T45" s="76" t="str">
        <f>IF(中学一覧表!G46="","","0")</f>
        <v/>
      </c>
      <c r="U45" s="76" t="str">
        <f>IF(中学一覧表!G46="","","2")</f>
        <v/>
      </c>
      <c r="V45" s="76" t="str">
        <f>IF(中学一覧表!M46="","",VLOOKUP(中学一覧表!M46,競技csv!$A:$O,MATCH("競技コード",競技csv!$1:$1,0),0))</f>
        <v/>
      </c>
      <c r="W45" s="76" t="str" cm="1">
        <f t="array" ref="W45">IF(中学一覧表!P46="","",中学一覧表!P46&amp;".")&amp;_xlfn.IFS(中学一覧表!Q46="","",OR(VLOOKUP(V45,競技csv!$B:$O,2,0)&lt;=31,VLOOKUP(V45,競技csv!$B:$O,2,0)&gt;=100),TEXT(中学一覧表!Q46,"00")&amp;".",TRUE,TEXT(中学一覧表!Q46,"00")&amp;"m")&amp;IF(中学一覧表!R46="","",TEXT(中学一覧表!R46,"00"))</f>
        <v/>
      </c>
      <c r="X45" s="76" t="str">
        <f>IF(中学一覧表!M46="","","0")</f>
        <v/>
      </c>
      <c r="Y45" s="76" t="str">
        <f>IF(中学一覧表!M46="","","2")</f>
        <v/>
      </c>
      <c r="Z45" s="76" t="str">
        <f>IF(中学一覧表!S46="","",VLOOKUP("中学"&amp;中学一覧表!C46&amp;"子4X100mR",競技csv!A:O,MATCH("競技コード",競技csv!$1:$1,0),0))</f>
        <v/>
      </c>
      <c r="AA45" s="76" t="str">
        <f>IF(中学一覧表!T46="","",中学一覧表!T46&amp;".")&amp;IF(中学一覧表!U46="","",TEXT(中学一覧表!U46,"00")&amp;".")&amp;IF(中学一覧表!V46="","",TEXT(中学一覧表!V46,"00"))</f>
        <v/>
      </c>
      <c r="AB45" s="76" t="str">
        <f>IF(中学一覧表!S46="","","0")</f>
        <v/>
      </c>
      <c r="AC45" s="76" t="str">
        <f>IF(中学一覧表!S46="","","2")</f>
        <v/>
      </c>
    </row>
    <row r="46" spans="1:29" ht="18" customHeight="1">
      <c r="A46" s="76">
        <f t="shared" si="0"/>
        <v>0</v>
      </c>
      <c r="B46" s="76" t="str">
        <f>IF(中学一覧表!D47="","",IF(中学一覧表!C47="男",10000+中学一覧表!D47,20000+中学一覧表!D47))</f>
        <v/>
      </c>
      <c r="C46" s="76" t="str">
        <f ca="1">IF(中学一覧表!D47="","",VLOOKUP(VLOOKUP(中学一覧表!D47,INDIRECT("中学"&amp;中学一覧表!C47&amp;"選手データ!A:O"),MATCH("所属",INDIRECT("中学"&amp;中学一覧表!C47&amp;"選手データ!1:1"),0),0)&amp;"中",所属csv!$A:$H,MATCH("所属コード",所属csv!$1:$1,0),0))</f>
        <v/>
      </c>
      <c r="F46" s="76" t="str">
        <f>IF(中学一覧表!D47="","",中学一覧表!D47)</f>
        <v/>
      </c>
      <c r="G46" s="76" t="str">
        <f ca="1">IF(中学一覧表!E47="","",中学一覧表!E47)</f>
        <v/>
      </c>
      <c r="H46" s="76" t="str">
        <f ca="1">IF(中学一覧表!D47="","",VLOOKUP(中学一覧表!D47,INDIRECT("中学"&amp;中学一覧表!C47&amp;"選手データ!A:O"),MATCH("ﾌﾘｶﾞﾅ(姓)",INDIRECT("中学"&amp;中学一覧表!C47&amp;"選手データ!1:1"),0),0)&amp;" "&amp;VLOOKUP(中学一覧表!D47,INDIRECT("中学"&amp;中学一覧表!C47&amp;"選手データ!A:O"),MATCH("ﾌﾘｶﾞﾅ(名)",INDIRECT("中学"&amp;中学一覧表!C47&amp;"選手データ!1:1"),0),0))</f>
        <v/>
      </c>
      <c r="I46" s="76" t="str">
        <f ca="1">IF(中学一覧表!E47="","",中学一覧表!E47)</f>
        <v/>
      </c>
      <c r="J46" s="76" t="str">
        <f ca="1">IF(中学一覧表!D47="","",VLOOKUP(中学一覧表!D47,INDIRECT("中学"&amp;中学一覧表!C47&amp;"選手データ!A:O"),MATCH("FAMILY NAME",INDIRECT("中学"&amp;中学一覧表!C47&amp;"選手データ!1:1"),0),0)&amp;" "&amp;VLOOKUP(中学一覧表!D47,INDIRECT("中学"&amp;中学一覧表!C47&amp;"選手データ!A:O"),MATCH("Firstname",INDIRECT("中学"&amp;中学一覧表!C47&amp;"選手データ!1:1"),0),0))</f>
        <v/>
      </c>
      <c r="K46" s="76" t="str">
        <f>IF(中学一覧表!D47="","","JPN")</f>
        <v/>
      </c>
      <c r="L46" s="76" t="str">
        <f>IF(中学一覧表!D47="","",IF(中学一覧表!C47="男",1,2))</f>
        <v/>
      </c>
      <c r="M46" s="76" t="str">
        <f>IF(中学一覧表!D47="","",中学一覧表!F47)</f>
        <v/>
      </c>
      <c r="N46" s="76" t="str">
        <f ca="1">IF(中学一覧表!D47="","",LEFT(VLOOKUP(中学一覧表!D47,INDIRECT("中学"&amp;中学一覧表!C47&amp;"選手データ!A:O"),MATCH("Birthday",INDIRECT("中学"&amp;中学一覧表!C47&amp;"選手データ!1:1"),0),0),4))</f>
        <v/>
      </c>
      <c r="O46" s="76" t="str">
        <f>IF(中学一覧表!D47="","","0")</f>
        <v/>
      </c>
      <c r="P46" s="76" t="str">
        <f>IF(中学一覧表!D47="","","千葉")</f>
        <v/>
      </c>
      <c r="R46" s="76" t="str">
        <f>IF(中学一覧表!G47="","",VLOOKUP(中学一覧表!G47,競技csv!$A:$O,MATCH("競技コード",競技csv!$1:$1,0),0))</f>
        <v/>
      </c>
      <c r="S46" s="76" t="str" cm="1">
        <f t="array" ref="S46">IF(中学一覧表!J47="","",中学一覧表!J47&amp;".")&amp;_xlfn.IFS(中学一覧表!K47="","",OR(VLOOKUP(R46,競技csv!$B:$O,2,0)&lt;=31,VLOOKUP(R46,競技csv!$B:$O,2,0)&gt;=100),TEXT(中学一覧表!K47,"00")&amp;".",TRUE,TEXT(中学一覧表!K47,"00")&amp;"m")&amp;IF(中学一覧表!L47="","",TEXT(中学一覧表!L47,"00"))</f>
        <v/>
      </c>
      <c r="T46" s="76" t="str">
        <f>IF(中学一覧表!G47="","","0")</f>
        <v/>
      </c>
      <c r="U46" s="76" t="str">
        <f>IF(中学一覧表!G47="","","2")</f>
        <v/>
      </c>
      <c r="V46" s="76" t="str">
        <f>IF(中学一覧表!M47="","",VLOOKUP(中学一覧表!M47,競技csv!$A:$O,MATCH("競技コード",競技csv!$1:$1,0),0))</f>
        <v/>
      </c>
      <c r="W46" s="76" t="str" cm="1">
        <f t="array" ref="W46">IF(中学一覧表!P47="","",中学一覧表!P47&amp;".")&amp;_xlfn.IFS(中学一覧表!Q47="","",OR(VLOOKUP(V46,競技csv!$B:$O,2,0)&lt;=31,VLOOKUP(V46,競技csv!$B:$O,2,0)&gt;=100),TEXT(中学一覧表!Q47,"00")&amp;".",TRUE,TEXT(中学一覧表!Q47,"00")&amp;"m")&amp;IF(中学一覧表!R47="","",TEXT(中学一覧表!R47,"00"))</f>
        <v/>
      </c>
      <c r="X46" s="76" t="str">
        <f>IF(中学一覧表!M47="","","0")</f>
        <v/>
      </c>
      <c r="Y46" s="76" t="str">
        <f>IF(中学一覧表!M47="","","2")</f>
        <v/>
      </c>
      <c r="Z46" s="76" t="str">
        <f>IF(中学一覧表!S47="","",VLOOKUP("中学"&amp;中学一覧表!C47&amp;"子4X100mR",競技csv!A:O,MATCH("競技コード",競技csv!$1:$1,0),0))</f>
        <v/>
      </c>
      <c r="AA46" s="76" t="str">
        <f>IF(中学一覧表!T47="","",中学一覧表!T47&amp;".")&amp;IF(中学一覧表!U47="","",TEXT(中学一覧表!U47,"00")&amp;".")&amp;IF(中学一覧表!V47="","",TEXT(中学一覧表!V47,"00"))</f>
        <v/>
      </c>
      <c r="AB46" s="76" t="str">
        <f>IF(中学一覧表!S47="","","0")</f>
        <v/>
      </c>
      <c r="AC46" s="76" t="str">
        <f>IF(中学一覧表!S47="","","2")</f>
        <v/>
      </c>
    </row>
    <row r="47" spans="1:29" ht="18" customHeight="1">
      <c r="A47" s="76">
        <f t="shared" si="0"/>
        <v>0</v>
      </c>
      <c r="B47" s="76" t="str">
        <f>IF(中学一覧表!D48="","",IF(中学一覧表!C48="男",10000+中学一覧表!D48,20000+中学一覧表!D48))</f>
        <v/>
      </c>
      <c r="C47" s="76" t="str">
        <f ca="1">IF(中学一覧表!D48="","",VLOOKUP(VLOOKUP(中学一覧表!D48,INDIRECT("中学"&amp;中学一覧表!C48&amp;"選手データ!A:O"),MATCH("所属",INDIRECT("中学"&amp;中学一覧表!C48&amp;"選手データ!1:1"),0),0)&amp;"中",所属csv!$A:$H,MATCH("所属コード",所属csv!$1:$1,0),0))</f>
        <v/>
      </c>
      <c r="F47" s="76" t="str">
        <f>IF(中学一覧表!D48="","",中学一覧表!D48)</f>
        <v/>
      </c>
      <c r="G47" s="76" t="str">
        <f ca="1">IF(中学一覧表!E48="","",中学一覧表!E48)</f>
        <v/>
      </c>
      <c r="H47" s="76" t="str">
        <f ca="1">IF(中学一覧表!D48="","",VLOOKUP(中学一覧表!D48,INDIRECT("中学"&amp;中学一覧表!C48&amp;"選手データ!A:O"),MATCH("ﾌﾘｶﾞﾅ(姓)",INDIRECT("中学"&amp;中学一覧表!C48&amp;"選手データ!1:1"),0),0)&amp;" "&amp;VLOOKUP(中学一覧表!D48,INDIRECT("中学"&amp;中学一覧表!C48&amp;"選手データ!A:O"),MATCH("ﾌﾘｶﾞﾅ(名)",INDIRECT("中学"&amp;中学一覧表!C48&amp;"選手データ!1:1"),0),0))</f>
        <v/>
      </c>
      <c r="I47" s="76" t="str">
        <f ca="1">IF(中学一覧表!E48="","",中学一覧表!E48)</f>
        <v/>
      </c>
      <c r="J47" s="76" t="str">
        <f ca="1">IF(中学一覧表!D48="","",VLOOKUP(中学一覧表!D48,INDIRECT("中学"&amp;中学一覧表!C48&amp;"選手データ!A:O"),MATCH("FAMILY NAME",INDIRECT("中学"&amp;中学一覧表!C48&amp;"選手データ!1:1"),0),0)&amp;" "&amp;VLOOKUP(中学一覧表!D48,INDIRECT("中学"&amp;中学一覧表!C48&amp;"選手データ!A:O"),MATCH("Firstname",INDIRECT("中学"&amp;中学一覧表!C48&amp;"選手データ!1:1"),0),0))</f>
        <v/>
      </c>
      <c r="K47" s="76" t="str">
        <f>IF(中学一覧表!D48="","","JPN")</f>
        <v/>
      </c>
      <c r="L47" s="76" t="str">
        <f>IF(中学一覧表!D48="","",IF(中学一覧表!C48="男",1,2))</f>
        <v/>
      </c>
      <c r="M47" s="76" t="str">
        <f>IF(中学一覧表!D48="","",中学一覧表!F48)</f>
        <v/>
      </c>
      <c r="N47" s="76" t="str">
        <f ca="1">IF(中学一覧表!D48="","",LEFT(VLOOKUP(中学一覧表!D48,INDIRECT("中学"&amp;中学一覧表!C48&amp;"選手データ!A:O"),MATCH("Birthday",INDIRECT("中学"&amp;中学一覧表!C48&amp;"選手データ!1:1"),0),0),4))</f>
        <v/>
      </c>
      <c r="O47" s="76" t="str">
        <f>IF(中学一覧表!D48="","","0")</f>
        <v/>
      </c>
      <c r="P47" s="76" t="str">
        <f>IF(中学一覧表!D48="","","千葉")</f>
        <v/>
      </c>
      <c r="R47" s="76" t="str">
        <f>IF(中学一覧表!G48="","",VLOOKUP(中学一覧表!G48,競技csv!$A:$O,MATCH("競技コード",競技csv!$1:$1,0),0))</f>
        <v/>
      </c>
      <c r="S47" s="76" t="str" cm="1">
        <f t="array" ref="S47">IF(中学一覧表!J48="","",中学一覧表!J48&amp;".")&amp;_xlfn.IFS(中学一覧表!K48="","",OR(VLOOKUP(R47,競技csv!$B:$O,2,0)&lt;=31,VLOOKUP(R47,競技csv!$B:$O,2,0)&gt;=100),TEXT(中学一覧表!K48,"00")&amp;".",TRUE,TEXT(中学一覧表!K48,"00")&amp;"m")&amp;IF(中学一覧表!L48="","",TEXT(中学一覧表!L48,"00"))</f>
        <v/>
      </c>
      <c r="T47" s="76" t="str">
        <f>IF(中学一覧表!G48="","","0")</f>
        <v/>
      </c>
      <c r="U47" s="76" t="str">
        <f>IF(中学一覧表!G48="","","2")</f>
        <v/>
      </c>
      <c r="V47" s="76" t="str">
        <f>IF(中学一覧表!M48="","",VLOOKUP(中学一覧表!M48,競技csv!$A:$O,MATCH("競技コード",競技csv!$1:$1,0),0))</f>
        <v/>
      </c>
      <c r="W47" s="76" t="str" cm="1">
        <f t="array" ref="W47">IF(中学一覧表!P48="","",中学一覧表!P48&amp;".")&amp;_xlfn.IFS(中学一覧表!Q48="","",OR(VLOOKUP(V47,競技csv!$B:$O,2,0)&lt;=31,VLOOKUP(V47,競技csv!$B:$O,2,0)&gt;=100),TEXT(中学一覧表!Q48,"00")&amp;".",TRUE,TEXT(中学一覧表!Q48,"00")&amp;"m")&amp;IF(中学一覧表!R48="","",TEXT(中学一覧表!R48,"00"))</f>
        <v/>
      </c>
      <c r="X47" s="76" t="str">
        <f>IF(中学一覧表!M48="","","0")</f>
        <v/>
      </c>
      <c r="Y47" s="76" t="str">
        <f>IF(中学一覧表!M48="","","2")</f>
        <v/>
      </c>
      <c r="Z47" s="76" t="str">
        <f>IF(中学一覧表!S48="","",VLOOKUP("中学"&amp;中学一覧表!C48&amp;"子4X100mR",競技csv!A:O,MATCH("競技コード",競技csv!$1:$1,0),0))</f>
        <v/>
      </c>
      <c r="AA47" s="76" t="str">
        <f>IF(中学一覧表!T48="","",中学一覧表!T48&amp;".")&amp;IF(中学一覧表!U48="","",TEXT(中学一覧表!U48,"00")&amp;".")&amp;IF(中学一覧表!V48="","",TEXT(中学一覧表!V48,"00"))</f>
        <v/>
      </c>
      <c r="AB47" s="76" t="str">
        <f>IF(中学一覧表!S48="","","0")</f>
        <v/>
      </c>
      <c r="AC47" s="76" t="str">
        <f>IF(中学一覧表!S48="","","2")</f>
        <v/>
      </c>
    </row>
    <row r="48" spans="1:29" ht="18" customHeight="1">
      <c r="A48" s="76">
        <f t="shared" si="0"/>
        <v>0</v>
      </c>
      <c r="B48" s="76" t="str">
        <f>IF(中学一覧表!D49="","",IF(中学一覧表!C49="男",10000+中学一覧表!D49,20000+中学一覧表!D49))</f>
        <v/>
      </c>
      <c r="C48" s="76" t="str">
        <f ca="1">IF(中学一覧表!D49="","",VLOOKUP(VLOOKUP(中学一覧表!D49,INDIRECT("中学"&amp;中学一覧表!C49&amp;"選手データ!A:O"),MATCH("所属",INDIRECT("中学"&amp;中学一覧表!C49&amp;"選手データ!1:1"),0),0)&amp;"中",所属csv!$A:$H,MATCH("所属コード",所属csv!$1:$1,0),0))</f>
        <v/>
      </c>
      <c r="F48" s="76" t="str">
        <f>IF(中学一覧表!D49="","",中学一覧表!D49)</f>
        <v/>
      </c>
      <c r="G48" s="76" t="str">
        <f ca="1">IF(中学一覧表!E49="","",中学一覧表!E49)</f>
        <v/>
      </c>
      <c r="H48" s="76" t="str">
        <f ca="1">IF(中学一覧表!D49="","",VLOOKUP(中学一覧表!D49,INDIRECT("中学"&amp;中学一覧表!C49&amp;"選手データ!A:O"),MATCH("ﾌﾘｶﾞﾅ(姓)",INDIRECT("中学"&amp;中学一覧表!C49&amp;"選手データ!1:1"),0),0)&amp;" "&amp;VLOOKUP(中学一覧表!D49,INDIRECT("中学"&amp;中学一覧表!C49&amp;"選手データ!A:O"),MATCH("ﾌﾘｶﾞﾅ(名)",INDIRECT("中学"&amp;中学一覧表!C49&amp;"選手データ!1:1"),0),0))</f>
        <v/>
      </c>
      <c r="I48" s="76" t="str">
        <f ca="1">IF(中学一覧表!E49="","",中学一覧表!E49)</f>
        <v/>
      </c>
      <c r="J48" s="76" t="str">
        <f ca="1">IF(中学一覧表!D49="","",VLOOKUP(中学一覧表!D49,INDIRECT("中学"&amp;中学一覧表!C49&amp;"選手データ!A:O"),MATCH("FAMILY NAME",INDIRECT("中学"&amp;中学一覧表!C49&amp;"選手データ!1:1"),0),0)&amp;" "&amp;VLOOKUP(中学一覧表!D49,INDIRECT("中学"&amp;中学一覧表!C49&amp;"選手データ!A:O"),MATCH("Firstname",INDIRECT("中学"&amp;中学一覧表!C49&amp;"選手データ!1:1"),0),0))</f>
        <v/>
      </c>
      <c r="K48" s="76" t="str">
        <f>IF(中学一覧表!D49="","","JPN")</f>
        <v/>
      </c>
      <c r="L48" s="76" t="str">
        <f>IF(中学一覧表!D49="","",IF(中学一覧表!C49="男",1,2))</f>
        <v/>
      </c>
      <c r="M48" s="76" t="str">
        <f>IF(中学一覧表!D49="","",中学一覧表!F49)</f>
        <v/>
      </c>
      <c r="N48" s="76" t="str">
        <f ca="1">IF(中学一覧表!D49="","",LEFT(VLOOKUP(中学一覧表!D49,INDIRECT("中学"&amp;中学一覧表!C49&amp;"選手データ!A:O"),MATCH("Birthday",INDIRECT("中学"&amp;中学一覧表!C49&amp;"選手データ!1:1"),0),0),4))</f>
        <v/>
      </c>
      <c r="O48" s="76" t="str">
        <f>IF(中学一覧表!D49="","","0")</f>
        <v/>
      </c>
      <c r="P48" s="76" t="str">
        <f>IF(中学一覧表!D49="","","千葉")</f>
        <v/>
      </c>
      <c r="R48" s="76" t="str">
        <f>IF(中学一覧表!G49="","",VLOOKUP(中学一覧表!G49,競技csv!$A:$O,MATCH("競技コード",競技csv!$1:$1,0),0))</f>
        <v/>
      </c>
      <c r="S48" s="76" t="str" cm="1">
        <f t="array" ref="S48">IF(中学一覧表!J49="","",中学一覧表!J49&amp;".")&amp;_xlfn.IFS(中学一覧表!K49="","",OR(VLOOKUP(R48,競技csv!$B:$O,2,0)&lt;=31,VLOOKUP(R48,競技csv!$B:$O,2,0)&gt;=100),TEXT(中学一覧表!K49,"00")&amp;".",TRUE,TEXT(中学一覧表!K49,"00")&amp;"m")&amp;IF(中学一覧表!L49="","",TEXT(中学一覧表!L49,"00"))</f>
        <v/>
      </c>
      <c r="T48" s="76" t="str">
        <f>IF(中学一覧表!G49="","","0")</f>
        <v/>
      </c>
      <c r="U48" s="76" t="str">
        <f>IF(中学一覧表!G49="","","2")</f>
        <v/>
      </c>
      <c r="V48" s="76" t="str">
        <f>IF(中学一覧表!M49="","",VLOOKUP(中学一覧表!M49,競技csv!$A:$O,MATCH("競技コード",競技csv!$1:$1,0),0))</f>
        <v/>
      </c>
      <c r="W48" s="76" t="str" cm="1">
        <f t="array" ref="W48">IF(中学一覧表!P49="","",中学一覧表!P49&amp;".")&amp;_xlfn.IFS(中学一覧表!Q49="","",OR(VLOOKUP(V48,競技csv!$B:$O,2,0)&lt;=31,VLOOKUP(V48,競技csv!$B:$O,2,0)&gt;=100),TEXT(中学一覧表!Q49,"00")&amp;".",TRUE,TEXT(中学一覧表!Q49,"00")&amp;"m")&amp;IF(中学一覧表!R49="","",TEXT(中学一覧表!R49,"00"))</f>
        <v/>
      </c>
      <c r="X48" s="76" t="str">
        <f>IF(中学一覧表!M49="","","0")</f>
        <v/>
      </c>
      <c r="Y48" s="76" t="str">
        <f>IF(中学一覧表!M49="","","2")</f>
        <v/>
      </c>
      <c r="Z48" s="76" t="str">
        <f>IF(中学一覧表!S49="","",VLOOKUP("中学"&amp;中学一覧表!C49&amp;"子4X100mR",競技csv!A:O,MATCH("競技コード",競技csv!$1:$1,0),0))</f>
        <v/>
      </c>
      <c r="AA48" s="76" t="str">
        <f>IF(中学一覧表!T49="","",中学一覧表!T49&amp;".")&amp;IF(中学一覧表!U49="","",TEXT(中学一覧表!U49,"00")&amp;".")&amp;IF(中学一覧表!V49="","",TEXT(中学一覧表!V49,"00"))</f>
        <v/>
      </c>
      <c r="AB48" s="76" t="str">
        <f>IF(中学一覧表!S49="","","0")</f>
        <v/>
      </c>
      <c r="AC48" s="76" t="str">
        <f>IF(中学一覧表!S49="","","2")</f>
        <v/>
      </c>
    </row>
    <row r="49" spans="1:29" ht="18" customHeight="1">
      <c r="A49" s="76">
        <f t="shared" si="0"/>
        <v>0</v>
      </c>
      <c r="B49" s="76" t="str">
        <f>IF(中学一覧表!D50="","",IF(中学一覧表!C50="男",10000+中学一覧表!D50,20000+中学一覧表!D50))</f>
        <v/>
      </c>
      <c r="C49" s="76" t="str">
        <f ca="1">IF(中学一覧表!D50="","",VLOOKUP(VLOOKUP(中学一覧表!D50,INDIRECT("中学"&amp;中学一覧表!C50&amp;"選手データ!A:O"),MATCH("所属",INDIRECT("中学"&amp;中学一覧表!C50&amp;"選手データ!1:1"),0),0)&amp;"中",所属csv!$A:$H,MATCH("所属コード",所属csv!$1:$1,0),0))</f>
        <v/>
      </c>
      <c r="F49" s="76" t="str">
        <f>IF(中学一覧表!D50="","",中学一覧表!D50)</f>
        <v/>
      </c>
      <c r="G49" s="76" t="str">
        <f ca="1">IF(中学一覧表!E50="","",中学一覧表!E50)</f>
        <v/>
      </c>
      <c r="H49" s="76" t="str">
        <f ca="1">IF(中学一覧表!D50="","",VLOOKUP(中学一覧表!D50,INDIRECT("中学"&amp;中学一覧表!C50&amp;"選手データ!A:O"),MATCH("ﾌﾘｶﾞﾅ(姓)",INDIRECT("中学"&amp;中学一覧表!C50&amp;"選手データ!1:1"),0),0)&amp;" "&amp;VLOOKUP(中学一覧表!D50,INDIRECT("中学"&amp;中学一覧表!C50&amp;"選手データ!A:O"),MATCH("ﾌﾘｶﾞﾅ(名)",INDIRECT("中学"&amp;中学一覧表!C50&amp;"選手データ!1:1"),0),0))</f>
        <v/>
      </c>
      <c r="I49" s="76" t="str">
        <f ca="1">IF(中学一覧表!E50="","",中学一覧表!E50)</f>
        <v/>
      </c>
      <c r="J49" s="76" t="str">
        <f ca="1">IF(中学一覧表!D50="","",VLOOKUP(中学一覧表!D50,INDIRECT("中学"&amp;中学一覧表!C50&amp;"選手データ!A:O"),MATCH("FAMILY NAME",INDIRECT("中学"&amp;中学一覧表!C50&amp;"選手データ!1:1"),0),0)&amp;" "&amp;VLOOKUP(中学一覧表!D50,INDIRECT("中学"&amp;中学一覧表!C50&amp;"選手データ!A:O"),MATCH("Firstname",INDIRECT("中学"&amp;中学一覧表!C50&amp;"選手データ!1:1"),0),0))</f>
        <v/>
      </c>
      <c r="K49" s="76" t="str">
        <f>IF(中学一覧表!D50="","","JPN")</f>
        <v/>
      </c>
      <c r="L49" s="76" t="str">
        <f>IF(中学一覧表!D50="","",IF(中学一覧表!C50="男",1,2))</f>
        <v/>
      </c>
      <c r="M49" s="76" t="str">
        <f>IF(中学一覧表!D50="","",中学一覧表!F50)</f>
        <v/>
      </c>
      <c r="N49" s="76" t="str">
        <f ca="1">IF(中学一覧表!D50="","",LEFT(VLOOKUP(中学一覧表!D50,INDIRECT("中学"&amp;中学一覧表!C50&amp;"選手データ!A:O"),MATCH("Birthday",INDIRECT("中学"&amp;中学一覧表!C50&amp;"選手データ!1:1"),0),0),4))</f>
        <v/>
      </c>
      <c r="O49" s="76" t="str">
        <f>IF(中学一覧表!D50="","","0")</f>
        <v/>
      </c>
      <c r="P49" s="76" t="str">
        <f>IF(中学一覧表!D50="","","千葉")</f>
        <v/>
      </c>
      <c r="R49" s="76" t="str">
        <f>IF(中学一覧表!G50="","",VLOOKUP(中学一覧表!G50,競技csv!$A:$O,MATCH("競技コード",競技csv!$1:$1,0),0))</f>
        <v/>
      </c>
      <c r="S49" s="76" t="str" cm="1">
        <f t="array" ref="S49">IF(中学一覧表!J50="","",中学一覧表!J50&amp;".")&amp;_xlfn.IFS(中学一覧表!K50="","",OR(VLOOKUP(R49,競技csv!$B:$O,2,0)&lt;=31,VLOOKUP(R49,競技csv!$B:$O,2,0)&gt;=100),TEXT(中学一覧表!K50,"00")&amp;".",TRUE,TEXT(中学一覧表!K50,"00")&amp;"m")&amp;IF(中学一覧表!L50="","",TEXT(中学一覧表!L50,"00"))</f>
        <v/>
      </c>
      <c r="T49" s="76" t="str">
        <f>IF(中学一覧表!G50="","","0")</f>
        <v/>
      </c>
      <c r="U49" s="76" t="str">
        <f>IF(中学一覧表!G50="","","2")</f>
        <v/>
      </c>
      <c r="V49" s="76" t="str">
        <f>IF(中学一覧表!M50="","",VLOOKUP(中学一覧表!M50,競技csv!$A:$O,MATCH("競技コード",競技csv!$1:$1,0),0))</f>
        <v/>
      </c>
      <c r="W49" s="76" t="str" cm="1">
        <f t="array" ref="W49">IF(中学一覧表!P50="","",中学一覧表!P50&amp;".")&amp;_xlfn.IFS(中学一覧表!Q50="","",OR(VLOOKUP(V49,競技csv!$B:$O,2,0)&lt;=31,VLOOKUP(V49,競技csv!$B:$O,2,0)&gt;=100),TEXT(中学一覧表!Q50,"00")&amp;".",TRUE,TEXT(中学一覧表!Q50,"00")&amp;"m")&amp;IF(中学一覧表!R50="","",TEXT(中学一覧表!R50,"00"))</f>
        <v/>
      </c>
      <c r="X49" s="76" t="str">
        <f>IF(中学一覧表!M50="","","0")</f>
        <v/>
      </c>
      <c r="Y49" s="76" t="str">
        <f>IF(中学一覧表!M50="","","2")</f>
        <v/>
      </c>
      <c r="Z49" s="76" t="str">
        <f>IF(中学一覧表!S50="","",VLOOKUP("中学"&amp;中学一覧表!C50&amp;"子4X100mR",競技csv!A:O,MATCH("競技コード",競技csv!$1:$1,0),0))</f>
        <v/>
      </c>
      <c r="AA49" s="76" t="str">
        <f>IF(中学一覧表!T50="","",中学一覧表!T50&amp;".")&amp;IF(中学一覧表!U50="","",TEXT(中学一覧表!U50,"00")&amp;".")&amp;IF(中学一覧表!V50="","",TEXT(中学一覧表!V50,"00"))</f>
        <v/>
      </c>
      <c r="AB49" s="76" t="str">
        <f>IF(中学一覧表!S50="","","0")</f>
        <v/>
      </c>
      <c r="AC49" s="76" t="str">
        <f>IF(中学一覧表!S50="","","2")</f>
        <v/>
      </c>
    </row>
    <row r="50" spans="1:29" ht="18" customHeight="1">
      <c r="A50" s="76">
        <f t="shared" si="0"/>
        <v>0</v>
      </c>
      <c r="B50" s="76" t="str">
        <f>IF(中学一覧表!D51="","",IF(中学一覧表!C51="男",10000+中学一覧表!D51,20000+中学一覧表!D51))</f>
        <v/>
      </c>
      <c r="C50" s="76" t="str">
        <f ca="1">IF(中学一覧表!D51="","",VLOOKUP(VLOOKUP(中学一覧表!D51,INDIRECT("中学"&amp;中学一覧表!C51&amp;"選手データ!A:O"),MATCH("所属",INDIRECT("中学"&amp;中学一覧表!C51&amp;"選手データ!1:1"),0),0)&amp;"中",所属csv!$A:$H,MATCH("所属コード",所属csv!$1:$1,0),0))</f>
        <v/>
      </c>
      <c r="F50" s="76" t="str">
        <f>IF(中学一覧表!D51="","",中学一覧表!D51)</f>
        <v/>
      </c>
      <c r="G50" s="76" t="str">
        <f ca="1">IF(中学一覧表!E51="","",中学一覧表!E51)</f>
        <v/>
      </c>
      <c r="H50" s="76" t="str">
        <f ca="1">IF(中学一覧表!D51="","",VLOOKUP(中学一覧表!D51,INDIRECT("中学"&amp;中学一覧表!C51&amp;"選手データ!A:O"),MATCH("ﾌﾘｶﾞﾅ(姓)",INDIRECT("中学"&amp;中学一覧表!C51&amp;"選手データ!1:1"),0),0)&amp;" "&amp;VLOOKUP(中学一覧表!D51,INDIRECT("中学"&amp;中学一覧表!C51&amp;"選手データ!A:O"),MATCH("ﾌﾘｶﾞﾅ(名)",INDIRECT("中学"&amp;中学一覧表!C51&amp;"選手データ!1:1"),0),0))</f>
        <v/>
      </c>
      <c r="I50" s="76" t="str">
        <f ca="1">IF(中学一覧表!E51="","",中学一覧表!E51)</f>
        <v/>
      </c>
      <c r="J50" s="76" t="str">
        <f ca="1">IF(中学一覧表!D51="","",VLOOKUP(中学一覧表!D51,INDIRECT("中学"&amp;中学一覧表!C51&amp;"選手データ!A:O"),MATCH("FAMILY NAME",INDIRECT("中学"&amp;中学一覧表!C51&amp;"選手データ!1:1"),0),0)&amp;" "&amp;VLOOKUP(中学一覧表!D51,INDIRECT("中学"&amp;中学一覧表!C51&amp;"選手データ!A:O"),MATCH("Firstname",INDIRECT("中学"&amp;中学一覧表!C51&amp;"選手データ!1:1"),0),0))</f>
        <v/>
      </c>
      <c r="K50" s="76" t="str">
        <f>IF(中学一覧表!D51="","","JPN")</f>
        <v/>
      </c>
      <c r="L50" s="76" t="str">
        <f>IF(中学一覧表!D51="","",IF(中学一覧表!C51="男",1,2))</f>
        <v/>
      </c>
      <c r="M50" s="76" t="str">
        <f>IF(中学一覧表!D51="","",中学一覧表!F51)</f>
        <v/>
      </c>
      <c r="N50" s="76" t="str">
        <f ca="1">IF(中学一覧表!D51="","",LEFT(VLOOKUP(中学一覧表!D51,INDIRECT("中学"&amp;中学一覧表!C51&amp;"選手データ!A:O"),MATCH("Birthday",INDIRECT("中学"&amp;中学一覧表!C51&amp;"選手データ!1:1"),0),0),4))</f>
        <v/>
      </c>
      <c r="O50" s="76" t="str">
        <f>IF(中学一覧表!D51="","","0")</f>
        <v/>
      </c>
      <c r="P50" s="76" t="str">
        <f>IF(中学一覧表!D51="","","千葉")</f>
        <v/>
      </c>
      <c r="R50" s="76" t="str">
        <f>IF(中学一覧表!G51="","",VLOOKUP(中学一覧表!G51,競技csv!$A:$O,MATCH("競技コード",競技csv!$1:$1,0),0))</f>
        <v/>
      </c>
      <c r="S50" s="76" t="str" cm="1">
        <f t="array" ref="S50">IF(中学一覧表!J51="","",中学一覧表!J51&amp;".")&amp;_xlfn.IFS(中学一覧表!K51="","",OR(VLOOKUP(R50,競技csv!$B:$O,2,0)&lt;=31,VLOOKUP(R50,競技csv!$B:$O,2,0)&gt;=100),TEXT(中学一覧表!K51,"00")&amp;".",TRUE,TEXT(中学一覧表!K51,"00")&amp;"m")&amp;IF(中学一覧表!L51="","",TEXT(中学一覧表!L51,"00"))</f>
        <v/>
      </c>
      <c r="T50" s="76" t="str">
        <f>IF(中学一覧表!G51="","","0")</f>
        <v/>
      </c>
      <c r="U50" s="76" t="str">
        <f>IF(中学一覧表!G51="","","2")</f>
        <v/>
      </c>
      <c r="V50" s="76" t="str">
        <f>IF(中学一覧表!M51="","",VLOOKUP(中学一覧表!M51,競技csv!$A:$O,MATCH("競技コード",競技csv!$1:$1,0),0))</f>
        <v/>
      </c>
      <c r="W50" s="76" t="str" cm="1">
        <f t="array" ref="W50">IF(中学一覧表!P51="","",中学一覧表!P51&amp;".")&amp;_xlfn.IFS(中学一覧表!Q51="","",OR(VLOOKUP(V50,競技csv!$B:$O,2,0)&lt;=31,VLOOKUP(V50,競技csv!$B:$O,2,0)&gt;=100),TEXT(中学一覧表!Q51,"00")&amp;".",TRUE,TEXT(中学一覧表!Q51,"00")&amp;"m")&amp;IF(中学一覧表!R51="","",TEXT(中学一覧表!R51,"00"))</f>
        <v/>
      </c>
      <c r="X50" s="76" t="str">
        <f>IF(中学一覧表!M51="","","0")</f>
        <v/>
      </c>
      <c r="Y50" s="76" t="str">
        <f>IF(中学一覧表!M51="","","2")</f>
        <v/>
      </c>
      <c r="Z50" s="76" t="str">
        <f>IF(中学一覧表!S51="","",VLOOKUP("中学"&amp;中学一覧表!C51&amp;"子4X100mR",競技csv!A:O,MATCH("競技コード",競技csv!$1:$1,0),0))</f>
        <v/>
      </c>
      <c r="AA50" s="76" t="str">
        <f>IF(中学一覧表!T51="","",中学一覧表!T51&amp;".")&amp;IF(中学一覧表!U51="","",TEXT(中学一覧表!U51,"00")&amp;".")&amp;IF(中学一覧表!V51="","",TEXT(中学一覧表!V51,"00"))</f>
        <v/>
      </c>
      <c r="AB50" s="76" t="str">
        <f>IF(中学一覧表!S51="","","0")</f>
        <v/>
      </c>
      <c r="AC50" s="76" t="str">
        <f>IF(中学一覧表!S51="","","2")</f>
        <v/>
      </c>
    </row>
    <row r="51" spans="1:29" ht="18" customHeight="1">
      <c r="A51" s="76">
        <f t="shared" si="0"/>
        <v>0</v>
      </c>
      <c r="B51" s="76" t="str">
        <f>IF(中学一覧表!D52="","",IF(中学一覧表!C52="男",10000+中学一覧表!D52,20000+中学一覧表!D52))</f>
        <v/>
      </c>
      <c r="C51" s="76" t="str">
        <f ca="1">IF(中学一覧表!D52="","",VLOOKUP(VLOOKUP(中学一覧表!D52,INDIRECT("中学"&amp;中学一覧表!C52&amp;"選手データ!A:O"),MATCH("所属",INDIRECT("中学"&amp;中学一覧表!C52&amp;"選手データ!1:1"),0),0)&amp;"中",所属csv!$A:$H,MATCH("所属コード",所属csv!$1:$1,0),0))</f>
        <v/>
      </c>
      <c r="F51" s="76" t="str">
        <f>IF(中学一覧表!D52="","",中学一覧表!D52)</f>
        <v/>
      </c>
      <c r="G51" s="76" t="str">
        <f ca="1">IF(中学一覧表!E52="","",中学一覧表!E52)</f>
        <v/>
      </c>
      <c r="H51" s="76" t="str">
        <f ca="1">IF(中学一覧表!D52="","",VLOOKUP(中学一覧表!D52,INDIRECT("中学"&amp;中学一覧表!C52&amp;"選手データ!A:O"),MATCH("ﾌﾘｶﾞﾅ(姓)",INDIRECT("中学"&amp;中学一覧表!C52&amp;"選手データ!1:1"),0),0)&amp;" "&amp;VLOOKUP(中学一覧表!D52,INDIRECT("中学"&amp;中学一覧表!C52&amp;"選手データ!A:O"),MATCH("ﾌﾘｶﾞﾅ(名)",INDIRECT("中学"&amp;中学一覧表!C52&amp;"選手データ!1:1"),0),0))</f>
        <v/>
      </c>
      <c r="I51" s="76" t="str">
        <f ca="1">IF(中学一覧表!E52="","",中学一覧表!E52)</f>
        <v/>
      </c>
      <c r="J51" s="76" t="str">
        <f ca="1">IF(中学一覧表!D52="","",VLOOKUP(中学一覧表!D52,INDIRECT("中学"&amp;中学一覧表!C52&amp;"選手データ!A:O"),MATCH("FAMILY NAME",INDIRECT("中学"&amp;中学一覧表!C52&amp;"選手データ!1:1"),0),0)&amp;" "&amp;VLOOKUP(中学一覧表!D52,INDIRECT("中学"&amp;中学一覧表!C52&amp;"選手データ!A:O"),MATCH("Firstname",INDIRECT("中学"&amp;中学一覧表!C52&amp;"選手データ!1:1"),0),0))</f>
        <v/>
      </c>
      <c r="K51" s="76" t="str">
        <f>IF(中学一覧表!D52="","","JPN")</f>
        <v/>
      </c>
      <c r="L51" s="76" t="str">
        <f>IF(中学一覧表!D52="","",IF(中学一覧表!C52="男",1,2))</f>
        <v/>
      </c>
      <c r="M51" s="76" t="str">
        <f>IF(中学一覧表!D52="","",中学一覧表!F52)</f>
        <v/>
      </c>
      <c r="N51" s="76" t="str">
        <f ca="1">IF(中学一覧表!D52="","",LEFT(VLOOKUP(中学一覧表!D52,INDIRECT("中学"&amp;中学一覧表!C52&amp;"選手データ!A:O"),MATCH("Birthday",INDIRECT("中学"&amp;中学一覧表!C52&amp;"選手データ!1:1"),0),0),4))</f>
        <v/>
      </c>
      <c r="O51" s="76" t="str">
        <f>IF(中学一覧表!D52="","","0")</f>
        <v/>
      </c>
      <c r="P51" s="76" t="str">
        <f>IF(中学一覧表!D52="","","千葉")</f>
        <v/>
      </c>
      <c r="R51" s="76" t="str">
        <f>IF(中学一覧表!G52="","",VLOOKUP(中学一覧表!G52,競技csv!$A:$O,MATCH("競技コード",競技csv!$1:$1,0),0))</f>
        <v/>
      </c>
      <c r="S51" s="76" t="str" cm="1">
        <f t="array" ref="S51">IF(中学一覧表!J52="","",中学一覧表!J52&amp;".")&amp;_xlfn.IFS(中学一覧表!K52="","",OR(VLOOKUP(R51,競技csv!$B:$O,2,0)&lt;=31,VLOOKUP(R51,競技csv!$B:$O,2,0)&gt;=100),TEXT(中学一覧表!K52,"00")&amp;".",TRUE,TEXT(中学一覧表!K52,"00")&amp;"m")&amp;IF(中学一覧表!L52="","",TEXT(中学一覧表!L52,"00"))</f>
        <v/>
      </c>
      <c r="T51" s="76" t="str">
        <f>IF(中学一覧表!G52="","","0")</f>
        <v/>
      </c>
      <c r="U51" s="76" t="str">
        <f>IF(中学一覧表!G52="","","2")</f>
        <v/>
      </c>
      <c r="V51" s="76" t="str">
        <f>IF(中学一覧表!M52="","",VLOOKUP(中学一覧表!M52,競技csv!$A:$O,MATCH("競技コード",競技csv!$1:$1,0),0))</f>
        <v/>
      </c>
      <c r="W51" s="76" t="str" cm="1">
        <f t="array" ref="W51">IF(中学一覧表!P52="","",中学一覧表!P52&amp;".")&amp;_xlfn.IFS(中学一覧表!Q52="","",OR(VLOOKUP(V51,競技csv!$B:$O,2,0)&lt;=31,VLOOKUP(V51,競技csv!$B:$O,2,0)&gt;=100),TEXT(中学一覧表!Q52,"00")&amp;".",TRUE,TEXT(中学一覧表!Q52,"00")&amp;"m")&amp;IF(中学一覧表!R52="","",TEXT(中学一覧表!R52,"00"))</f>
        <v/>
      </c>
      <c r="X51" s="76" t="str">
        <f>IF(中学一覧表!M52="","","0")</f>
        <v/>
      </c>
      <c r="Y51" s="76" t="str">
        <f>IF(中学一覧表!M52="","","2")</f>
        <v/>
      </c>
      <c r="Z51" s="76" t="str">
        <f>IF(中学一覧表!S52="","",VLOOKUP("中学"&amp;中学一覧表!C52&amp;"子4X100mR",競技csv!A:O,MATCH("競技コード",競技csv!$1:$1,0),0))</f>
        <v/>
      </c>
      <c r="AA51" s="76" t="str">
        <f>IF(中学一覧表!T52="","",中学一覧表!T52&amp;".")&amp;IF(中学一覧表!U52="","",TEXT(中学一覧表!U52,"00")&amp;".")&amp;IF(中学一覧表!V52="","",TEXT(中学一覧表!V52,"00"))</f>
        <v/>
      </c>
      <c r="AB51" s="76" t="str">
        <f>IF(中学一覧表!S52="","","0")</f>
        <v/>
      </c>
      <c r="AC51" s="76" t="str">
        <f>IF(中学一覧表!S52="","","2")</f>
        <v/>
      </c>
    </row>
    <row r="52" spans="1:29" ht="18" customHeight="1">
      <c r="A52" s="76">
        <f t="shared" si="0"/>
        <v>0</v>
      </c>
      <c r="B52" s="76" t="str">
        <f>IF(中学一覧表!D53="","",IF(中学一覧表!C53="男",10000+中学一覧表!D53,20000+中学一覧表!D53))</f>
        <v/>
      </c>
      <c r="C52" s="76" t="str">
        <f ca="1">IF(中学一覧表!D53="","",VLOOKUP(VLOOKUP(中学一覧表!D53,INDIRECT("中学"&amp;中学一覧表!C53&amp;"選手データ!A:O"),MATCH("所属",INDIRECT("中学"&amp;中学一覧表!C53&amp;"選手データ!1:1"),0),0)&amp;"中",所属csv!$A:$H,MATCH("所属コード",所属csv!$1:$1,0),0))</f>
        <v/>
      </c>
      <c r="F52" s="76" t="str">
        <f>IF(中学一覧表!D53="","",中学一覧表!D53)</f>
        <v/>
      </c>
      <c r="G52" s="76" t="str">
        <f ca="1">IF(中学一覧表!E53="","",中学一覧表!E53)</f>
        <v/>
      </c>
      <c r="H52" s="76" t="str">
        <f ca="1">IF(中学一覧表!D53="","",VLOOKUP(中学一覧表!D53,INDIRECT("中学"&amp;中学一覧表!C53&amp;"選手データ!A:O"),MATCH("ﾌﾘｶﾞﾅ(姓)",INDIRECT("中学"&amp;中学一覧表!C53&amp;"選手データ!1:1"),0),0)&amp;" "&amp;VLOOKUP(中学一覧表!D53,INDIRECT("中学"&amp;中学一覧表!C53&amp;"選手データ!A:O"),MATCH("ﾌﾘｶﾞﾅ(名)",INDIRECT("中学"&amp;中学一覧表!C53&amp;"選手データ!1:1"),0),0))</f>
        <v/>
      </c>
      <c r="I52" s="76" t="str">
        <f ca="1">IF(中学一覧表!E53="","",中学一覧表!E53)</f>
        <v/>
      </c>
      <c r="J52" s="76" t="str">
        <f ca="1">IF(中学一覧表!D53="","",VLOOKUP(中学一覧表!D53,INDIRECT("中学"&amp;中学一覧表!C53&amp;"選手データ!A:O"),MATCH("FAMILY NAME",INDIRECT("中学"&amp;中学一覧表!C53&amp;"選手データ!1:1"),0),0)&amp;" "&amp;VLOOKUP(中学一覧表!D53,INDIRECT("中学"&amp;中学一覧表!C53&amp;"選手データ!A:O"),MATCH("Firstname",INDIRECT("中学"&amp;中学一覧表!C53&amp;"選手データ!1:1"),0),0))</f>
        <v/>
      </c>
      <c r="K52" s="76" t="str">
        <f>IF(中学一覧表!D53="","","JPN")</f>
        <v/>
      </c>
      <c r="L52" s="76" t="str">
        <f>IF(中学一覧表!D53="","",IF(中学一覧表!C53="男",1,2))</f>
        <v/>
      </c>
      <c r="M52" s="76" t="str">
        <f>IF(中学一覧表!D53="","",中学一覧表!F53)</f>
        <v/>
      </c>
      <c r="N52" s="76" t="str">
        <f ca="1">IF(中学一覧表!D53="","",LEFT(VLOOKUP(中学一覧表!D53,INDIRECT("中学"&amp;中学一覧表!C53&amp;"選手データ!A:O"),MATCH("Birthday",INDIRECT("中学"&amp;中学一覧表!C53&amp;"選手データ!1:1"),0),0),4))</f>
        <v/>
      </c>
      <c r="O52" s="76" t="str">
        <f>IF(中学一覧表!D53="","","0")</f>
        <v/>
      </c>
      <c r="P52" s="76" t="str">
        <f>IF(中学一覧表!D53="","","千葉")</f>
        <v/>
      </c>
      <c r="R52" s="76" t="str">
        <f>IF(中学一覧表!G53="","",VLOOKUP(中学一覧表!G53,競技csv!$A:$O,MATCH("競技コード",競技csv!$1:$1,0),0))</f>
        <v/>
      </c>
      <c r="S52" s="76" t="str" cm="1">
        <f t="array" ref="S52">IF(中学一覧表!J53="","",中学一覧表!J53&amp;".")&amp;_xlfn.IFS(中学一覧表!K53="","",OR(VLOOKUP(R52,競技csv!$B:$O,2,0)&lt;=31,VLOOKUP(R52,競技csv!$B:$O,2,0)&gt;=100),TEXT(中学一覧表!K53,"00")&amp;".",TRUE,TEXT(中学一覧表!K53,"00")&amp;"m")&amp;IF(中学一覧表!L53="","",TEXT(中学一覧表!L53,"00"))</f>
        <v/>
      </c>
      <c r="T52" s="76" t="str">
        <f>IF(中学一覧表!G53="","","0")</f>
        <v/>
      </c>
      <c r="U52" s="76" t="str">
        <f>IF(中学一覧表!G53="","","2")</f>
        <v/>
      </c>
      <c r="V52" s="76" t="str">
        <f>IF(中学一覧表!M53="","",VLOOKUP(中学一覧表!M53,競技csv!$A:$O,MATCH("競技コード",競技csv!$1:$1,0),0))</f>
        <v/>
      </c>
      <c r="W52" s="76" t="str" cm="1">
        <f t="array" ref="W52">IF(中学一覧表!P53="","",中学一覧表!P53&amp;".")&amp;_xlfn.IFS(中学一覧表!Q53="","",OR(VLOOKUP(V52,競技csv!$B:$O,2,0)&lt;=31,VLOOKUP(V52,競技csv!$B:$O,2,0)&gt;=100),TEXT(中学一覧表!Q53,"00")&amp;".",TRUE,TEXT(中学一覧表!Q53,"00")&amp;"m")&amp;IF(中学一覧表!R53="","",TEXT(中学一覧表!R53,"00"))</f>
        <v/>
      </c>
      <c r="X52" s="76" t="str">
        <f>IF(中学一覧表!M53="","","0")</f>
        <v/>
      </c>
      <c r="Y52" s="76" t="str">
        <f>IF(中学一覧表!M53="","","2")</f>
        <v/>
      </c>
      <c r="Z52" s="76" t="str">
        <f>IF(中学一覧表!S53="","",VLOOKUP("中学"&amp;中学一覧表!C53&amp;"子4X100mR",競技csv!A:O,MATCH("競技コード",競技csv!$1:$1,0),0))</f>
        <v/>
      </c>
      <c r="AA52" s="76" t="str">
        <f>IF(中学一覧表!T53="","",中学一覧表!T53&amp;".")&amp;IF(中学一覧表!U53="","",TEXT(中学一覧表!U53,"00")&amp;".")&amp;IF(中学一覧表!V53="","",TEXT(中学一覧表!V53,"00"))</f>
        <v/>
      </c>
      <c r="AB52" s="76" t="str">
        <f>IF(中学一覧表!S53="","","0")</f>
        <v/>
      </c>
      <c r="AC52" s="76" t="str">
        <f>IF(中学一覧表!S53="","","2")</f>
        <v/>
      </c>
    </row>
    <row r="53" spans="1:29" ht="18" customHeight="1">
      <c r="A53" s="76">
        <f t="shared" si="0"/>
        <v>0</v>
      </c>
      <c r="B53" s="76" t="str">
        <f>IF(中学一覧表!D54="","",IF(中学一覧表!C54="男",10000+中学一覧表!D54,20000+中学一覧表!D54))</f>
        <v/>
      </c>
      <c r="C53" s="76" t="str">
        <f ca="1">IF(中学一覧表!D54="","",VLOOKUP(VLOOKUP(中学一覧表!D54,INDIRECT("中学"&amp;中学一覧表!C54&amp;"選手データ!A:O"),MATCH("所属",INDIRECT("中学"&amp;中学一覧表!C54&amp;"選手データ!1:1"),0),0)&amp;"中",所属csv!$A:$H,MATCH("所属コード",所属csv!$1:$1,0),0))</f>
        <v/>
      </c>
      <c r="F53" s="76" t="str">
        <f>IF(中学一覧表!D54="","",中学一覧表!D54)</f>
        <v/>
      </c>
      <c r="G53" s="76" t="str">
        <f ca="1">IF(中学一覧表!E54="","",中学一覧表!E54)</f>
        <v/>
      </c>
      <c r="H53" s="76" t="str">
        <f ca="1">IF(中学一覧表!D54="","",VLOOKUP(中学一覧表!D54,INDIRECT("中学"&amp;中学一覧表!C54&amp;"選手データ!A:O"),MATCH("ﾌﾘｶﾞﾅ(姓)",INDIRECT("中学"&amp;中学一覧表!C54&amp;"選手データ!1:1"),0),0)&amp;" "&amp;VLOOKUP(中学一覧表!D54,INDIRECT("中学"&amp;中学一覧表!C54&amp;"選手データ!A:O"),MATCH("ﾌﾘｶﾞﾅ(名)",INDIRECT("中学"&amp;中学一覧表!C54&amp;"選手データ!1:1"),0),0))</f>
        <v/>
      </c>
      <c r="I53" s="76" t="str">
        <f ca="1">IF(中学一覧表!E54="","",中学一覧表!E54)</f>
        <v/>
      </c>
      <c r="J53" s="76" t="str">
        <f ca="1">IF(中学一覧表!D54="","",VLOOKUP(中学一覧表!D54,INDIRECT("中学"&amp;中学一覧表!C54&amp;"選手データ!A:O"),MATCH("FAMILY NAME",INDIRECT("中学"&amp;中学一覧表!C54&amp;"選手データ!1:1"),0),0)&amp;" "&amp;VLOOKUP(中学一覧表!D54,INDIRECT("中学"&amp;中学一覧表!C54&amp;"選手データ!A:O"),MATCH("Firstname",INDIRECT("中学"&amp;中学一覧表!C54&amp;"選手データ!1:1"),0),0))</f>
        <v/>
      </c>
      <c r="K53" s="76" t="str">
        <f>IF(中学一覧表!D54="","","JPN")</f>
        <v/>
      </c>
      <c r="L53" s="76" t="str">
        <f>IF(中学一覧表!D54="","",IF(中学一覧表!C54="男",1,2))</f>
        <v/>
      </c>
      <c r="M53" s="76" t="str">
        <f>IF(中学一覧表!D54="","",中学一覧表!F54)</f>
        <v/>
      </c>
      <c r="N53" s="76" t="str">
        <f ca="1">IF(中学一覧表!D54="","",LEFT(VLOOKUP(中学一覧表!D54,INDIRECT("中学"&amp;中学一覧表!C54&amp;"選手データ!A:O"),MATCH("Birthday",INDIRECT("中学"&amp;中学一覧表!C54&amp;"選手データ!1:1"),0),0),4))</f>
        <v/>
      </c>
      <c r="O53" s="76" t="str">
        <f>IF(中学一覧表!D54="","","0")</f>
        <v/>
      </c>
      <c r="P53" s="76" t="str">
        <f>IF(中学一覧表!D54="","","千葉")</f>
        <v/>
      </c>
      <c r="R53" s="76" t="str">
        <f>IF(中学一覧表!G54="","",VLOOKUP(中学一覧表!G54,競技csv!$A:$O,MATCH("競技コード",競技csv!$1:$1,0),0))</f>
        <v/>
      </c>
      <c r="S53" s="76" t="str" cm="1">
        <f t="array" ref="S53">IF(中学一覧表!J54="","",中学一覧表!J54&amp;".")&amp;_xlfn.IFS(中学一覧表!K54="","",OR(VLOOKUP(R53,競技csv!$B:$O,2,0)&lt;=31,VLOOKUP(R53,競技csv!$B:$O,2,0)&gt;=100),TEXT(中学一覧表!K54,"00")&amp;".",TRUE,TEXT(中学一覧表!K54,"00")&amp;"m")&amp;IF(中学一覧表!L54="","",TEXT(中学一覧表!L54,"00"))</f>
        <v/>
      </c>
      <c r="T53" s="76" t="str">
        <f>IF(中学一覧表!G54="","","0")</f>
        <v/>
      </c>
      <c r="U53" s="76" t="str">
        <f>IF(中学一覧表!G54="","","2")</f>
        <v/>
      </c>
      <c r="V53" s="76" t="str">
        <f>IF(中学一覧表!M54="","",VLOOKUP(中学一覧表!M54,競技csv!$A:$O,MATCH("競技コード",競技csv!$1:$1,0),0))</f>
        <v/>
      </c>
      <c r="W53" s="76" t="str" cm="1">
        <f t="array" ref="W53">IF(中学一覧表!P54="","",中学一覧表!P54&amp;".")&amp;_xlfn.IFS(中学一覧表!Q54="","",OR(VLOOKUP(V53,競技csv!$B:$O,2,0)&lt;=31,VLOOKUP(V53,競技csv!$B:$O,2,0)&gt;=100),TEXT(中学一覧表!Q54,"00")&amp;".",TRUE,TEXT(中学一覧表!Q54,"00")&amp;"m")&amp;IF(中学一覧表!R54="","",TEXT(中学一覧表!R54,"00"))</f>
        <v/>
      </c>
      <c r="X53" s="76" t="str">
        <f>IF(中学一覧表!M54="","","0")</f>
        <v/>
      </c>
      <c r="Y53" s="76" t="str">
        <f>IF(中学一覧表!M54="","","2")</f>
        <v/>
      </c>
      <c r="Z53" s="76" t="str">
        <f>IF(中学一覧表!S54="","",VLOOKUP("中学"&amp;中学一覧表!C54&amp;"子4X100mR",競技csv!A:O,MATCH("競技コード",競技csv!$1:$1,0),0))</f>
        <v/>
      </c>
      <c r="AA53" s="76" t="str">
        <f>IF(中学一覧表!T54="","",中学一覧表!T54&amp;".")&amp;IF(中学一覧表!U54="","",TEXT(中学一覧表!U54,"00")&amp;".")&amp;IF(中学一覧表!V54="","",TEXT(中学一覧表!V54,"00"))</f>
        <v/>
      </c>
      <c r="AB53" s="76" t="str">
        <f>IF(中学一覧表!S54="","","0")</f>
        <v/>
      </c>
      <c r="AC53" s="76" t="str">
        <f>IF(中学一覧表!S54="","","2")</f>
        <v/>
      </c>
    </row>
    <row r="54" spans="1:29" ht="18" customHeight="1">
      <c r="A54" s="76">
        <f t="shared" si="0"/>
        <v>0</v>
      </c>
      <c r="B54" s="76" t="str">
        <f>IF(中学一覧表!D55="","",IF(中学一覧表!C55="男",10000+中学一覧表!D55,20000+中学一覧表!D55))</f>
        <v/>
      </c>
      <c r="C54" s="76" t="str">
        <f ca="1">IF(中学一覧表!D55="","",VLOOKUP(VLOOKUP(中学一覧表!D55,INDIRECT("中学"&amp;中学一覧表!C55&amp;"選手データ!A:O"),MATCH("所属",INDIRECT("中学"&amp;中学一覧表!C55&amp;"選手データ!1:1"),0),0)&amp;"中",所属csv!$A:$H,MATCH("所属コード",所属csv!$1:$1,0),0))</f>
        <v/>
      </c>
      <c r="F54" s="76" t="str">
        <f>IF(中学一覧表!D55="","",中学一覧表!D55)</f>
        <v/>
      </c>
      <c r="G54" s="76" t="str">
        <f ca="1">IF(中学一覧表!E55="","",中学一覧表!E55)</f>
        <v/>
      </c>
      <c r="H54" s="76" t="str">
        <f ca="1">IF(中学一覧表!D55="","",VLOOKUP(中学一覧表!D55,INDIRECT("中学"&amp;中学一覧表!C55&amp;"選手データ!A:O"),MATCH("ﾌﾘｶﾞﾅ(姓)",INDIRECT("中学"&amp;中学一覧表!C55&amp;"選手データ!1:1"),0),0)&amp;" "&amp;VLOOKUP(中学一覧表!D55,INDIRECT("中学"&amp;中学一覧表!C55&amp;"選手データ!A:O"),MATCH("ﾌﾘｶﾞﾅ(名)",INDIRECT("中学"&amp;中学一覧表!C55&amp;"選手データ!1:1"),0),0))</f>
        <v/>
      </c>
      <c r="I54" s="76" t="str">
        <f ca="1">IF(中学一覧表!E55="","",中学一覧表!E55)</f>
        <v/>
      </c>
      <c r="J54" s="76" t="str">
        <f ca="1">IF(中学一覧表!D55="","",VLOOKUP(中学一覧表!D55,INDIRECT("中学"&amp;中学一覧表!C55&amp;"選手データ!A:O"),MATCH("FAMILY NAME",INDIRECT("中学"&amp;中学一覧表!C55&amp;"選手データ!1:1"),0),0)&amp;" "&amp;VLOOKUP(中学一覧表!D55,INDIRECT("中学"&amp;中学一覧表!C55&amp;"選手データ!A:O"),MATCH("Firstname",INDIRECT("中学"&amp;中学一覧表!C55&amp;"選手データ!1:1"),0),0))</f>
        <v/>
      </c>
      <c r="K54" s="76" t="str">
        <f>IF(中学一覧表!D55="","","JPN")</f>
        <v/>
      </c>
      <c r="L54" s="76" t="str">
        <f>IF(中学一覧表!D55="","",IF(中学一覧表!C55="男",1,2))</f>
        <v/>
      </c>
      <c r="M54" s="76" t="str">
        <f>IF(中学一覧表!D55="","",中学一覧表!F55)</f>
        <v/>
      </c>
      <c r="N54" s="76" t="str">
        <f ca="1">IF(中学一覧表!D55="","",LEFT(VLOOKUP(中学一覧表!D55,INDIRECT("中学"&amp;中学一覧表!C55&amp;"選手データ!A:O"),MATCH("Birthday",INDIRECT("中学"&amp;中学一覧表!C55&amp;"選手データ!1:1"),0),0),4))</f>
        <v/>
      </c>
      <c r="O54" s="76" t="str">
        <f>IF(中学一覧表!D55="","","0")</f>
        <v/>
      </c>
      <c r="P54" s="76" t="str">
        <f>IF(中学一覧表!D55="","","千葉")</f>
        <v/>
      </c>
      <c r="R54" s="76" t="str">
        <f>IF(中学一覧表!G55="","",VLOOKUP(中学一覧表!G55,競技csv!$A:$O,MATCH("競技コード",競技csv!$1:$1,0),0))</f>
        <v/>
      </c>
      <c r="S54" s="76" t="str" cm="1">
        <f t="array" ref="S54">IF(中学一覧表!J55="","",中学一覧表!J55&amp;".")&amp;_xlfn.IFS(中学一覧表!K55="","",OR(VLOOKUP(R54,競技csv!$B:$O,2,0)&lt;=31,VLOOKUP(R54,競技csv!$B:$O,2,0)&gt;=100),TEXT(中学一覧表!K55,"00")&amp;".",TRUE,TEXT(中学一覧表!K55,"00")&amp;"m")&amp;IF(中学一覧表!L55="","",TEXT(中学一覧表!L55,"00"))</f>
        <v/>
      </c>
      <c r="T54" s="76" t="str">
        <f>IF(中学一覧表!G55="","","0")</f>
        <v/>
      </c>
      <c r="U54" s="76" t="str">
        <f>IF(中学一覧表!G55="","","2")</f>
        <v/>
      </c>
      <c r="V54" s="76" t="str">
        <f>IF(中学一覧表!M55="","",VLOOKUP(中学一覧表!M55,競技csv!$A:$O,MATCH("競技コード",競技csv!$1:$1,0),0))</f>
        <v/>
      </c>
      <c r="W54" s="76" t="str" cm="1">
        <f t="array" ref="W54">IF(中学一覧表!P55="","",中学一覧表!P55&amp;".")&amp;_xlfn.IFS(中学一覧表!Q55="","",OR(VLOOKUP(V54,競技csv!$B:$O,2,0)&lt;=31,VLOOKUP(V54,競技csv!$B:$O,2,0)&gt;=100),TEXT(中学一覧表!Q55,"00")&amp;".",TRUE,TEXT(中学一覧表!Q55,"00")&amp;"m")&amp;IF(中学一覧表!R55="","",TEXT(中学一覧表!R55,"00"))</f>
        <v/>
      </c>
      <c r="X54" s="76" t="str">
        <f>IF(中学一覧表!M55="","","0")</f>
        <v/>
      </c>
      <c r="Y54" s="76" t="str">
        <f>IF(中学一覧表!M55="","","2")</f>
        <v/>
      </c>
      <c r="Z54" s="76" t="str">
        <f>IF(中学一覧表!S55="","",VLOOKUP("中学"&amp;中学一覧表!C55&amp;"子4X100mR",競技csv!A:O,MATCH("競技コード",競技csv!$1:$1,0),0))</f>
        <v/>
      </c>
      <c r="AA54" s="76" t="str">
        <f>IF(中学一覧表!T55="","",中学一覧表!T55&amp;".")&amp;IF(中学一覧表!U55="","",TEXT(中学一覧表!U55,"00")&amp;".")&amp;IF(中学一覧表!V55="","",TEXT(中学一覧表!V55,"00"))</f>
        <v/>
      </c>
      <c r="AB54" s="76" t="str">
        <f>IF(中学一覧表!S55="","","0")</f>
        <v/>
      </c>
      <c r="AC54" s="76" t="str">
        <f>IF(中学一覧表!S55="","","2")</f>
        <v/>
      </c>
    </row>
    <row r="55" spans="1:29" ht="18" customHeight="1">
      <c r="A55" s="76">
        <f t="shared" si="0"/>
        <v>0</v>
      </c>
      <c r="B55" s="76" t="str">
        <f>IF(中学一覧表!D56="","",IF(中学一覧表!C56="男",10000+中学一覧表!D56,20000+中学一覧表!D56))</f>
        <v/>
      </c>
      <c r="C55" s="76" t="str">
        <f ca="1">IF(中学一覧表!D56="","",VLOOKUP(VLOOKUP(中学一覧表!D56,INDIRECT("中学"&amp;中学一覧表!C56&amp;"選手データ!A:O"),MATCH("所属",INDIRECT("中学"&amp;中学一覧表!C56&amp;"選手データ!1:1"),0),0)&amp;"中",所属csv!$A:$H,MATCH("所属コード",所属csv!$1:$1,0),0))</f>
        <v/>
      </c>
      <c r="F55" s="76" t="str">
        <f>IF(中学一覧表!D56="","",中学一覧表!D56)</f>
        <v/>
      </c>
      <c r="G55" s="76" t="str">
        <f ca="1">IF(中学一覧表!E56="","",中学一覧表!E56)</f>
        <v/>
      </c>
      <c r="H55" s="76" t="str">
        <f ca="1">IF(中学一覧表!D56="","",VLOOKUP(中学一覧表!D56,INDIRECT("中学"&amp;中学一覧表!C56&amp;"選手データ!A:O"),MATCH("ﾌﾘｶﾞﾅ(姓)",INDIRECT("中学"&amp;中学一覧表!C56&amp;"選手データ!1:1"),0),0)&amp;" "&amp;VLOOKUP(中学一覧表!D56,INDIRECT("中学"&amp;中学一覧表!C56&amp;"選手データ!A:O"),MATCH("ﾌﾘｶﾞﾅ(名)",INDIRECT("中学"&amp;中学一覧表!C56&amp;"選手データ!1:1"),0),0))</f>
        <v/>
      </c>
      <c r="I55" s="76" t="str">
        <f ca="1">IF(中学一覧表!E56="","",中学一覧表!E56)</f>
        <v/>
      </c>
      <c r="J55" s="76" t="str">
        <f ca="1">IF(中学一覧表!D56="","",VLOOKUP(中学一覧表!D56,INDIRECT("中学"&amp;中学一覧表!C56&amp;"選手データ!A:O"),MATCH("FAMILY NAME",INDIRECT("中学"&amp;中学一覧表!C56&amp;"選手データ!1:1"),0),0)&amp;" "&amp;VLOOKUP(中学一覧表!D56,INDIRECT("中学"&amp;中学一覧表!C56&amp;"選手データ!A:O"),MATCH("Firstname",INDIRECT("中学"&amp;中学一覧表!C56&amp;"選手データ!1:1"),0),0))</f>
        <v/>
      </c>
      <c r="K55" s="76" t="str">
        <f>IF(中学一覧表!D56="","","JPN")</f>
        <v/>
      </c>
      <c r="L55" s="76" t="str">
        <f>IF(中学一覧表!D56="","",IF(中学一覧表!C56="男",1,2))</f>
        <v/>
      </c>
      <c r="M55" s="76" t="str">
        <f>IF(中学一覧表!D56="","",中学一覧表!F56)</f>
        <v/>
      </c>
      <c r="N55" s="76" t="str">
        <f ca="1">IF(中学一覧表!D56="","",LEFT(VLOOKUP(中学一覧表!D56,INDIRECT("中学"&amp;中学一覧表!C56&amp;"選手データ!A:O"),MATCH("Birthday",INDIRECT("中学"&amp;中学一覧表!C56&amp;"選手データ!1:1"),0),0),4))</f>
        <v/>
      </c>
      <c r="O55" s="76" t="str">
        <f>IF(中学一覧表!D56="","","0")</f>
        <v/>
      </c>
      <c r="P55" s="76" t="str">
        <f>IF(中学一覧表!D56="","","千葉")</f>
        <v/>
      </c>
      <c r="R55" s="76" t="str">
        <f>IF(中学一覧表!G56="","",VLOOKUP(中学一覧表!G56,競技csv!$A:$O,MATCH("競技コード",競技csv!$1:$1,0),0))</f>
        <v/>
      </c>
      <c r="S55" s="76" t="str" cm="1">
        <f t="array" ref="S55">IF(中学一覧表!J56="","",中学一覧表!J56&amp;".")&amp;_xlfn.IFS(中学一覧表!K56="","",OR(VLOOKUP(R55,競技csv!$B:$O,2,0)&lt;=31,VLOOKUP(R55,競技csv!$B:$O,2,0)&gt;=100),TEXT(中学一覧表!K56,"00")&amp;".",TRUE,TEXT(中学一覧表!K56,"00")&amp;"m")&amp;IF(中学一覧表!L56="","",TEXT(中学一覧表!L56,"00"))</f>
        <v/>
      </c>
      <c r="T55" s="76" t="str">
        <f>IF(中学一覧表!G56="","","0")</f>
        <v/>
      </c>
      <c r="U55" s="76" t="str">
        <f>IF(中学一覧表!G56="","","2")</f>
        <v/>
      </c>
      <c r="V55" s="76" t="str">
        <f>IF(中学一覧表!M56="","",VLOOKUP(中学一覧表!M56,競技csv!$A:$O,MATCH("競技コード",競技csv!$1:$1,0),0))</f>
        <v/>
      </c>
      <c r="W55" s="76" t="str" cm="1">
        <f t="array" ref="W55">IF(中学一覧表!P56="","",中学一覧表!P56&amp;".")&amp;_xlfn.IFS(中学一覧表!Q56="","",OR(VLOOKUP(V55,競技csv!$B:$O,2,0)&lt;=31,VLOOKUP(V55,競技csv!$B:$O,2,0)&gt;=100),TEXT(中学一覧表!Q56,"00")&amp;".",TRUE,TEXT(中学一覧表!Q56,"00")&amp;"m")&amp;IF(中学一覧表!R56="","",TEXT(中学一覧表!R56,"00"))</f>
        <v/>
      </c>
      <c r="X55" s="76" t="str">
        <f>IF(中学一覧表!M56="","","0")</f>
        <v/>
      </c>
      <c r="Y55" s="76" t="str">
        <f>IF(中学一覧表!M56="","","2")</f>
        <v/>
      </c>
      <c r="Z55" s="76" t="str">
        <f>IF(中学一覧表!S56="","",VLOOKUP("中学"&amp;中学一覧表!C56&amp;"子4X100mR",競技csv!A:O,MATCH("競技コード",競技csv!$1:$1,0),0))</f>
        <v/>
      </c>
      <c r="AA55" s="76" t="str">
        <f>IF(中学一覧表!T56="","",中学一覧表!T56&amp;".")&amp;IF(中学一覧表!U56="","",TEXT(中学一覧表!U56,"00")&amp;".")&amp;IF(中学一覧表!V56="","",TEXT(中学一覧表!V56,"00"))</f>
        <v/>
      </c>
      <c r="AB55" s="76" t="str">
        <f>IF(中学一覧表!S56="","","0")</f>
        <v/>
      </c>
      <c r="AC55" s="76" t="str">
        <f>IF(中学一覧表!S56="","","2")</f>
        <v/>
      </c>
    </row>
    <row r="56" spans="1:29" ht="18" customHeight="1">
      <c r="A56" s="76">
        <f t="shared" si="0"/>
        <v>0</v>
      </c>
      <c r="B56" s="76" t="str">
        <f>IF(中学一覧表!D57="","",IF(中学一覧表!C57="男",10000+中学一覧表!D57,20000+中学一覧表!D57))</f>
        <v/>
      </c>
      <c r="C56" s="76" t="str">
        <f ca="1">IF(中学一覧表!D57="","",VLOOKUP(VLOOKUP(中学一覧表!D57,INDIRECT("中学"&amp;中学一覧表!C57&amp;"選手データ!A:O"),MATCH("所属",INDIRECT("中学"&amp;中学一覧表!C57&amp;"選手データ!1:1"),0),0)&amp;"中",所属csv!$A:$H,MATCH("所属コード",所属csv!$1:$1,0),0))</f>
        <v/>
      </c>
      <c r="F56" s="76" t="str">
        <f>IF(中学一覧表!D57="","",中学一覧表!D57)</f>
        <v/>
      </c>
      <c r="G56" s="76" t="str">
        <f ca="1">IF(中学一覧表!E57="","",中学一覧表!E57)</f>
        <v/>
      </c>
      <c r="H56" s="76" t="str">
        <f ca="1">IF(中学一覧表!D57="","",VLOOKUP(中学一覧表!D57,INDIRECT("中学"&amp;中学一覧表!C57&amp;"選手データ!A:O"),MATCH("ﾌﾘｶﾞﾅ(姓)",INDIRECT("中学"&amp;中学一覧表!C57&amp;"選手データ!1:1"),0),0)&amp;" "&amp;VLOOKUP(中学一覧表!D57,INDIRECT("中学"&amp;中学一覧表!C57&amp;"選手データ!A:O"),MATCH("ﾌﾘｶﾞﾅ(名)",INDIRECT("中学"&amp;中学一覧表!C57&amp;"選手データ!1:1"),0),0))</f>
        <v/>
      </c>
      <c r="I56" s="76" t="str">
        <f ca="1">IF(中学一覧表!E57="","",中学一覧表!E57)</f>
        <v/>
      </c>
      <c r="J56" s="76" t="str">
        <f ca="1">IF(中学一覧表!D57="","",VLOOKUP(中学一覧表!D57,INDIRECT("中学"&amp;中学一覧表!C57&amp;"選手データ!A:O"),MATCH("FAMILY NAME",INDIRECT("中学"&amp;中学一覧表!C57&amp;"選手データ!1:1"),0),0)&amp;" "&amp;VLOOKUP(中学一覧表!D57,INDIRECT("中学"&amp;中学一覧表!C57&amp;"選手データ!A:O"),MATCH("Firstname",INDIRECT("中学"&amp;中学一覧表!C57&amp;"選手データ!1:1"),0),0))</f>
        <v/>
      </c>
      <c r="K56" s="76" t="str">
        <f>IF(中学一覧表!D57="","","JPN")</f>
        <v/>
      </c>
      <c r="L56" s="76" t="str">
        <f>IF(中学一覧表!D57="","",IF(中学一覧表!C57="男",1,2))</f>
        <v/>
      </c>
      <c r="M56" s="76" t="str">
        <f>IF(中学一覧表!D57="","",中学一覧表!F57)</f>
        <v/>
      </c>
      <c r="N56" s="76" t="str">
        <f ca="1">IF(中学一覧表!D57="","",LEFT(VLOOKUP(中学一覧表!D57,INDIRECT("中学"&amp;中学一覧表!C57&amp;"選手データ!A:O"),MATCH("Birthday",INDIRECT("中学"&amp;中学一覧表!C57&amp;"選手データ!1:1"),0),0),4))</f>
        <v/>
      </c>
      <c r="O56" s="76" t="str">
        <f>IF(中学一覧表!D57="","","0")</f>
        <v/>
      </c>
      <c r="P56" s="76" t="str">
        <f>IF(中学一覧表!D57="","","千葉")</f>
        <v/>
      </c>
      <c r="R56" s="76" t="str">
        <f>IF(中学一覧表!G57="","",VLOOKUP(中学一覧表!G57,競技csv!$A:$O,MATCH("競技コード",競技csv!$1:$1,0),0))</f>
        <v/>
      </c>
      <c r="S56" s="76" t="str" cm="1">
        <f t="array" ref="S56">IF(中学一覧表!J57="","",中学一覧表!J57&amp;".")&amp;_xlfn.IFS(中学一覧表!K57="","",OR(VLOOKUP(R56,競技csv!$B:$O,2,0)&lt;=31,VLOOKUP(R56,競技csv!$B:$O,2,0)&gt;=100),TEXT(中学一覧表!K57,"00")&amp;".",TRUE,TEXT(中学一覧表!K57,"00")&amp;"m")&amp;IF(中学一覧表!L57="","",TEXT(中学一覧表!L57,"00"))</f>
        <v/>
      </c>
      <c r="T56" s="76" t="str">
        <f>IF(中学一覧表!G57="","","0")</f>
        <v/>
      </c>
      <c r="U56" s="76" t="str">
        <f>IF(中学一覧表!G57="","","2")</f>
        <v/>
      </c>
      <c r="V56" s="76" t="str">
        <f>IF(中学一覧表!M57="","",VLOOKUP(中学一覧表!M57,競技csv!$A:$O,MATCH("競技コード",競技csv!$1:$1,0),0))</f>
        <v/>
      </c>
      <c r="W56" s="76" t="str" cm="1">
        <f t="array" ref="W56">IF(中学一覧表!P57="","",中学一覧表!P57&amp;".")&amp;_xlfn.IFS(中学一覧表!Q57="","",OR(VLOOKUP(V56,競技csv!$B:$O,2,0)&lt;=31,VLOOKUP(V56,競技csv!$B:$O,2,0)&gt;=100),TEXT(中学一覧表!Q57,"00")&amp;".",TRUE,TEXT(中学一覧表!Q57,"00")&amp;"m")&amp;IF(中学一覧表!R57="","",TEXT(中学一覧表!R57,"00"))</f>
        <v/>
      </c>
      <c r="X56" s="76" t="str">
        <f>IF(中学一覧表!M57="","","0")</f>
        <v/>
      </c>
      <c r="Y56" s="76" t="str">
        <f>IF(中学一覧表!M57="","","2")</f>
        <v/>
      </c>
      <c r="Z56" s="76" t="str">
        <f>IF(中学一覧表!S57="","",VLOOKUP("中学"&amp;中学一覧表!C57&amp;"子4X100mR",競技csv!A:O,MATCH("競技コード",競技csv!$1:$1,0),0))</f>
        <v/>
      </c>
      <c r="AA56" s="76" t="str">
        <f>IF(中学一覧表!T57="","",中学一覧表!T57&amp;".")&amp;IF(中学一覧表!U57="","",TEXT(中学一覧表!U57,"00")&amp;".")&amp;IF(中学一覧表!V57="","",TEXT(中学一覧表!V57,"00"))</f>
        <v/>
      </c>
      <c r="AB56" s="76" t="str">
        <f>IF(中学一覧表!S57="","","0")</f>
        <v/>
      </c>
      <c r="AC56" s="76" t="str">
        <f>IF(中学一覧表!S57="","","2")</f>
        <v/>
      </c>
    </row>
    <row r="57" spans="1:29" ht="18" customHeight="1">
      <c r="A57" s="76">
        <f t="shared" si="0"/>
        <v>0</v>
      </c>
      <c r="B57" s="76" t="str">
        <f>IF(中学一覧表!D58="","",IF(中学一覧表!C58="男",10000+中学一覧表!D58,20000+中学一覧表!D58))</f>
        <v/>
      </c>
      <c r="C57" s="76" t="str">
        <f ca="1">IF(中学一覧表!D58="","",VLOOKUP(VLOOKUP(中学一覧表!D58,INDIRECT("中学"&amp;中学一覧表!C58&amp;"選手データ!A:O"),MATCH("所属",INDIRECT("中学"&amp;中学一覧表!C58&amp;"選手データ!1:1"),0),0)&amp;"中",所属csv!$A:$H,MATCH("所属コード",所属csv!$1:$1,0),0))</f>
        <v/>
      </c>
      <c r="F57" s="76" t="str">
        <f>IF(中学一覧表!D58="","",中学一覧表!D58)</f>
        <v/>
      </c>
      <c r="G57" s="76" t="str">
        <f ca="1">IF(中学一覧表!E58="","",中学一覧表!E58)</f>
        <v/>
      </c>
      <c r="H57" s="76" t="str">
        <f ca="1">IF(中学一覧表!D58="","",VLOOKUP(中学一覧表!D58,INDIRECT("中学"&amp;中学一覧表!C58&amp;"選手データ!A:O"),MATCH("ﾌﾘｶﾞﾅ(姓)",INDIRECT("中学"&amp;中学一覧表!C58&amp;"選手データ!1:1"),0),0)&amp;" "&amp;VLOOKUP(中学一覧表!D58,INDIRECT("中学"&amp;中学一覧表!C58&amp;"選手データ!A:O"),MATCH("ﾌﾘｶﾞﾅ(名)",INDIRECT("中学"&amp;中学一覧表!C58&amp;"選手データ!1:1"),0),0))</f>
        <v/>
      </c>
      <c r="I57" s="76" t="str">
        <f ca="1">IF(中学一覧表!E58="","",中学一覧表!E58)</f>
        <v/>
      </c>
      <c r="J57" s="76" t="str">
        <f ca="1">IF(中学一覧表!D58="","",VLOOKUP(中学一覧表!D58,INDIRECT("中学"&amp;中学一覧表!C58&amp;"選手データ!A:O"),MATCH("FAMILY NAME",INDIRECT("中学"&amp;中学一覧表!C58&amp;"選手データ!1:1"),0),0)&amp;" "&amp;VLOOKUP(中学一覧表!D58,INDIRECT("中学"&amp;中学一覧表!C58&amp;"選手データ!A:O"),MATCH("Firstname",INDIRECT("中学"&amp;中学一覧表!C58&amp;"選手データ!1:1"),0),0))</f>
        <v/>
      </c>
      <c r="K57" s="76" t="str">
        <f>IF(中学一覧表!D58="","","JPN")</f>
        <v/>
      </c>
      <c r="L57" s="76" t="str">
        <f>IF(中学一覧表!D58="","",IF(中学一覧表!C58="男",1,2))</f>
        <v/>
      </c>
      <c r="M57" s="76" t="str">
        <f>IF(中学一覧表!D58="","",中学一覧表!F58)</f>
        <v/>
      </c>
      <c r="N57" s="76" t="str">
        <f ca="1">IF(中学一覧表!D58="","",LEFT(VLOOKUP(中学一覧表!D58,INDIRECT("中学"&amp;中学一覧表!C58&amp;"選手データ!A:O"),MATCH("Birthday",INDIRECT("中学"&amp;中学一覧表!C58&amp;"選手データ!1:1"),0),0),4))</f>
        <v/>
      </c>
      <c r="O57" s="76" t="str">
        <f>IF(中学一覧表!D58="","","0")</f>
        <v/>
      </c>
      <c r="P57" s="76" t="str">
        <f>IF(中学一覧表!D58="","","千葉")</f>
        <v/>
      </c>
      <c r="R57" s="76" t="str">
        <f>IF(中学一覧表!G58="","",VLOOKUP(中学一覧表!G58,競技csv!$A:$O,MATCH("競技コード",競技csv!$1:$1,0),0))</f>
        <v/>
      </c>
      <c r="S57" s="76" t="str" cm="1">
        <f t="array" ref="S57">IF(中学一覧表!J58="","",中学一覧表!J58&amp;".")&amp;_xlfn.IFS(中学一覧表!K58="","",OR(VLOOKUP(R57,競技csv!$B:$O,2,0)&lt;=31,VLOOKUP(R57,競技csv!$B:$O,2,0)&gt;=100),TEXT(中学一覧表!K58,"00")&amp;".",TRUE,TEXT(中学一覧表!K58,"00")&amp;"m")&amp;IF(中学一覧表!L58="","",TEXT(中学一覧表!L58,"00"))</f>
        <v/>
      </c>
      <c r="T57" s="76" t="str">
        <f>IF(中学一覧表!G58="","","0")</f>
        <v/>
      </c>
      <c r="U57" s="76" t="str">
        <f>IF(中学一覧表!G58="","","2")</f>
        <v/>
      </c>
      <c r="V57" s="76" t="str">
        <f>IF(中学一覧表!M58="","",VLOOKUP(中学一覧表!M58,競技csv!$A:$O,MATCH("競技コード",競技csv!$1:$1,0),0))</f>
        <v/>
      </c>
      <c r="W57" s="76" t="str" cm="1">
        <f t="array" ref="W57">IF(中学一覧表!P58="","",中学一覧表!P58&amp;".")&amp;_xlfn.IFS(中学一覧表!Q58="","",OR(VLOOKUP(V57,競技csv!$B:$O,2,0)&lt;=31,VLOOKUP(V57,競技csv!$B:$O,2,0)&gt;=100),TEXT(中学一覧表!Q58,"00")&amp;".",TRUE,TEXT(中学一覧表!Q58,"00")&amp;"m")&amp;IF(中学一覧表!R58="","",TEXT(中学一覧表!R58,"00"))</f>
        <v/>
      </c>
      <c r="X57" s="76" t="str">
        <f>IF(中学一覧表!M58="","","0")</f>
        <v/>
      </c>
      <c r="Y57" s="76" t="str">
        <f>IF(中学一覧表!M58="","","2")</f>
        <v/>
      </c>
      <c r="Z57" s="76" t="str">
        <f>IF(中学一覧表!S58="","",VLOOKUP("中学"&amp;中学一覧表!C58&amp;"子4X100mR",競技csv!A:O,MATCH("競技コード",競技csv!$1:$1,0),0))</f>
        <v/>
      </c>
      <c r="AA57" s="76" t="str">
        <f>IF(中学一覧表!T58="","",中学一覧表!T58&amp;".")&amp;IF(中学一覧表!U58="","",TEXT(中学一覧表!U58,"00")&amp;".")&amp;IF(中学一覧表!V58="","",TEXT(中学一覧表!V58,"00"))</f>
        <v/>
      </c>
      <c r="AB57" s="76" t="str">
        <f>IF(中学一覧表!S58="","","0")</f>
        <v/>
      </c>
      <c r="AC57" s="76" t="str">
        <f>IF(中学一覧表!S58="","","2")</f>
        <v/>
      </c>
    </row>
    <row r="58" spans="1:29" ht="18" customHeight="1">
      <c r="A58" s="76">
        <f t="shared" si="0"/>
        <v>0</v>
      </c>
      <c r="B58" s="76" t="str">
        <f>IF(中学一覧表!D59="","",IF(中学一覧表!C59="男",10000+中学一覧表!D59,20000+中学一覧表!D59))</f>
        <v/>
      </c>
      <c r="C58" s="76" t="str">
        <f ca="1">IF(中学一覧表!D59="","",VLOOKUP(VLOOKUP(中学一覧表!D59,INDIRECT("中学"&amp;中学一覧表!C59&amp;"選手データ!A:O"),MATCH("所属",INDIRECT("中学"&amp;中学一覧表!C59&amp;"選手データ!1:1"),0),0)&amp;"中",所属csv!$A:$H,MATCH("所属コード",所属csv!$1:$1,0),0))</f>
        <v/>
      </c>
      <c r="F58" s="76" t="str">
        <f>IF(中学一覧表!D59="","",中学一覧表!D59)</f>
        <v/>
      </c>
      <c r="G58" s="76" t="str">
        <f ca="1">IF(中学一覧表!E59="","",中学一覧表!E59)</f>
        <v/>
      </c>
      <c r="H58" s="76" t="str">
        <f ca="1">IF(中学一覧表!D59="","",VLOOKUP(中学一覧表!D59,INDIRECT("中学"&amp;中学一覧表!C59&amp;"選手データ!A:O"),MATCH("ﾌﾘｶﾞﾅ(姓)",INDIRECT("中学"&amp;中学一覧表!C59&amp;"選手データ!1:1"),0),0)&amp;" "&amp;VLOOKUP(中学一覧表!D59,INDIRECT("中学"&amp;中学一覧表!C59&amp;"選手データ!A:O"),MATCH("ﾌﾘｶﾞﾅ(名)",INDIRECT("中学"&amp;中学一覧表!C59&amp;"選手データ!1:1"),0),0))</f>
        <v/>
      </c>
      <c r="I58" s="76" t="str">
        <f ca="1">IF(中学一覧表!E59="","",中学一覧表!E59)</f>
        <v/>
      </c>
      <c r="J58" s="76" t="str">
        <f ca="1">IF(中学一覧表!D59="","",VLOOKUP(中学一覧表!D59,INDIRECT("中学"&amp;中学一覧表!C59&amp;"選手データ!A:O"),MATCH("FAMILY NAME",INDIRECT("中学"&amp;中学一覧表!C59&amp;"選手データ!1:1"),0),0)&amp;" "&amp;VLOOKUP(中学一覧表!D59,INDIRECT("中学"&amp;中学一覧表!C59&amp;"選手データ!A:O"),MATCH("Firstname",INDIRECT("中学"&amp;中学一覧表!C59&amp;"選手データ!1:1"),0),0))</f>
        <v/>
      </c>
      <c r="K58" s="76" t="str">
        <f>IF(中学一覧表!D59="","","JPN")</f>
        <v/>
      </c>
      <c r="L58" s="76" t="str">
        <f>IF(中学一覧表!D59="","",IF(中学一覧表!C59="男",1,2))</f>
        <v/>
      </c>
      <c r="M58" s="76" t="str">
        <f>IF(中学一覧表!D59="","",中学一覧表!F59)</f>
        <v/>
      </c>
      <c r="N58" s="76" t="str">
        <f ca="1">IF(中学一覧表!D59="","",LEFT(VLOOKUP(中学一覧表!D59,INDIRECT("中学"&amp;中学一覧表!C59&amp;"選手データ!A:O"),MATCH("Birthday",INDIRECT("中学"&amp;中学一覧表!C59&amp;"選手データ!1:1"),0),0),4))</f>
        <v/>
      </c>
      <c r="O58" s="76" t="str">
        <f>IF(中学一覧表!D59="","","0")</f>
        <v/>
      </c>
      <c r="P58" s="76" t="str">
        <f>IF(中学一覧表!D59="","","千葉")</f>
        <v/>
      </c>
      <c r="R58" s="76" t="str">
        <f>IF(中学一覧表!G59="","",VLOOKUP(中学一覧表!G59,競技csv!$A:$O,MATCH("競技コード",競技csv!$1:$1,0),0))</f>
        <v/>
      </c>
      <c r="S58" s="76" t="str" cm="1">
        <f t="array" ref="S58">IF(中学一覧表!J59="","",中学一覧表!J59&amp;".")&amp;_xlfn.IFS(中学一覧表!K59="","",OR(VLOOKUP(R58,競技csv!$B:$O,2,0)&lt;=31,VLOOKUP(R58,競技csv!$B:$O,2,0)&gt;=100),TEXT(中学一覧表!K59,"00")&amp;".",TRUE,TEXT(中学一覧表!K59,"00")&amp;"m")&amp;IF(中学一覧表!L59="","",TEXT(中学一覧表!L59,"00"))</f>
        <v/>
      </c>
      <c r="T58" s="76" t="str">
        <f>IF(中学一覧表!G59="","","0")</f>
        <v/>
      </c>
      <c r="U58" s="76" t="str">
        <f>IF(中学一覧表!G59="","","2")</f>
        <v/>
      </c>
      <c r="V58" s="76" t="str">
        <f>IF(中学一覧表!M59="","",VLOOKUP(中学一覧表!M59,競技csv!$A:$O,MATCH("競技コード",競技csv!$1:$1,0),0))</f>
        <v/>
      </c>
      <c r="W58" s="76" t="str" cm="1">
        <f t="array" ref="W58">IF(中学一覧表!P59="","",中学一覧表!P59&amp;".")&amp;_xlfn.IFS(中学一覧表!Q59="","",OR(VLOOKUP(V58,競技csv!$B:$O,2,0)&lt;=31,VLOOKUP(V58,競技csv!$B:$O,2,0)&gt;=100),TEXT(中学一覧表!Q59,"00")&amp;".",TRUE,TEXT(中学一覧表!Q59,"00")&amp;"m")&amp;IF(中学一覧表!R59="","",TEXT(中学一覧表!R59,"00"))</f>
        <v/>
      </c>
      <c r="X58" s="76" t="str">
        <f>IF(中学一覧表!M59="","","0")</f>
        <v/>
      </c>
      <c r="Y58" s="76" t="str">
        <f>IF(中学一覧表!M59="","","2")</f>
        <v/>
      </c>
      <c r="Z58" s="76" t="str">
        <f>IF(中学一覧表!S59="","",VLOOKUP("中学"&amp;中学一覧表!C59&amp;"子4X100mR",競技csv!A:O,MATCH("競技コード",競技csv!$1:$1,0),0))</f>
        <v/>
      </c>
      <c r="AA58" s="76" t="str">
        <f>IF(中学一覧表!T59="","",中学一覧表!T59&amp;".")&amp;IF(中学一覧表!U59="","",TEXT(中学一覧表!U59,"00")&amp;".")&amp;IF(中学一覧表!V59="","",TEXT(中学一覧表!V59,"00"))</f>
        <v/>
      </c>
      <c r="AB58" s="76" t="str">
        <f>IF(中学一覧表!S59="","","0")</f>
        <v/>
      </c>
      <c r="AC58" s="76" t="str">
        <f>IF(中学一覧表!S59="","","2")</f>
        <v/>
      </c>
    </row>
    <row r="59" spans="1:29" ht="18" customHeight="1">
      <c r="A59" s="76">
        <f t="shared" si="0"/>
        <v>0</v>
      </c>
      <c r="B59" s="76" t="str">
        <f>IF(中学一覧表!D60="","",IF(中学一覧表!C60="男",10000+中学一覧表!D60,20000+中学一覧表!D60))</f>
        <v/>
      </c>
      <c r="C59" s="76" t="str">
        <f ca="1">IF(中学一覧表!D60="","",VLOOKUP(VLOOKUP(中学一覧表!D60,INDIRECT("中学"&amp;中学一覧表!C60&amp;"選手データ!A:O"),MATCH("所属",INDIRECT("中学"&amp;中学一覧表!C60&amp;"選手データ!1:1"),0),0)&amp;"中",所属csv!$A:$H,MATCH("所属コード",所属csv!$1:$1,0),0))</f>
        <v/>
      </c>
      <c r="F59" s="76" t="str">
        <f>IF(中学一覧表!D60="","",中学一覧表!D60)</f>
        <v/>
      </c>
      <c r="G59" s="76" t="str">
        <f ca="1">IF(中学一覧表!E60="","",中学一覧表!E60)</f>
        <v/>
      </c>
      <c r="H59" s="76" t="str">
        <f ca="1">IF(中学一覧表!D60="","",VLOOKUP(中学一覧表!D60,INDIRECT("中学"&amp;中学一覧表!C60&amp;"選手データ!A:O"),MATCH("ﾌﾘｶﾞﾅ(姓)",INDIRECT("中学"&amp;中学一覧表!C60&amp;"選手データ!1:1"),0),0)&amp;" "&amp;VLOOKUP(中学一覧表!D60,INDIRECT("中学"&amp;中学一覧表!C60&amp;"選手データ!A:O"),MATCH("ﾌﾘｶﾞﾅ(名)",INDIRECT("中学"&amp;中学一覧表!C60&amp;"選手データ!1:1"),0),0))</f>
        <v/>
      </c>
      <c r="I59" s="76" t="str">
        <f ca="1">IF(中学一覧表!E60="","",中学一覧表!E60)</f>
        <v/>
      </c>
      <c r="J59" s="76" t="str">
        <f ca="1">IF(中学一覧表!D60="","",VLOOKUP(中学一覧表!D60,INDIRECT("中学"&amp;中学一覧表!C60&amp;"選手データ!A:O"),MATCH("FAMILY NAME",INDIRECT("中学"&amp;中学一覧表!C60&amp;"選手データ!1:1"),0),0)&amp;" "&amp;VLOOKUP(中学一覧表!D60,INDIRECT("中学"&amp;中学一覧表!C60&amp;"選手データ!A:O"),MATCH("Firstname",INDIRECT("中学"&amp;中学一覧表!C60&amp;"選手データ!1:1"),0),0))</f>
        <v/>
      </c>
      <c r="K59" s="76" t="str">
        <f>IF(中学一覧表!D60="","","JPN")</f>
        <v/>
      </c>
      <c r="L59" s="76" t="str">
        <f>IF(中学一覧表!D60="","",IF(中学一覧表!C60="男",1,2))</f>
        <v/>
      </c>
      <c r="M59" s="76" t="str">
        <f>IF(中学一覧表!D60="","",中学一覧表!F60)</f>
        <v/>
      </c>
      <c r="N59" s="76" t="str">
        <f ca="1">IF(中学一覧表!D60="","",LEFT(VLOOKUP(中学一覧表!D60,INDIRECT("中学"&amp;中学一覧表!C60&amp;"選手データ!A:O"),MATCH("Birthday",INDIRECT("中学"&amp;中学一覧表!C60&amp;"選手データ!1:1"),0),0),4))</f>
        <v/>
      </c>
      <c r="O59" s="76" t="str">
        <f>IF(中学一覧表!D60="","","0")</f>
        <v/>
      </c>
      <c r="P59" s="76" t="str">
        <f>IF(中学一覧表!D60="","","千葉")</f>
        <v/>
      </c>
      <c r="R59" s="76" t="str">
        <f>IF(中学一覧表!G60="","",VLOOKUP(中学一覧表!G60,競技csv!$A:$O,MATCH("競技コード",競技csv!$1:$1,0),0))</f>
        <v/>
      </c>
      <c r="S59" s="76" t="str" cm="1">
        <f t="array" ref="S59">IF(中学一覧表!J60="","",中学一覧表!J60&amp;".")&amp;_xlfn.IFS(中学一覧表!K60="","",OR(VLOOKUP(R59,競技csv!$B:$O,2,0)&lt;=31,VLOOKUP(R59,競技csv!$B:$O,2,0)&gt;=100),TEXT(中学一覧表!K60,"00")&amp;".",TRUE,TEXT(中学一覧表!K60,"00")&amp;"m")&amp;IF(中学一覧表!L60="","",TEXT(中学一覧表!L60,"00"))</f>
        <v/>
      </c>
      <c r="T59" s="76" t="str">
        <f>IF(中学一覧表!G60="","","0")</f>
        <v/>
      </c>
      <c r="U59" s="76" t="str">
        <f>IF(中学一覧表!G60="","","2")</f>
        <v/>
      </c>
      <c r="V59" s="76" t="str">
        <f>IF(中学一覧表!M60="","",VLOOKUP(中学一覧表!M60,競技csv!$A:$O,MATCH("競技コード",競技csv!$1:$1,0),0))</f>
        <v/>
      </c>
      <c r="W59" s="76" t="str" cm="1">
        <f t="array" ref="W59">IF(中学一覧表!P60="","",中学一覧表!P60&amp;".")&amp;_xlfn.IFS(中学一覧表!Q60="","",OR(VLOOKUP(V59,競技csv!$B:$O,2,0)&lt;=31,VLOOKUP(V59,競技csv!$B:$O,2,0)&gt;=100),TEXT(中学一覧表!Q60,"00")&amp;".",TRUE,TEXT(中学一覧表!Q60,"00")&amp;"m")&amp;IF(中学一覧表!R60="","",TEXT(中学一覧表!R60,"00"))</f>
        <v/>
      </c>
      <c r="X59" s="76" t="str">
        <f>IF(中学一覧表!M60="","","0")</f>
        <v/>
      </c>
      <c r="Y59" s="76" t="str">
        <f>IF(中学一覧表!M60="","","2")</f>
        <v/>
      </c>
      <c r="Z59" s="76" t="str">
        <f>IF(中学一覧表!S60="","",VLOOKUP("中学"&amp;中学一覧表!C60&amp;"子4X100mR",競技csv!A:O,MATCH("競技コード",競技csv!$1:$1,0),0))</f>
        <v/>
      </c>
      <c r="AA59" s="76" t="str">
        <f>IF(中学一覧表!T60="","",中学一覧表!T60&amp;".")&amp;IF(中学一覧表!U60="","",TEXT(中学一覧表!U60,"00")&amp;".")&amp;IF(中学一覧表!V60="","",TEXT(中学一覧表!V60,"00"))</f>
        <v/>
      </c>
      <c r="AB59" s="76" t="str">
        <f>IF(中学一覧表!S60="","","0")</f>
        <v/>
      </c>
      <c r="AC59" s="76" t="str">
        <f>IF(中学一覧表!S60="","","2")</f>
        <v/>
      </c>
    </row>
    <row r="60" spans="1:29" ht="18" customHeight="1">
      <c r="A60" s="76">
        <f t="shared" si="0"/>
        <v>0</v>
      </c>
      <c r="B60" s="76" t="str">
        <f>IF(中学一覧表!D61="","",IF(中学一覧表!C61="男",10000+中学一覧表!D61,20000+中学一覧表!D61))</f>
        <v/>
      </c>
      <c r="C60" s="76" t="str">
        <f ca="1">IF(中学一覧表!D61="","",VLOOKUP(VLOOKUP(中学一覧表!D61,INDIRECT("中学"&amp;中学一覧表!C61&amp;"選手データ!A:O"),MATCH("所属",INDIRECT("中学"&amp;中学一覧表!C61&amp;"選手データ!1:1"),0),0)&amp;"中",所属csv!$A:$H,MATCH("所属コード",所属csv!$1:$1,0),0))</f>
        <v/>
      </c>
      <c r="F60" s="76" t="str">
        <f>IF(中学一覧表!D61="","",中学一覧表!D61)</f>
        <v/>
      </c>
      <c r="G60" s="76" t="str">
        <f ca="1">IF(中学一覧表!E61="","",中学一覧表!E61)</f>
        <v/>
      </c>
      <c r="H60" s="76" t="str">
        <f ca="1">IF(中学一覧表!D61="","",VLOOKUP(中学一覧表!D61,INDIRECT("中学"&amp;中学一覧表!C61&amp;"選手データ!A:O"),MATCH("ﾌﾘｶﾞﾅ(姓)",INDIRECT("中学"&amp;中学一覧表!C61&amp;"選手データ!1:1"),0),0)&amp;" "&amp;VLOOKUP(中学一覧表!D61,INDIRECT("中学"&amp;中学一覧表!C61&amp;"選手データ!A:O"),MATCH("ﾌﾘｶﾞﾅ(名)",INDIRECT("中学"&amp;中学一覧表!C61&amp;"選手データ!1:1"),0),0))</f>
        <v/>
      </c>
      <c r="I60" s="76" t="str">
        <f ca="1">IF(中学一覧表!E61="","",中学一覧表!E61)</f>
        <v/>
      </c>
      <c r="J60" s="76" t="str">
        <f ca="1">IF(中学一覧表!D61="","",VLOOKUP(中学一覧表!D61,INDIRECT("中学"&amp;中学一覧表!C61&amp;"選手データ!A:O"),MATCH("FAMILY NAME",INDIRECT("中学"&amp;中学一覧表!C61&amp;"選手データ!1:1"),0),0)&amp;" "&amp;VLOOKUP(中学一覧表!D61,INDIRECT("中学"&amp;中学一覧表!C61&amp;"選手データ!A:O"),MATCH("Firstname",INDIRECT("中学"&amp;中学一覧表!C61&amp;"選手データ!1:1"),0),0))</f>
        <v/>
      </c>
      <c r="K60" s="76" t="str">
        <f>IF(中学一覧表!D61="","","JPN")</f>
        <v/>
      </c>
      <c r="L60" s="76" t="str">
        <f>IF(中学一覧表!D61="","",IF(中学一覧表!C61="男",1,2))</f>
        <v/>
      </c>
      <c r="M60" s="76" t="str">
        <f>IF(中学一覧表!D61="","",中学一覧表!F61)</f>
        <v/>
      </c>
      <c r="N60" s="76" t="str">
        <f ca="1">IF(中学一覧表!D61="","",LEFT(VLOOKUP(中学一覧表!D61,INDIRECT("中学"&amp;中学一覧表!C61&amp;"選手データ!A:O"),MATCH("Birthday",INDIRECT("中学"&amp;中学一覧表!C61&amp;"選手データ!1:1"),0),0),4))</f>
        <v/>
      </c>
      <c r="O60" s="76" t="str">
        <f>IF(中学一覧表!D61="","","0")</f>
        <v/>
      </c>
      <c r="P60" s="76" t="str">
        <f>IF(中学一覧表!D61="","","千葉")</f>
        <v/>
      </c>
      <c r="R60" s="76" t="str">
        <f>IF(中学一覧表!G61="","",VLOOKUP(中学一覧表!G61,競技csv!$A:$O,MATCH("競技コード",競技csv!$1:$1,0),0))</f>
        <v/>
      </c>
      <c r="S60" s="76" t="str" cm="1">
        <f t="array" ref="S60">IF(中学一覧表!J61="","",中学一覧表!J61&amp;".")&amp;_xlfn.IFS(中学一覧表!K61="","",OR(VLOOKUP(R60,競技csv!$B:$O,2,0)&lt;=31,VLOOKUP(R60,競技csv!$B:$O,2,0)&gt;=100),TEXT(中学一覧表!K61,"00")&amp;".",TRUE,TEXT(中学一覧表!K61,"00")&amp;"m")&amp;IF(中学一覧表!L61="","",TEXT(中学一覧表!L61,"00"))</f>
        <v/>
      </c>
      <c r="T60" s="76" t="str">
        <f>IF(中学一覧表!G61="","","0")</f>
        <v/>
      </c>
      <c r="U60" s="76" t="str">
        <f>IF(中学一覧表!G61="","","2")</f>
        <v/>
      </c>
      <c r="V60" s="76" t="str">
        <f>IF(中学一覧表!M61="","",VLOOKUP(中学一覧表!M61,競技csv!$A:$O,MATCH("競技コード",競技csv!$1:$1,0),0))</f>
        <v/>
      </c>
      <c r="W60" s="76" t="str" cm="1">
        <f t="array" ref="W60">IF(中学一覧表!P61="","",中学一覧表!P61&amp;".")&amp;_xlfn.IFS(中学一覧表!Q61="","",OR(VLOOKUP(V60,競技csv!$B:$O,2,0)&lt;=31,VLOOKUP(V60,競技csv!$B:$O,2,0)&gt;=100),TEXT(中学一覧表!Q61,"00")&amp;".",TRUE,TEXT(中学一覧表!Q61,"00")&amp;"m")&amp;IF(中学一覧表!R61="","",TEXT(中学一覧表!R61,"00"))</f>
        <v/>
      </c>
      <c r="X60" s="76" t="str">
        <f>IF(中学一覧表!M61="","","0")</f>
        <v/>
      </c>
      <c r="Y60" s="76" t="str">
        <f>IF(中学一覧表!M61="","","2")</f>
        <v/>
      </c>
      <c r="Z60" s="76" t="str">
        <f>IF(中学一覧表!S61="","",VLOOKUP("中学"&amp;中学一覧表!C61&amp;"子4X100mR",競技csv!A:O,MATCH("競技コード",競技csv!$1:$1,0),0))</f>
        <v/>
      </c>
      <c r="AA60" s="76" t="str">
        <f>IF(中学一覧表!T61="","",中学一覧表!T61&amp;".")&amp;IF(中学一覧表!U61="","",TEXT(中学一覧表!U61,"00")&amp;".")&amp;IF(中学一覧表!V61="","",TEXT(中学一覧表!V61,"00"))</f>
        <v/>
      </c>
      <c r="AB60" s="76" t="str">
        <f>IF(中学一覧表!S61="","","0")</f>
        <v/>
      </c>
      <c r="AC60" s="76" t="str">
        <f>IF(中学一覧表!S61="","","2")</f>
        <v/>
      </c>
    </row>
    <row r="61" spans="1:29" ht="18" customHeight="1">
      <c r="A61" s="76">
        <f t="shared" si="0"/>
        <v>0</v>
      </c>
      <c r="B61" s="76" t="str">
        <f>IF(中学一覧表!D62="","",IF(中学一覧表!C62="男",10000+中学一覧表!D62,20000+中学一覧表!D62))</f>
        <v/>
      </c>
      <c r="C61" s="76" t="str">
        <f ca="1">IF(中学一覧表!D62="","",VLOOKUP(VLOOKUP(中学一覧表!D62,INDIRECT("中学"&amp;中学一覧表!C62&amp;"選手データ!A:O"),MATCH("所属",INDIRECT("中学"&amp;中学一覧表!C62&amp;"選手データ!1:1"),0),0)&amp;"中",所属csv!$A:$H,MATCH("所属コード",所属csv!$1:$1,0),0))</f>
        <v/>
      </c>
      <c r="F61" s="76" t="str">
        <f>IF(中学一覧表!D62="","",中学一覧表!D62)</f>
        <v/>
      </c>
      <c r="G61" s="76" t="str">
        <f ca="1">IF(中学一覧表!E62="","",中学一覧表!E62)</f>
        <v/>
      </c>
      <c r="H61" s="76" t="str">
        <f ca="1">IF(中学一覧表!D62="","",VLOOKUP(中学一覧表!D62,INDIRECT("中学"&amp;中学一覧表!C62&amp;"選手データ!A:O"),MATCH("ﾌﾘｶﾞﾅ(姓)",INDIRECT("中学"&amp;中学一覧表!C62&amp;"選手データ!1:1"),0),0)&amp;" "&amp;VLOOKUP(中学一覧表!D62,INDIRECT("中学"&amp;中学一覧表!C62&amp;"選手データ!A:O"),MATCH("ﾌﾘｶﾞﾅ(名)",INDIRECT("中学"&amp;中学一覧表!C62&amp;"選手データ!1:1"),0),0))</f>
        <v/>
      </c>
      <c r="I61" s="76" t="str">
        <f ca="1">IF(中学一覧表!E62="","",中学一覧表!E62)</f>
        <v/>
      </c>
      <c r="J61" s="76" t="str">
        <f ca="1">IF(中学一覧表!D62="","",VLOOKUP(中学一覧表!D62,INDIRECT("中学"&amp;中学一覧表!C62&amp;"選手データ!A:O"),MATCH("FAMILY NAME",INDIRECT("中学"&amp;中学一覧表!C62&amp;"選手データ!1:1"),0),0)&amp;" "&amp;VLOOKUP(中学一覧表!D62,INDIRECT("中学"&amp;中学一覧表!C62&amp;"選手データ!A:O"),MATCH("Firstname",INDIRECT("中学"&amp;中学一覧表!C62&amp;"選手データ!1:1"),0),0))</f>
        <v/>
      </c>
      <c r="K61" s="76" t="str">
        <f>IF(中学一覧表!D62="","","JPN")</f>
        <v/>
      </c>
      <c r="L61" s="76" t="str">
        <f>IF(中学一覧表!D62="","",IF(中学一覧表!C62="男",1,2))</f>
        <v/>
      </c>
      <c r="M61" s="76" t="str">
        <f>IF(中学一覧表!D62="","",中学一覧表!F62)</f>
        <v/>
      </c>
      <c r="N61" s="76" t="str">
        <f ca="1">IF(中学一覧表!D62="","",LEFT(VLOOKUP(中学一覧表!D62,INDIRECT("中学"&amp;中学一覧表!C62&amp;"選手データ!A:O"),MATCH("Birthday",INDIRECT("中学"&amp;中学一覧表!C62&amp;"選手データ!1:1"),0),0),4))</f>
        <v/>
      </c>
      <c r="O61" s="76" t="str">
        <f>IF(中学一覧表!D62="","","0")</f>
        <v/>
      </c>
      <c r="P61" s="76" t="str">
        <f>IF(中学一覧表!D62="","","千葉")</f>
        <v/>
      </c>
      <c r="R61" s="76" t="str">
        <f>IF(中学一覧表!G62="","",VLOOKUP(中学一覧表!G62,競技csv!$A:$O,MATCH("競技コード",競技csv!$1:$1,0),0))</f>
        <v/>
      </c>
      <c r="S61" s="76" t="str" cm="1">
        <f t="array" ref="S61">IF(中学一覧表!J62="","",中学一覧表!J62&amp;".")&amp;_xlfn.IFS(中学一覧表!K62="","",OR(VLOOKUP(R61,競技csv!$B:$O,2,0)&lt;=31,VLOOKUP(R61,競技csv!$B:$O,2,0)&gt;=100),TEXT(中学一覧表!K62,"00")&amp;".",TRUE,TEXT(中学一覧表!K62,"00")&amp;"m")&amp;IF(中学一覧表!L62="","",TEXT(中学一覧表!L62,"00"))</f>
        <v/>
      </c>
      <c r="T61" s="76" t="str">
        <f>IF(中学一覧表!G62="","","0")</f>
        <v/>
      </c>
      <c r="U61" s="76" t="str">
        <f>IF(中学一覧表!G62="","","2")</f>
        <v/>
      </c>
      <c r="V61" s="76" t="str">
        <f>IF(中学一覧表!M62="","",VLOOKUP(中学一覧表!M62,競技csv!$A:$O,MATCH("競技コード",競技csv!$1:$1,0),0))</f>
        <v/>
      </c>
      <c r="W61" s="76" t="str" cm="1">
        <f t="array" ref="W61">IF(中学一覧表!P62="","",中学一覧表!P62&amp;".")&amp;_xlfn.IFS(中学一覧表!Q62="","",OR(VLOOKUP(V61,競技csv!$B:$O,2,0)&lt;=31,VLOOKUP(V61,競技csv!$B:$O,2,0)&gt;=100),TEXT(中学一覧表!Q62,"00")&amp;".",TRUE,TEXT(中学一覧表!Q62,"00")&amp;"m")&amp;IF(中学一覧表!R62="","",TEXT(中学一覧表!R62,"00"))</f>
        <v/>
      </c>
      <c r="X61" s="76" t="str">
        <f>IF(中学一覧表!M62="","","0")</f>
        <v/>
      </c>
      <c r="Y61" s="76" t="str">
        <f>IF(中学一覧表!M62="","","2")</f>
        <v/>
      </c>
      <c r="Z61" s="76" t="str">
        <f>IF(中学一覧表!S62="","",VLOOKUP("中学"&amp;中学一覧表!C62&amp;"子4X100mR",競技csv!A:O,MATCH("競技コード",競技csv!$1:$1,0),0))</f>
        <v/>
      </c>
      <c r="AA61" s="76" t="str">
        <f>IF(中学一覧表!T62="","",中学一覧表!T62&amp;".")&amp;IF(中学一覧表!U62="","",TEXT(中学一覧表!U62,"00")&amp;".")&amp;IF(中学一覧表!V62="","",TEXT(中学一覧表!V62,"00"))</f>
        <v/>
      </c>
      <c r="AB61" s="76" t="str">
        <f>IF(中学一覧表!S62="","","0")</f>
        <v/>
      </c>
      <c r="AC61" s="76" t="str">
        <f>IF(中学一覧表!S62="","","2")</f>
        <v/>
      </c>
    </row>
    <row r="62" spans="1:29" ht="18" customHeight="1">
      <c r="A62" s="76">
        <f t="shared" si="0"/>
        <v>0</v>
      </c>
      <c r="B62" s="76" t="str">
        <f>IF(高校一覧表!D3="","",IF(高校一覧表!C3="男",30000+高校一覧表!D3,40000+高校一覧表!D3))</f>
        <v/>
      </c>
      <c r="C62" s="76" t="str">
        <f ca="1">IF(高校一覧表!D3="","",VLOOKUP(VLOOKUP(高校一覧表!D3,INDIRECT("高校"&amp;高校一覧表!C3&amp;"選手データ!A:O"),MATCH("所属",INDIRECT("高校"&amp;高校一覧表!C3&amp;"選手データ!1:1"),0),0),所属csv!$A:$H,MATCH("所属コード",所属csv!$1:$1,0),0))</f>
        <v/>
      </c>
      <c r="F62" s="76" t="str">
        <f>IF(高校一覧表!D3="","",高校一覧表!D3)</f>
        <v/>
      </c>
      <c r="G62" s="76" t="str">
        <f ca="1">IF(高校一覧表!E3="","",高校一覧表!E3)</f>
        <v/>
      </c>
      <c r="H62" s="76" t="str">
        <f ca="1">IF(高校一覧表!D3="","",VLOOKUP(高校一覧表!D3,INDIRECT("高校"&amp;高校一覧表!C3&amp;"選手データ!A:O"),MATCH("ﾌﾘｶﾞﾅ(姓)",INDIRECT("高校"&amp;高校一覧表!C3&amp;"選手データ!1:1"),0),0)&amp;" "&amp;VLOOKUP(高校一覧表!D3,INDIRECT("高校"&amp;高校一覧表!C3&amp;"選手データ!A:O"),MATCH("ﾌﾘｶﾞﾅ(名)",INDIRECT("高校"&amp;高校一覧表!C3&amp;"選手データ!1:1"),0),0))</f>
        <v/>
      </c>
      <c r="I62" s="76" t="str">
        <f ca="1">IF(高校一覧表!E3="","",高校一覧表!E3)</f>
        <v/>
      </c>
      <c r="J62" s="76" t="str">
        <f ca="1">IF(高校一覧表!D3="","",VLOOKUP(高校一覧表!D3,INDIRECT("高校"&amp;高校一覧表!C3&amp;"選手データ!A:O"),MATCH("FAMILY NAME",INDIRECT("高校"&amp;高校一覧表!C3&amp;"選手データ!1:1"),0),0)&amp;" "&amp;VLOOKUP(高校一覧表!D3,INDIRECT("高校"&amp;高校一覧表!C3&amp;"選手データ!A:O"),MATCH("Firstname",INDIRECT("高校"&amp;高校一覧表!C3&amp;"選手データ!1:1"),0),0))</f>
        <v/>
      </c>
      <c r="K62" s="76" t="str">
        <f>IF(高校一覧表!D3="","","JPN")</f>
        <v/>
      </c>
      <c r="L62" s="76" t="str">
        <f>IF(高校一覧表!D3="","",IF(高校一覧表!C3="男",1,2))</f>
        <v/>
      </c>
      <c r="M62" s="76" t="str">
        <f>IF(高校一覧表!D3="","",高校一覧表!F3)</f>
        <v/>
      </c>
      <c r="N62" s="76" t="str">
        <f ca="1">IF(高校一覧表!D3="","",LEFT(VLOOKUP(高校一覧表!D3,INDIRECT("高校"&amp;高校一覧表!C3&amp;"選手データ!A:O"),MATCH("Birthday",INDIRECT("高校"&amp;高校一覧表!C3&amp;"選手データ!1:1"),0),0),4))</f>
        <v/>
      </c>
      <c r="O62" s="76" t="str">
        <f>IF(高校一覧表!D3="","","0")</f>
        <v/>
      </c>
      <c r="P62" s="76" t="str">
        <f>IF(高校一覧表!D3="","","千葉")</f>
        <v/>
      </c>
      <c r="R62" s="76" t="str">
        <f>IF(高校一覧表!G3="","",VLOOKUP(高校一覧表!G3,競技csv!$A:$O,MATCH("競技コード",競技csv!$1:$1,0),0))</f>
        <v/>
      </c>
      <c r="S62" s="76" t="str" cm="1">
        <f t="array" ref="S62">IF(高校一覧表!J3="","",高校一覧表!J3&amp;".")&amp;_xlfn.IFS(高校一覧表!K3="","",OR(VLOOKUP(R62,競技csv!$B:$O,2,0)&lt;=31,VLOOKUP(R62,競技csv!$B:$O,2,0)&gt;=100),TEXT(高校一覧表!K3,"00")&amp;".",TRUE,TEXT(高校一覧表!K3,"00")&amp;"m")&amp;IF(高校一覧表!L3="","",TEXT(高校一覧表!L3,"00"))</f>
        <v/>
      </c>
      <c r="T62" s="76" t="str">
        <f>IF(高校一覧表!G3="","","0")</f>
        <v/>
      </c>
      <c r="U62" s="76" t="str">
        <f>IF(高校一覧表!G3="","","2")</f>
        <v/>
      </c>
      <c r="V62" s="76" t="str">
        <f>IF(高校一覧表!M3="","",VLOOKUP(高校一覧表!M3,競技csv!$A:$O,MATCH("競技コード",競技csv!$1:$1,0),0))</f>
        <v/>
      </c>
      <c r="W62" s="76" t="str" cm="1">
        <f t="array" ref="W62">IF(高校一覧表!P3="","",高校一覧表!P3&amp;".")&amp;_xlfn.IFS(高校一覧表!Q3="","",OR(VLOOKUP(V62,競技csv!$B:$O,2,0)&lt;=31,VLOOKUP(V62,競技csv!$B:$O,2,0)&gt;=100),TEXT(高校一覧表!Q3,"00")&amp;".",TRUE,TEXT(高校一覧表!Q3,"00")&amp;"m")&amp;IF(高校一覧表!R3="","",TEXT(高校一覧表!R3,"00"))</f>
        <v/>
      </c>
      <c r="X62" s="76" t="str">
        <f>IF(高校一覧表!M3="","","0")</f>
        <v/>
      </c>
      <c r="Y62" s="76" t="str">
        <f>IF(高校一覧表!M3="","","2")</f>
        <v/>
      </c>
      <c r="Z62" s="76" t="str">
        <f>IF(高校一覧表!S3="","",VLOOKUP("一般"&amp;高校一覧表!C3&amp;"子4X100mR",競技csv!A:O,MATCH("競技コード",競技csv!$1:$1,0),0))</f>
        <v/>
      </c>
      <c r="AA62" s="76" t="str">
        <f>IF(高校一覧表!T3="","",高校一覧表!T3&amp;".")&amp;IF(高校一覧表!U3="","",TEXT(高校一覧表!U3,"00")&amp;".")&amp;IF(高校一覧表!V3="","",TEXT(高校一覧表!V3,"00"))</f>
        <v/>
      </c>
      <c r="AB62" s="76" t="str">
        <f>IF(高校一覧表!S3="","","0")</f>
        <v/>
      </c>
      <c r="AC62" s="76" t="str">
        <f>IF(高校一覧表!S3="","","2")</f>
        <v/>
      </c>
    </row>
    <row r="63" spans="1:29" ht="18" customHeight="1">
      <c r="A63" s="76">
        <f t="shared" si="0"/>
        <v>0</v>
      </c>
      <c r="B63" s="76" t="str">
        <f>IF(高校一覧表!D4="","",IF(高校一覧表!C4="男",30000+高校一覧表!D4,40000+高校一覧表!D4))</f>
        <v/>
      </c>
      <c r="C63" s="76" t="str">
        <f ca="1">IF(高校一覧表!D4="","",VLOOKUP(VLOOKUP(高校一覧表!D4,INDIRECT("高校"&amp;高校一覧表!C4&amp;"選手データ!A:O"),MATCH("所属",INDIRECT("高校"&amp;高校一覧表!C4&amp;"選手データ!1:1"),0),0),所属csv!$A:$H,MATCH("所属コード",所属csv!$1:$1,0),0))</f>
        <v/>
      </c>
      <c r="F63" s="76" t="str">
        <f>IF(高校一覧表!D4="","",高校一覧表!D4)</f>
        <v/>
      </c>
      <c r="G63" s="76" t="str">
        <f ca="1">IF(高校一覧表!E4="","",高校一覧表!E4)</f>
        <v/>
      </c>
      <c r="H63" s="76" t="str">
        <f ca="1">IF(高校一覧表!D4="","",VLOOKUP(高校一覧表!D4,INDIRECT("高校"&amp;高校一覧表!C4&amp;"選手データ!A:O"),MATCH("ﾌﾘｶﾞﾅ(姓)",INDIRECT("高校"&amp;高校一覧表!C4&amp;"選手データ!1:1"),0),0)&amp;" "&amp;VLOOKUP(高校一覧表!D4,INDIRECT("高校"&amp;高校一覧表!C4&amp;"選手データ!A:O"),MATCH("ﾌﾘｶﾞﾅ(名)",INDIRECT("高校"&amp;高校一覧表!C4&amp;"選手データ!1:1"),0),0))</f>
        <v/>
      </c>
      <c r="I63" s="76" t="str">
        <f ca="1">IF(高校一覧表!E4="","",高校一覧表!E4)</f>
        <v/>
      </c>
      <c r="J63" s="76" t="str">
        <f ca="1">IF(高校一覧表!D4="","",VLOOKUP(高校一覧表!D4,INDIRECT("高校"&amp;高校一覧表!C4&amp;"選手データ!A:O"),MATCH("FAMILY NAME",INDIRECT("高校"&amp;高校一覧表!C4&amp;"選手データ!1:1"),0),0)&amp;" "&amp;VLOOKUP(高校一覧表!D4,INDIRECT("高校"&amp;高校一覧表!C4&amp;"選手データ!A:O"),MATCH("Firstname",INDIRECT("高校"&amp;高校一覧表!C4&amp;"選手データ!1:1"),0),0))</f>
        <v/>
      </c>
      <c r="K63" s="76" t="str">
        <f>IF(高校一覧表!D4="","","JPN")</f>
        <v/>
      </c>
      <c r="L63" s="76" t="str">
        <f>IF(高校一覧表!D4="","",IF(高校一覧表!C4="男",1,2))</f>
        <v/>
      </c>
      <c r="M63" s="76" t="str">
        <f>IF(高校一覧表!D4="","",高校一覧表!F4)</f>
        <v/>
      </c>
      <c r="N63" s="76" t="str">
        <f ca="1">IF(高校一覧表!D4="","",LEFT(VLOOKUP(高校一覧表!D4,INDIRECT("高校"&amp;高校一覧表!C4&amp;"選手データ!A:O"),MATCH("Birthday",INDIRECT("高校"&amp;高校一覧表!C4&amp;"選手データ!1:1"),0),0),4))</f>
        <v/>
      </c>
      <c r="O63" s="76" t="str">
        <f>IF(高校一覧表!D4="","","0")</f>
        <v/>
      </c>
      <c r="P63" s="76" t="str">
        <f>IF(高校一覧表!D4="","","千葉")</f>
        <v/>
      </c>
      <c r="R63" s="76" t="str">
        <f>IF(高校一覧表!G4="","",VLOOKUP(高校一覧表!G4,競技csv!$A:$O,MATCH("競技コード",競技csv!$1:$1,0),0))</f>
        <v/>
      </c>
      <c r="S63" s="76" t="str" cm="1">
        <f t="array" ref="S63">IF(高校一覧表!J4="","",高校一覧表!J4&amp;".")&amp;_xlfn.IFS(高校一覧表!K4="","",OR(VLOOKUP(R63,競技csv!$B:$O,2,0)&lt;=31,VLOOKUP(R63,競技csv!$B:$O,2,0)&gt;=100),TEXT(高校一覧表!K4,"00")&amp;".",TRUE,TEXT(高校一覧表!K4,"00")&amp;"m")&amp;IF(高校一覧表!L4="","",TEXT(高校一覧表!L4,"00"))</f>
        <v/>
      </c>
      <c r="T63" s="76" t="str">
        <f>IF(高校一覧表!G4="","","0")</f>
        <v/>
      </c>
      <c r="U63" s="76" t="str">
        <f>IF(高校一覧表!G4="","","2")</f>
        <v/>
      </c>
      <c r="V63" s="76" t="str">
        <f>IF(高校一覧表!M4="","",VLOOKUP(高校一覧表!M4,競技csv!$A:$O,MATCH("競技コード",競技csv!$1:$1,0),0))</f>
        <v/>
      </c>
      <c r="W63" s="76" t="str" cm="1">
        <f t="array" ref="W63">IF(高校一覧表!P4="","",高校一覧表!P4&amp;".")&amp;_xlfn.IFS(高校一覧表!Q4="","",OR(VLOOKUP(V63,競技csv!$B:$O,2,0)&lt;=31,VLOOKUP(V63,競技csv!$B:$O,2,0)&gt;=100),TEXT(高校一覧表!Q4,"00")&amp;".",TRUE,TEXT(高校一覧表!Q4,"00")&amp;"m")&amp;IF(高校一覧表!R4="","",TEXT(高校一覧表!R4,"00"))</f>
        <v/>
      </c>
      <c r="X63" s="76" t="str">
        <f>IF(高校一覧表!M4="","","0")</f>
        <v/>
      </c>
      <c r="Y63" s="76" t="str">
        <f>IF(高校一覧表!M4="","","2")</f>
        <v/>
      </c>
      <c r="Z63" s="76" t="str">
        <f>IF(高校一覧表!S4="","",VLOOKUP("一般"&amp;高校一覧表!C4&amp;"子4X100mR",競技csv!A:O,MATCH("競技コード",競技csv!$1:$1,0),0))</f>
        <v/>
      </c>
      <c r="AA63" s="76" t="str">
        <f>IF(高校一覧表!T4="","",高校一覧表!T4&amp;".")&amp;IF(高校一覧表!U4="","",TEXT(高校一覧表!U4,"00")&amp;".")&amp;IF(高校一覧表!V4="","",TEXT(高校一覧表!V4,"00"))</f>
        <v/>
      </c>
      <c r="AB63" s="76" t="str">
        <f>IF(高校一覧表!S4="","","0")</f>
        <v/>
      </c>
      <c r="AC63" s="76" t="str">
        <f>IF(高校一覧表!S4="","","2")</f>
        <v/>
      </c>
    </row>
    <row r="64" spans="1:29" ht="18" customHeight="1">
      <c r="A64" s="76">
        <f t="shared" si="0"/>
        <v>0</v>
      </c>
      <c r="B64" s="76" t="str">
        <f>IF(高校一覧表!D5="","",IF(高校一覧表!C5="男",30000+高校一覧表!D5,40000+高校一覧表!D5))</f>
        <v/>
      </c>
      <c r="C64" s="76" t="str">
        <f ca="1">IF(高校一覧表!D5="","",VLOOKUP(VLOOKUP(高校一覧表!D5,INDIRECT("高校"&amp;高校一覧表!C5&amp;"選手データ!A:O"),MATCH("所属",INDIRECT("高校"&amp;高校一覧表!C5&amp;"選手データ!1:1"),0),0),所属csv!$A:$H,MATCH("所属コード",所属csv!$1:$1,0),0))</f>
        <v/>
      </c>
      <c r="F64" s="76" t="str">
        <f>IF(高校一覧表!D5="","",高校一覧表!D5)</f>
        <v/>
      </c>
      <c r="G64" s="76" t="str">
        <f ca="1">IF(高校一覧表!E5="","",高校一覧表!E5)</f>
        <v/>
      </c>
      <c r="H64" s="76" t="str">
        <f ca="1">IF(高校一覧表!D5="","",VLOOKUP(高校一覧表!D5,INDIRECT("高校"&amp;高校一覧表!C5&amp;"選手データ!A:O"),MATCH("ﾌﾘｶﾞﾅ(姓)",INDIRECT("高校"&amp;高校一覧表!C5&amp;"選手データ!1:1"),0),0)&amp;" "&amp;VLOOKUP(高校一覧表!D5,INDIRECT("高校"&amp;高校一覧表!C5&amp;"選手データ!A:O"),MATCH("ﾌﾘｶﾞﾅ(名)",INDIRECT("高校"&amp;高校一覧表!C5&amp;"選手データ!1:1"),0),0))</f>
        <v/>
      </c>
      <c r="I64" s="76" t="str">
        <f ca="1">IF(高校一覧表!E5="","",高校一覧表!E5)</f>
        <v/>
      </c>
      <c r="J64" s="76" t="str">
        <f ca="1">IF(高校一覧表!D5="","",VLOOKUP(高校一覧表!D5,INDIRECT("高校"&amp;高校一覧表!C5&amp;"選手データ!A:O"),MATCH("FAMILY NAME",INDIRECT("高校"&amp;高校一覧表!C5&amp;"選手データ!1:1"),0),0)&amp;" "&amp;VLOOKUP(高校一覧表!D5,INDIRECT("高校"&amp;高校一覧表!C5&amp;"選手データ!A:O"),MATCH("Firstname",INDIRECT("高校"&amp;高校一覧表!C5&amp;"選手データ!1:1"),0),0))</f>
        <v/>
      </c>
      <c r="K64" s="76" t="str">
        <f>IF(高校一覧表!D5="","","JPN")</f>
        <v/>
      </c>
      <c r="L64" s="76" t="str">
        <f>IF(高校一覧表!D5="","",IF(高校一覧表!C5="男",1,2))</f>
        <v/>
      </c>
      <c r="M64" s="76" t="str">
        <f>IF(高校一覧表!D5="","",高校一覧表!F5)</f>
        <v/>
      </c>
      <c r="N64" s="76" t="str">
        <f ca="1">IF(高校一覧表!D5="","",LEFT(VLOOKUP(高校一覧表!D5,INDIRECT("高校"&amp;高校一覧表!C5&amp;"選手データ!A:O"),MATCH("Birthday",INDIRECT("高校"&amp;高校一覧表!C5&amp;"選手データ!1:1"),0),0),4))</f>
        <v/>
      </c>
      <c r="O64" s="76" t="str">
        <f>IF(高校一覧表!D5="","","0")</f>
        <v/>
      </c>
      <c r="P64" s="76" t="str">
        <f>IF(高校一覧表!D5="","","千葉")</f>
        <v/>
      </c>
      <c r="R64" s="76" t="str">
        <f>IF(高校一覧表!G5="","",VLOOKUP(高校一覧表!G5,競技csv!$A:$O,MATCH("競技コード",競技csv!$1:$1,0),0))</f>
        <v/>
      </c>
      <c r="S64" s="76" t="str" cm="1">
        <f t="array" ref="S64">IF(高校一覧表!J5="","",高校一覧表!J5&amp;".")&amp;_xlfn.IFS(高校一覧表!K5="","",OR(VLOOKUP(R64,競技csv!$B:$O,2,0)&lt;=31,VLOOKUP(R64,競技csv!$B:$O,2,0)&gt;=100),TEXT(高校一覧表!K5,"00")&amp;".",TRUE,TEXT(高校一覧表!K5,"00")&amp;"m")&amp;IF(高校一覧表!L5="","",TEXT(高校一覧表!L5,"00"))</f>
        <v/>
      </c>
      <c r="T64" s="76" t="str">
        <f>IF(高校一覧表!G5="","","0")</f>
        <v/>
      </c>
      <c r="U64" s="76" t="str">
        <f>IF(高校一覧表!G5="","","2")</f>
        <v/>
      </c>
      <c r="V64" s="76" t="str">
        <f>IF(高校一覧表!M5="","",VLOOKUP(高校一覧表!M5,競技csv!$A:$O,MATCH("競技コード",競技csv!$1:$1,0),0))</f>
        <v/>
      </c>
      <c r="W64" s="76" t="str" cm="1">
        <f t="array" ref="W64">IF(高校一覧表!P5="","",高校一覧表!P5&amp;".")&amp;_xlfn.IFS(高校一覧表!Q5="","",OR(VLOOKUP(V64,競技csv!$B:$O,2,0)&lt;=31,VLOOKUP(V64,競技csv!$B:$O,2,0)&gt;=100),TEXT(高校一覧表!Q5,"00")&amp;".",TRUE,TEXT(高校一覧表!Q5,"00")&amp;"m")&amp;IF(高校一覧表!R5="","",TEXT(高校一覧表!R5,"00"))</f>
        <v/>
      </c>
      <c r="X64" s="76" t="str">
        <f>IF(高校一覧表!M5="","","0")</f>
        <v/>
      </c>
      <c r="Y64" s="76" t="str">
        <f>IF(高校一覧表!M5="","","2")</f>
        <v/>
      </c>
      <c r="Z64" s="76" t="str">
        <f>IF(高校一覧表!S5="","",VLOOKUP("一般"&amp;高校一覧表!C5&amp;"子4X100mR",競技csv!A:O,MATCH("競技コード",競技csv!$1:$1,0),0))</f>
        <v/>
      </c>
      <c r="AA64" s="76" t="str">
        <f>IF(高校一覧表!T5="","",高校一覧表!T5&amp;".")&amp;IF(高校一覧表!U5="","",TEXT(高校一覧表!U5,"00")&amp;".")&amp;IF(高校一覧表!V5="","",TEXT(高校一覧表!V5,"00"))</f>
        <v/>
      </c>
      <c r="AB64" s="76" t="str">
        <f>IF(高校一覧表!S5="","","0")</f>
        <v/>
      </c>
      <c r="AC64" s="76" t="str">
        <f>IF(高校一覧表!S5="","","2")</f>
        <v/>
      </c>
    </row>
    <row r="65" spans="1:29" ht="18" customHeight="1">
      <c r="A65" s="76">
        <f t="shared" si="0"/>
        <v>0</v>
      </c>
      <c r="B65" s="76" t="str">
        <f>IF(高校一覧表!D6="","",IF(高校一覧表!C6="男",30000+高校一覧表!D6,40000+高校一覧表!D6))</f>
        <v/>
      </c>
      <c r="C65" s="76" t="str">
        <f ca="1">IF(高校一覧表!D6="","",VLOOKUP(VLOOKUP(高校一覧表!D6,INDIRECT("高校"&amp;高校一覧表!C6&amp;"選手データ!A:O"),MATCH("所属",INDIRECT("高校"&amp;高校一覧表!C6&amp;"選手データ!1:1"),0),0),所属csv!$A:$H,MATCH("所属コード",所属csv!$1:$1,0),0))</f>
        <v/>
      </c>
      <c r="F65" s="76" t="str">
        <f>IF(高校一覧表!D6="","",高校一覧表!D6)</f>
        <v/>
      </c>
      <c r="G65" s="76" t="str">
        <f ca="1">IF(高校一覧表!E6="","",高校一覧表!E6)</f>
        <v/>
      </c>
      <c r="H65" s="76" t="str">
        <f ca="1">IF(高校一覧表!D6="","",VLOOKUP(高校一覧表!D6,INDIRECT("高校"&amp;高校一覧表!C6&amp;"選手データ!A:O"),MATCH("ﾌﾘｶﾞﾅ(姓)",INDIRECT("高校"&amp;高校一覧表!C6&amp;"選手データ!1:1"),0),0)&amp;" "&amp;VLOOKUP(高校一覧表!D6,INDIRECT("高校"&amp;高校一覧表!C6&amp;"選手データ!A:O"),MATCH("ﾌﾘｶﾞﾅ(名)",INDIRECT("高校"&amp;高校一覧表!C6&amp;"選手データ!1:1"),0),0))</f>
        <v/>
      </c>
      <c r="I65" s="76" t="str">
        <f ca="1">IF(高校一覧表!E6="","",高校一覧表!E6)</f>
        <v/>
      </c>
      <c r="J65" s="76" t="str">
        <f ca="1">IF(高校一覧表!D6="","",VLOOKUP(高校一覧表!D6,INDIRECT("高校"&amp;高校一覧表!C6&amp;"選手データ!A:O"),MATCH("FAMILY NAME",INDIRECT("高校"&amp;高校一覧表!C6&amp;"選手データ!1:1"),0),0)&amp;" "&amp;VLOOKUP(高校一覧表!D6,INDIRECT("高校"&amp;高校一覧表!C6&amp;"選手データ!A:O"),MATCH("Firstname",INDIRECT("高校"&amp;高校一覧表!C6&amp;"選手データ!1:1"),0),0))</f>
        <v/>
      </c>
      <c r="K65" s="76" t="str">
        <f>IF(高校一覧表!D6="","","JPN")</f>
        <v/>
      </c>
      <c r="L65" s="76" t="str">
        <f>IF(高校一覧表!D6="","",IF(高校一覧表!C6="男",1,2))</f>
        <v/>
      </c>
      <c r="M65" s="76" t="str">
        <f>IF(高校一覧表!D6="","",高校一覧表!F6)</f>
        <v/>
      </c>
      <c r="N65" s="76" t="str">
        <f ca="1">IF(高校一覧表!D6="","",LEFT(VLOOKUP(高校一覧表!D6,INDIRECT("高校"&amp;高校一覧表!C6&amp;"選手データ!A:O"),MATCH("Birthday",INDIRECT("高校"&amp;高校一覧表!C6&amp;"選手データ!1:1"),0),0),4))</f>
        <v/>
      </c>
      <c r="O65" s="76" t="str">
        <f>IF(高校一覧表!D6="","","0")</f>
        <v/>
      </c>
      <c r="P65" s="76" t="str">
        <f>IF(高校一覧表!D6="","","千葉")</f>
        <v/>
      </c>
      <c r="R65" s="76" t="str">
        <f>IF(高校一覧表!G6="","",VLOOKUP(高校一覧表!G6,競技csv!$A:$O,MATCH("競技コード",競技csv!$1:$1,0),0))</f>
        <v/>
      </c>
      <c r="S65" s="76" t="str" cm="1">
        <f t="array" ref="S65">IF(高校一覧表!J6="","",高校一覧表!J6&amp;".")&amp;_xlfn.IFS(高校一覧表!K6="","",OR(VLOOKUP(R65,競技csv!$B:$O,2,0)&lt;=31,VLOOKUP(R65,競技csv!$B:$O,2,0)&gt;=100),TEXT(高校一覧表!K6,"00")&amp;".",TRUE,TEXT(高校一覧表!K6,"00")&amp;"m")&amp;IF(高校一覧表!L6="","",TEXT(高校一覧表!L6,"00"))</f>
        <v/>
      </c>
      <c r="T65" s="76" t="str">
        <f>IF(高校一覧表!G6="","","0")</f>
        <v/>
      </c>
      <c r="U65" s="76" t="str">
        <f>IF(高校一覧表!G6="","","2")</f>
        <v/>
      </c>
      <c r="V65" s="76" t="str">
        <f>IF(高校一覧表!M6="","",VLOOKUP(高校一覧表!M6,競技csv!$A:$O,MATCH("競技コード",競技csv!$1:$1,0),0))</f>
        <v/>
      </c>
      <c r="W65" s="76" t="str" cm="1">
        <f t="array" ref="W65">IF(高校一覧表!P6="","",高校一覧表!P6&amp;".")&amp;_xlfn.IFS(高校一覧表!Q6="","",OR(VLOOKUP(V65,競技csv!$B:$O,2,0)&lt;=31,VLOOKUP(V65,競技csv!$B:$O,2,0)&gt;=100),TEXT(高校一覧表!Q6,"00")&amp;".",TRUE,TEXT(高校一覧表!Q6,"00")&amp;"m")&amp;IF(高校一覧表!R6="","",TEXT(高校一覧表!R6,"00"))</f>
        <v/>
      </c>
      <c r="X65" s="76" t="str">
        <f>IF(高校一覧表!M6="","","0")</f>
        <v/>
      </c>
      <c r="Y65" s="76" t="str">
        <f>IF(高校一覧表!M6="","","2")</f>
        <v/>
      </c>
      <c r="Z65" s="76" t="str">
        <f>IF(高校一覧表!S6="","",VLOOKUP("一般"&amp;高校一覧表!C6&amp;"子4X100mR",競技csv!A:O,MATCH("競技コード",競技csv!$1:$1,0),0))</f>
        <v/>
      </c>
      <c r="AA65" s="76" t="str">
        <f>IF(高校一覧表!T6="","",高校一覧表!T6&amp;".")&amp;IF(高校一覧表!U6="","",TEXT(高校一覧表!U6,"00")&amp;".")&amp;IF(高校一覧表!V6="","",TEXT(高校一覧表!V6,"00"))</f>
        <v/>
      </c>
      <c r="AB65" s="76" t="str">
        <f>IF(高校一覧表!S6="","","0")</f>
        <v/>
      </c>
      <c r="AC65" s="76" t="str">
        <f>IF(高校一覧表!S6="","","2")</f>
        <v/>
      </c>
    </row>
    <row r="66" spans="1:29" ht="18" customHeight="1">
      <c r="A66" s="76">
        <f t="shared" si="0"/>
        <v>0</v>
      </c>
      <c r="B66" s="76" t="str">
        <f>IF(高校一覧表!D7="","",IF(高校一覧表!C7="男",30000+高校一覧表!D7,40000+高校一覧表!D7))</f>
        <v/>
      </c>
      <c r="C66" s="76" t="str">
        <f ca="1">IF(高校一覧表!D7="","",VLOOKUP(VLOOKUP(高校一覧表!D7,INDIRECT("高校"&amp;高校一覧表!C7&amp;"選手データ!A:O"),MATCH("所属",INDIRECT("高校"&amp;高校一覧表!C7&amp;"選手データ!1:1"),0),0),所属csv!$A:$H,MATCH("所属コード",所属csv!$1:$1,0),0))</f>
        <v/>
      </c>
      <c r="F66" s="76" t="str">
        <f>IF(高校一覧表!D7="","",高校一覧表!D7)</f>
        <v/>
      </c>
      <c r="G66" s="76" t="str">
        <f ca="1">IF(高校一覧表!E7="","",高校一覧表!E7)</f>
        <v/>
      </c>
      <c r="H66" s="76" t="str">
        <f ca="1">IF(高校一覧表!D7="","",VLOOKUP(高校一覧表!D7,INDIRECT("高校"&amp;高校一覧表!C7&amp;"選手データ!A:O"),MATCH("ﾌﾘｶﾞﾅ(姓)",INDIRECT("高校"&amp;高校一覧表!C7&amp;"選手データ!1:1"),0),0)&amp;" "&amp;VLOOKUP(高校一覧表!D7,INDIRECT("高校"&amp;高校一覧表!C7&amp;"選手データ!A:O"),MATCH("ﾌﾘｶﾞﾅ(名)",INDIRECT("高校"&amp;高校一覧表!C7&amp;"選手データ!1:1"),0),0))</f>
        <v/>
      </c>
      <c r="I66" s="76" t="str">
        <f ca="1">IF(高校一覧表!E7="","",高校一覧表!E7)</f>
        <v/>
      </c>
      <c r="J66" s="76" t="str">
        <f ca="1">IF(高校一覧表!D7="","",VLOOKUP(高校一覧表!D7,INDIRECT("高校"&amp;高校一覧表!C7&amp;"選手データ!A:O"),MATCH("FAMILY NAME",INDIRECT("高校"&amp;高校一覧表!C7&amp;"選手データ!1:1"),0),0)&amp;" "&amp;VLOOKUP(高校一覧表!D7,INDIRECT("高校"&amp;高校一覧表!C7&amp;"選手データ!A:O"),MATCH("Firstname",INDIRECT("高校"&amp;高校一覧表!C7&amp;"選手データ!1:1"),0),0))</f>
        <v/>
      </c>
      <c r="K66" s="76" t="str">
        <f>IF(高校一覧表!D7="","","JPN")</f>
        <v/>
      </c>
      <c r="L66" s="76" t="str">
        <f>IF(高校一覧表!D7="","",IF(高校一覧表!C7="男",1,2))</f>
        <v/>
      </c>
      <c r="M66" s="76" t="str">
        <f>IF(高校一覧表!D7="","",高校一覧表!F7)</f>
        <v/>
      </c>
      <c r="N66" s="76" t="str">
        <f ca="1">IF(高校一覧表!D7="","",LEFT(VLOOKUP(高校一覧表!D7,INDIRECT("高校"&amp;高校一覧表!C7&amp;"選手データ!A:O"),MATCH("Birthday",INDIRECT("高校"&amp;高校一覧表!C7&amp;"選手データ!1:1"),0),0),4))</f>
        <v/>
      </c>
      <c r="O66" s="76" t="str">
        <f>IF(高校一覧表!D7="","","0")</f>
        <v/>
      </c>
      <c r="P66" s="76" t="str">
        <f>IF(高校一覧表!D7="","","千葉")</f>
        <v/>
      </c>
      <c r="R66" s="76" t="str">
        <f>IF(高校一覧表!G7="","",VLOOKUP(高校一覧表!G7,競技csv!$A:$O,MATCH("競技コード",競技csv!$1:$1,0),0))</f>
        <v/>
      </c>
      <c r="S66" s="76" t="str" cm="1">
        <f t="array" ref="S66">IF(高校一覧表!J7="","",高校一覧表!J7&amp;".")&amp;_xlfn.IFS(高校一覧表!K7="","",OR(VLOOKUP(R66,競技csv!$B:$O,2,0)&lt;=31,VLOOKUP(R66,競技csv!$B:$O,2,0)&gt;=100),TEXT(高校一覧表!K7,"00")&amp;".",TRUE,TEXT(高校一覧表!K7,"00")&amp;"m")&amp;IF(高校一覧表!L7="","",TEXT(高校一覧表!L7,"00"))</f>
        <v/>
      </c>
      <c r="T66" s="76" t="str">
        <f>IF(高校一覧表!G7="","","0")</f>
        <v/>
      </c>
      <c r="U66" s="76" t="str">
        <f>IF(高校一覧表!G7="","","2")</f>
        <v/>
      </c>
      <c r="V66" s="76" t="str">
        <f>IF(高校一覧表!M7="","",VLOOKUP(高校一覧表!M7,競技csv!$A:$O,MATCH("競技コード",競技csv!$1:$1,0),0))</f>
        <v/>
      </c>
      <c r="W66" s="76" t="str" cm="1">
        <f t="array" ref="W66">IF(高校一覧表!P7="","",高校一覧表!P7&amp;".")&amp;_xlfn.IFS(高校一覧表!Q7="","",OR(VLOOKUP(V66,競技csv!$B:$O,2,0)&lt;=31,VLOOKUP(V66,競技csv!$B:$O,2,0)&gt;=100),TEXT(高校一覧表!Q7,"00")&amp;".",TRUE,TEXT(高校一覧表!Q7,"00")&amp;"m")&amp;IF(高校一覧表!R7="","",TEXT(高校一覧表!R7,"00"))</f>
        <v/>
      </c>
      <c r="X66" s="76" t="str">
        <f>IF(高校一覧表!M7="","","0")</f>
        <v/>
      </c>
      <c r="Y66" s="76" t="str">
        <f>IF(高校一覧表!M7="","","2")</f>
        <v/>
      </c>
      <c r="Z66" s="76" t="str">
        <f>IF(高校一覧表!S7="","",VLOOKUP("一般"&amp;高校一覧表!C7&amp;"子4X100mR",競技csv!A:O,MATCH("競技コード",競技csv!$1:$1,0),0))</f>
        <v/>
      </c>
      <c r="AA66" s="76" t="str">
        <f>IF(高校一覧表!T7="","",高校一覧表!T7&amp;".")&amp;IF(高校一覧表!U7="","",TEXT(高校一覧表!U7,"00")&amp;".")&amp;IF(高校一覧表!V7="","",TEXT(高校一覧表!V7,"00"))</f>
        <v/>
      </c>
      <c r="AB66" s="76" t="str">
        <f>IF(高校一覧表!S7="","","0")</f>
        <v/>
      </c>
      <c r="AC66" s="76" t="str">
        <f>IF(高校一覧表!S7="","","2")</f>
        <v/>
      </c>
    </row>
    <row r="67" spans="1:29" ht="18" customHeight="1">
      <c r="A67" s="76">
        <f t="shared" si="0"/>
        <v>0</v>
      </c>
      <c r="B67" s="76" t="str">
        <f>IF(高校一覧表!D8="","",IF(高校一覧表!C8="男",30000+高校一覧表!D8,40000+高校一覧表!D8))</f>
        <v/>
      </c>
      <c r="C67" s="76" t="str">
        <f ca="1">IF(高校一覧表!D8="","",VLOOKUP(VLOOKUP(高校一覧表!D8,INDIRECT("高校"&amp;高校一覧表!C8&amp;"選手データ!A:O"),MATCH("所属",INDIRECT("高校"&amp;高校一覧表!C8&amp;"選手データ!1:1"),0),0),所属csv!$A:$H,MATCH("所属コード",所属csv!$1:$1,0),0))</f>
        <v/>
      </c>
      <c r="F67" s="76" t="str">
        <f>IF(高校一覧表!D8="","",高校一覧表!D8)</f>
        <v/>
      </c>
      <c r="G67" s="76" t="str">
        <f ca="1">IF(高校一覧表!E8="","",高校一覧表!E8)</f>
        <v/>
      </c>
      <c r="H67" s="76" t="str">
        <f ca="1">IF(高校一覧表!D8="","",VLOOKUP(高校一覧表!D8,INDIRECT("高校"&amp;高校一覧表!C8&amp;"選手データ!A:O"),MATCH("ﾌﾘｶﾞﾅ(姓)",INDIRECT("高校"&amp;高校一覧表!C8&amp;"選手データ!1:1"),0),0)&amp;" "&amp;VLOOKUP(高校一覧表!D8,INDIRECT("高校"&amp;高校一覧表!C8&amp;"選手データ!A:O"),MATCH("ﾌﾘｶﾞﾅ(名)",INDIRECT("高校"&amp;高校一覧表!C8&amp;"選手データ!1:1"),0),0))</f>
        <v/>
      </c>
      <c r="I67" s="76" t="str">
        <f ca="1">IF(高校一覧表!E8="","",高校一覧表!E8)</f>
        <v/>
      </c>
      <c r="J67" s="76" t="str">
        <f ca="1">IF(高校一覧表!D8="","",VLOOKUP(高校一覧表!D8,INDIRECT("高校"&amp;高校一覧表!C8&amp;"選手データ!A:O"),MATCH("FAMILY NAME",INDIRECT("高校"&amp;高校一覧表!C8&amp;"選手データ!1:1"),0),0)&amp;" "&amp;VLOOKUP(高校一覧表!D8,INDIRECT("高校"&amp;高校一覧表!C8&amp;"選手データ!A:O"),MATCH("Firstname",INDIRECT("高校"&amp;高校一覧表!C8&amp;"選手データ!1:1"),0),0))</f>
        <v/>
      </c>
      <c r="K67" s="76" t="str">
        <f>IF(高校一覧表!D8="","","JPN")</f>
        <v/>
      </c>
      <c r="L67" s="76" t="str">
        <f>IF(高校一覧表!D8="","",IF(高校一覧表!C8="男",1,2))</f>
        <v/>
      </c>
      <c r="M67" s="76" t="str">
        <f>IF(高校一覧表!D8="","",高校一覧表!F8)</f>
        <v/>
      </c>
      <c r="N67" s="76" t="str">
        <f ca="1">IF(高校一覧表!D8="","",LEFT(VLOOKUP(高校一覧表!D8,INDIRECT("高校"&amp;高校一覧表!C8&amp;"選手データ!A:O"),MATCH("Birthday",INDIRECT("高校"&amp;高校一覧表!C8&amp;"選手データ!1:1"),0),0),4))</f>
        <v/>
      </c>
      <c r="O67" s="76" t="str">
        <f>IF(高校一覧表!D8="","","0")</f>
        <v/>
      </c>
      <c r="P67" s="76" t="str">
        <f>IF(高校一覧表!D8="","","千葉")</f>
        <v/>
      </c>
      <c r="R67" s="76" t="str">
        <f>IF(高校一覧表!G8="","",VLOOKUP(高校一覧表!G8,競技csv!$A:$O,MATCH("競技コード",競技csv!$1:$1,0),0))</f>
        <v/>
      </c>
      <c r="S67" s="76" t="str" cm="1">
        <f t="array" ref="S67">IF(高校一覧表!J8="","",高校一覧表!J8&amp;".")&amp;_xlfn.IFS(高校一覧表!K8="","",OR(VLOOKUP(R67,競技csv!$B:$O,2,0)&lt;=31,VLOOKUP(R67,競技csv!$B:$O,2,0)&gt;=100),TEXT(高校一覧表!K8,"00")&amp;".",TRUE,TEXT(高校一覧表!K8,"00")&amp;"m")&amp;IF(高校一覧表!L8="","",TEXT(高校一覧表!L8,"00"))</f>
        <v/>
      </c>
      <c r="T67" s="76" t="str">
        <f>IF(高校一覧表!G8="","","0")</f>
        <v/>
      </c>
      <c r="U67" s="76" t="str">
        <f>IF(高校一覧表!G8="","","2")</f>
        <v/>
      </c>
      <c r="V67" s="76" t="str">
        <f>IF(高校一覧表!M8="","",VLOOKUP(高校一覧表!M8,競技csv!$A:$O,MATCH("競技コード",競技csv!$1:$1,0),0))</f>
        <v/>
      </c>
      <c r="W67" s="76" t="str" cm="1">
        <f t="array" ref="W67">IF(高校一覧表!P8="","",高校一覧表!P8&amp;".")&amp;_xlfn.IFS(高校一覧表!Q8="","",OR(VLOOKUP(V67,競技csv!$B:$O,2,0)&lt;=31,VLOOKUP(V67,競技csv!$B:$O,2,0)&gt;=100),TEXT(高校一覧表!Q8,"00")&amp;".",TRUE,TEXT(高校一覧表!Q8,"00")&amp;"m")&amp;IF(高校一覧表!R8="","",TEXT(高校一覧表!R8,"00"))</f>
        <v/>
      </c>
      <c r="X67" s="76" t="str">
        <f>IF(高校一覧表!M8="","","0")</f>
        <v/>
      </c>
      <c r="Y67" s="76" t="str">
        <f>IF(高校一覧表!M8="","","2")</f>
        <v/>
      </c>
      <c r="Z67" s="76" t="str">
        <f>IF(高校一覧表!S8="","",VLOOKUP("一般"&amp;高校一覧表!C8&amp;"子4X100mR",競技csv!A:O,MATCH("競技コード",競技csv!$1:$1,0),0))</f>
        <v/>
      </c>
      <c r="AA67" s="76" t="str">
        <f>IF(高校一覧表!T8="","",高校一覧表!T8&amp;".")&amp;IF(高校一覧表!U8="","",TEXT(高校一覧表!U8,"00")&amp;".")&amp;IF(高校一覧表!V8="","",TEXT(高校一覧表!V8,"00"))</f>
        <v/>
      </c>
      <c r="AB67" s="76" t="str">
        <f>IF(高校一覧表!S8="","","0")</f>
        <v/>
      </c>
      <c r="AC67" s="76" t="str">
        <f>IF(高校一覧表!S8="","","2")</f>
        <v/>
      </c>
    </row>
    <row r="68" spans="1:29" ht="18" customHeight="1">
      <c r="A68" s="76">
        <f t="shared" si="0"/>
        <v>0</v>
      </c>
      <c r="B68" s="76" t="str">
        <f>IF(高校一覧表!D9="","",IF(高校一覧表!C9="男",30000+高校一覧表!D9,40000+高校一覧表!D9))</f>
        <v/>
      </c>
      <c r="C68" s="76" t="str">
        <f ca="1">IF(高校一覧表!D9="","",VLOOKUP(VLOOKUP(高校一覧表!D9,INDIRECT("高校"&amp;高校一覧表!C9&amp;"選手データ!A:O"),MATCH("所属",INDIRECT("高校"&amp;高校一覧表!C9&amp;"選手データ!1:1"),0),0),所属csv!$A:$H,MATCH("所属コード",所属csv!$1:$1,0),0))</f>
        <v/>
      </c>
      <c r="F68" s="76" t="str">
        <f>IF(高校一覧表!D9="","",高校一覧表!D9)</f>
        <v/>
      </c>
      <c r="G68" s="76" t="str">
        <f ca="1">IF(高校一覧表!E9="","",高校一覧表!E9)</f>
        <v/>
      </c>
      <c r="H68" s="76" t="str">
        <f ca="1">IF(高校一覧表!D9="","",VLOOKUP(高校一覧表!D9,INDIRECT("高校"&amp;高校一覧表!C9&amp;"選手データ!A:O"),MATCH("ﾌﾘｶﾞﾅ(姓)",INDIRECT("高校"&amp;高校一覧表!C9&amp;"選手データ!1:1"),0),0)&amp;" "&amp;VLOOKUP(高校一覧表!D9,INDIRECT("高校"&amp;高校一覧表!C9&amp;"選手データ!A:O"),MATCH("ﾌﾘｶﾞﾅ(名)",INDIRECT("高校"&amp;高校一覧表!C9&amp;"選手データ!1:1"),0),0))</f>
        <v/>
      </c>
      <c r="I68" s="76" t="str">
        <f ca="1">IF(高校一覧表!E9="","",高校一覧表!E9)</f>
        <v/>
      </c>
      <c r="J68" s="76" t="str">
        <f ca="1">IF(高校一覧表!D9="","",VLOOKUP(高校一覧表!D9,INDIRECT("高校"&amp;高校一覧表!C9&amp;"選手データ!A:O"),MATCH("FAMILY NAME",INDIRECT("高校"&amp;高校一覧表!C9&amp;"選手データ!1:1"),0),0)&amp;" "&amp;VLOOKUP(高校一覧表!D9,INDIRECT("高校"&amp;高校一覧表!C9&amp;"選手データ!A:O"),MATCH("Firstname",INDIRECT("高校"&amp;高校一覧表!C9&amp;"選手データ!1:1"),0),0))</f>
        <v/>
      </c>
      <c r="K68" s="76" t="str">
        <f>IF(高校一覧表!D9="","","JPN")</f>
        <v/>
      </c>
      <c r="L68" s="76" t="str">
        <f>IF(高校一覧表!D9="","",IF(高校一覧表!C9="男",1,2))</f>
        <v/>
      </c>
      <c r="M68" s="76" t="str">
        <f>IF(高校一覧表!D9="","",高校一覧表!F9)</f>
        <v/>
      </c>
      <c r="N68" s="76" t="str">
        <f ca="1">IF(高校一覧表!D9="","",LEFT(VLOOKUP(高校一覧表!D9,INDIRECT("高校"&amp;高校一覧表!C9&amp;"選手データ!A:O"),MATCH("Birthday",INDIRECT("高校"&amp;高校一覧表!C9&amp;"選手データ!1:1"),0),0),4))</f>
        <v/>
      </c>
      <c r="O68" s="76" t="str">
        <f>IF(高校一覧表!D9="","","0")</f>
        <v/>
      </c>
      <c r="P68" s="76" t="str">
        <f>IF(高校一覧表!D9="","","千葉")</f>
        <v/>
      </c>
      <c r="R68" s="76" t="str">
        <f>IF(高校一覧表!G9="","",VLOOKUP(高校一覧表!G9,競技csv!$A:$O,MATCH("競技コード",競技csv!$1:$1,0),0))</f>
        <v/>
      </c>
      <c r="S68" s="76" t="str" cm="1">
        <f t="array" ref="S68">IF(高校一覧表!J9="","",高校一覧表!J9&amp;".")&amp;_xlfn.IFS(高校一覧表!K9="","",OR(VLOOKUP(R68,競技csv!$B:$O,2,0)&lt;=31,VLOOKUP(R68,競技csv!$B:$O,2,0)&gt;=100),TEXT(高校一覧表!K9,"00")&amp;".",TRUE,TEXT(高校一覧表!K9,"00")&amp;"m")&amp;IF(高校一覧表!L9="","",TEXT(高校一覧表!L9,"00"))</f>
        <v/>
      </c>
      <c r="T68" s="76" t="str">
        <f>IF(高校一覧表!G9="","","0")</f>
        <v/>
      </c>
      <c r="U68" s="76" t="str">
        <f>IF(高校一覧表!G9="","","2")</f>
        <v/>
      </c>
      <c r="V68" s="76" t="str">
        <f>IF(高校一覧表!M9="","",VLOOKUP(高校一覧表!M9,競技csv!$A:$O,MATCH("競技コード",競技csv!$1:$1,0),0))</f>
        <v/>
      </c>
      <c r="W68" s="76" t="str" cm="1">
        <f t="array" ref="W68">IF(高校一覧表!P9="","",高校一覧表!P9&amp;".")&amp;_xlfn.IFS(高校一覧表!Q9="","",OR(VLOOKUP(V68,競技csv!$B:$O,2,0)&lt;=31,VLOOKUP(V68,競技csv!$B:$O,2,0)&gt;=100),TEXT(高校一覧表!Q9,"00")&amp;".",TRUE,TEXT(高校一覧表!Q9,"00")&amp;"m")&amp;IF(高校一覧表!R9="","",TEXT(高校一覧表!R9,"00"))</f>
        <v/>
      </c>
      <c r="X68" s="76" t="str">
        <f>IF(高校一覧表!M9="","","0")</f>
        <v/>
      </c>
      <c r="Y68" s="76" t="str">
        <f>IF(高校一覧表!M9="","","2")</f>
        <v/>
      </c>
      <c r="Z68" s="76" t="str">
        <f>IF(高校一覧表!S9="","",VLOOKUP("一般"&amp;高校一覧表!C9&amp;"子4X100mR",競技csv!A:O,MATCH("競技コード",競技csv!$1:$1,0),0))</f>
        <v/>
      </c>
      <c r="AA68" s="76" t="str">
        <f>IF(高校一覧表!T9="","",高校一覧表!T9&amp;".")&amp;IF(高校一覧表!U9="","",TEXT(高校一覧表!U9,"00")&amp;".")&amp;IF(高校一覧表!V9="","",TEXT(高校一覧表!V9,"00"))</f>
        <v/>
      </c>
      <c r="AB68" s="76" t="str">
        <f>IF(高校一覧表!S9="","","0")</f>
        <v/>
      </c>
      <c r="AC68" s="76" t="str">
        <f>IF(高校一覧表!S9="","","2")</f>
        <v/>
      </c>
    </row>
    <row r="69" spans="1:29" ht="18" customHeight="1">
      <c r="A69" s="76">
        <f t="shared" si="0"/>
        <v>0</v>
      </c>
      <c r="B69" s="76" t="str">
        <f>IF(高校一覧表!D10="","",IF(高校一覧表!C10="男",30000+高校一覧表!D10,40000+高校一覧表!D10))</f>
        <v/>
      </c>
      <c r="C69" s="76" t="str">
        <f ca="1">IF(高校一覧表!D10="","",VLOOKUP(VLOOKUP(高校一覧表!D10,INDIRECT("高校"&amp;高校一覧表!C10&amp;"選手データ!A:O"),MATCH("所属",INDIRECT("高校"&amp;高校一覧表!C10&amp;"選手データ!1:1"),0),0),所属csv!$A:$H,MATCH("所属コード",所属csv!$1:$1,0),0))</f>
        <v/>
      </c>
      <c r="F69" s="76" t="str">
        <f>IF(高校一覧表!D10="","",高校一覧表!D10)</f>
        <v/>
      </c>
      <c r="G69" s="76" t="str">
        <f ca="1">IF(高校一覧表!E10="","",高校一覧表!E10)</f>
        <v/>
      </c>
      <c r="H69" s="76" t="str">
        <f ca="1">IF(高校一覧表!D10="","",VLOOKUP(高校一覧表!D10,INDIRECT("高校"&amp;高校一覧表!C10&amp;"選手データ!A:O"),MATCH("ﾌﾘｶﾞﾅ(姓)",INDIRECT("高校"&amp;高校一覧表!C10&amp;"選手データ!1:1"),0),0)&amp;" "&amp;VLOOKUP(高校一覧表!D10,INDIRECT("高校"&amp;高校一覧表!C10&amp;"選手データ!A:O"),MATCH("ﾌﾘｶﾞﾅ(名)",INDIRECT("高校"&amp;高校一覧表!C10&amp;"選手データ!1:1"),0),0))</f>
        <v/>
      </c>
      <c r="I69" s="76" t="str">
        <f ca="1">IF(高校一覧表!E10="","",高校一覧表!E10)</f>
        <v/>
      </c>
      <c r="J69" s="76" t="str">
        <f ca="1">IF(高校一覧表!D10="","",VLOOKUP(高校一覧表!D10,INDIRECT("高校"&amp;高校一覧表!C10&amp;"選手データ!A:O"),MATCH("FAMILY NAME",INDIRECT("高校"&amp;高校一覧表!C10&amp;"選手データ!1:1"),0),0)&amp;" "&amp;VLOOKUP(高校一覧表!D10,INDIRECT("高校"&amp;高校一覧表!C10&amp;"選手データ!A:O"),MATCH("Firstname",INDIRECT("高校"&amp;高校一覧表!C10&amp;"選手データ!1:1"),0),0))</f>
        <v/>
      </c>
      <c r="K69" s="76" t="str">
        <f>IF(高校一覧表!D10="","","JPN")</f>
        <v/>
      </c>
      <c r="L69" s="76" t="str">
        <f>IF(高校一覧表!D10="","",IF(高校一覧表!C10="男",1,2))</f>
        <v/>
      </c>
      <c r="M69" s="76" t="str">
        <f>IF(高校一覧表!D10="","",高校一覧表!F10)</f>
        <v/>
      </c>
      <c r="N69" s="76" t="str">
        <f ca="1">IF(高校一覧表!D10="","",LEFT(VLOOKUP(高校一覧表!D10,INDIRECT("高校"&amp;高校一覧表!C10&amp;"選手データ!A:O"),MATCH("Birthday",INDIRECT("高校"&amp;高校一覧表!C10&amp;"選手データ!1:1"),0),0),4))</f>
        <v/>
      </c>
      <c r="O69" s="76" t="str">
        <f>IF(高校一覧表!D10="","","0")</f>
        <v/>
      </c>
      <c r="P69" s="76" t="str">
        <f>IF(高校一覧表!D10="","","千葉")</f>
        <v/>
      </c>
      <c r="R69" s="76" t="str">
        <f>IF(高校一覧表!G10="","",VLOOKUP(高校一覧表!G10,競技csv!$A:$O,MATCH("競技コード",競技csv!$1:$1,0),0))</f>
        <v/>
      </c>
      <c r="S69" s="76" t="str" cm="1">
        <f t="array" ref="S69">IF(高校一覧表!J10="","",高校一覧表!J10&amp;".")&amp;_xlfn.IFS(高校一覧表!K10="","",OR(VLOOKUP(R69,競技csv!$B:$O,2,0)&lt;=31,VLOOKUP(R69,競技csv!$B:$O,2,0)&gt;=100),TEXT(高校一覧表!K10,"00")&amp;".",TRUE,TEXT(高校一覧表!K10,"00")&amp;"m")&amp;IF(高校一覧表!L10="","",TEXT(高校一覧表!L10,"00"))</f>
        <v/>
      </c>
      <c r="T69" s="76" t="str">
        <f>IF(高校一覧表!G10="","","0")</f>
        <v/>
      </c>
      <c r="U69" s="76" t="str">
        <f>IF(高校一覧表!G10="","","2")</f>
        <v/>
      </c>
      <c r="V69" s="76" t="str">
        <f>IF(高校一覧表!M10="","",VLOOKUP(高校一覧表!M10,競技csv!$A:$O,MATCH("競技コード",競技csv!$1:$1,0),0))</f>
        <v/>
      </c>
      <c r="W69" s="76" t="str" cm="1">
        <f t="array" ref="W69">IF(高校一覧表!P10="","",高校一覧表!P10&amp;".")&amp;_xlfn.IFS(高校一覧表!Q10="","",OR(VLOOKUP(V69,競技csv!$B:$O,2,0)&lt;=31,VLOOKUP(V69,競技csv!$B:$O,2,0)&gt;=100),TEXT(高校一覧表!Q10,"00")&amp;".",TRUE,TEXT(高校一覧表!Q10,"00")&amp;"m")&amp;IF(高校一覧表!R10="","",TEXT(高校一覧表!R10,"00"))</f>
        <v/>
      </c>
      <c r="X69" s="76" t="str">
        <f>IF(高校一覧表!M10="","","0")</f>
        <v/>
      </c>
      <c r="Y69" s="76" t="str">
        <f>IF(高校一覧表!M10="","","2")</f>
        <v/>
      </c>
      <c r="Z69" s="76" t="str">
        <f>IF(高校一覧表!S10="","",VLOOKUP("一般"&amp;高校一覧表!C10&amp;"子4X100mR",競技csv!A:O,MATCH("競技コード",競技csv!$1:$1,0),0))</f>
        <v/>
      </c>
      <c r="AA69" s="76" t="str">
        <f>IF(高校一覧表!T10="","",高校一覧表!T10&amp;".")&amp;IF(高校一覧表!U10="","",TEXT(高校一覧表!U10,"00")&amp;".")&amp;IF(高校一覧表!V10="","",TEXT(高校一覧表!V10,"00"))</f>
        <v/>
      </c>
      <c r="AB69" s="76" t="str">
        <f>IF(高校一覧表!S10="","","0")</f>
        <v/>
      </c>
      <c r="AC69" s="76" t="str">
        <f>IF(高校一覧表!S10="","","2")</f>
        <v/>
      </c>
    </row>
    <row r="70" spans="1:29" ht="18" customHeight="1">
      <c r="A70" s="76">
        <f t="shared" si="0"/>
        <v>0</v>
      </c>
      <c r="B70" s="76" t="str">
        <f>IF(高校一覧表!D11="","",IF(高校一覧表!C11="男",30000+高校一覧表!D11,40000+高校一覧表!D11))</f>
        <v/>
      </c>
      <c r="C70" s="76" t="str">
        <f ca="1">IF(高校一覧表!D11="","",VLOOKUP(VLOOKUP(高校一覧表!D11,INDIRECT("高校"&amp;高校一覧表!C11&amp;"選手データ!A:O"),MATCH("所属",INDIRECT("高校"&amp;高校一覧表!C11&amp;"選手データ!1:1"),0),0),所属csv!$A:$H,MATCH("所属コード",所属csv!$1:$1,0),0))</f>
        <v/>
      </c>
      <c r="F70" s="76" t="str">
        <f>IF(高校一覧表!D11="","",高校一覧表!D11)</f>
        <v/>
      </c>
      <c r="G70" s="76" t="str">
        <f ca="1">IF(高校一覧表!E11="","",高校一覧表!E11)</f>
        <v/>
      </c>
      <c r="H70" s="76" t="str">
        <f ca="1">IF(高校一覧表!D11="","",VLOOKUP(高校一覧表!D11,INDIRECT("高校"&amp;高校一覧表!C11&amp;"選手データ!A:O"),MATCH("ﾌﾘｶﾞﾅ(姓)",INDIRECT("高校"&amp;高校一覧表!C11&amp;"選手データ!1:1"),0),0)&amp;" "&amp;VLOOKUP(高校一覧表!D11,INDIRECT("高校"&amp;高校一覧表!C11&amp;"選手データ!A:O"),MATCH("ﾌﾘｶﾞﾅ(名)",INDIRECT("高校"&amp;高校一覧表!C11&amp;"選手データ!1:1"),0),0))</f>
        <v/>
      </c>
      <c r="I70" s="76" t="str">
        <f ca="1">IF(高校一覧表!E11="","",高校一覧表!E11)</f>
        <v/>
      </c>
      <c r="J70" s="76" t="str">
        <f ca="1">IF(高校一覧表!D11="","",VLOOKUP(高校一覧表!D11,INDIRECT("高校"&amp;高校一覧表!C11&amp;"選手データ!A:O"),MATCH("FAMILY NAME",INDIRECT("高校"&amp;高校一覧表!C11&amp;"選手データ!1:1"),0),0)&amp;" "&amp;VLOOKUP(高校一覧表!D11,INDIRECT("高校"&amp;高校一覧表!C11&amp;"選手データ!A:O"),MATCH("Firstname",INDIRECT("高校"&amp;高校一覧表!C11&amp;"選手データ!1:1"),0),0))</f>
        <v/>
      </c>
      <c r="K70" s="76" t="str">
        <f>IF(高校一覧表!D11="","","JPN")</f>
        <v/>
      </c>
      <c r="L70" s="76" t="str">
        <f>IF(高校一覧表!D11="","",IF(高校一覧表!C11="男",1,2))</f>
        <v/>
      </c>
      <c r="M70" s="76" t="str">
        <f>IF(高校一覧表!D11="","",高校一覧表!F11)</f>
        <v/>
      </c>
      <c r="N70" s="76" t="str">
        <f ca="1">IF(高校一覧表!D11="","",LEFT(VLOOKUP(高校一覧表!D11,INDIRECT("高校"&amp;高校一覧表!C11&amp;"選手データ!A:O"),MATCH("Birthday",INDIRECT("高校"&amp;高校一覧表!C11&amp;"選手データ!1:1"),0),0),4))</f>
        <v/>
      </c>
      <c r="O70" s="76" t="str">
        <f>IF(高校一覧表!D11="","","0")</f>
        <v/>
      </c>
      <c r="P70" s="76" t="str">
        <f>IF(高校一覧表!D11="","","千葉")</f>
        <v/>
      </c>
      <c r="R70" s="76" t="str">
        <f>IF(高校一覧表!G11="","",VLOOKUP(高校一覧表!G11,競技csv!$A:$O,MATCH("競技コード",競技csv!$1:$1,0),0))</f>
        <v/>
      </c>
      <c r="S70" s="76" t="str" cm="1">
        <f t="array" ref="S70">IF(高校一覧表!J11="","",高校一覧表!J11&amp;".")&amp;_xlfn.IFS(高校一覧表!K11="","",OR(VLOOKUP(R70,競技csv!$B:$O,2,0)&lt;=31,VLOOKUP(R70,競技csv!$B:$O,2,0)&gt;=100),TEXT(高校一覧表!K11,"00")&amp;".",TRUE,TEXT(高校一覧表!K11,"00")&amp;"m")&amp;IF(高校一覧表!L11="","",TEXT(高校一覧表!L11,"00"))</f>
        <v/>
      </c>
      <c r="T70" s="76" t="str">
        <f>IF(高校一覧表!G11="","","0")</f>
        <v/>
      </c>
      <c r="U70" s="76" t="str">
        <f>IF(高校一覧表!G11="","","2")</f>
        <v/>
      </c>
      <c r="V70" s="76" t="str">
        <f>IF(高校一覧表!M11="","",VLOOKUP(高校一覧表!M11,競技csv!$A:$O,MATCH("競技コード",競技csv!$1:$1,0),0))</f>
        <v/>
      </c>
      <c r="W70" s="76" t="str" cm="1">
        <f t="array" ref="W70">IF(高校一覧表!P11="","",高校一覧表!P11&amp;".")&amp;_xlfn.IFS(高校一覧表!Q11="","",OR(VLOOKUP(V70,競技csv!$B:$O,2,0)&lt;=31,VLOOKUP(V70,競技csv!$B:$O,2,0)&gt;=100),TEXT(高校一覧表!Q11,"00")&amp;".",TRUE,TEXT(高校一覧表!Q11,"00")&amp;"m")&amp;IF(高校一覧表!R11="","",TEXT(高校一覧表!R11,"00"))</f>
        <v/>
      </c>
      <c r="X70" s="76" t="str">
        <f>IF(高校一覧表!M11="","","0")</f>
        <v/>
      </c>
      <c r="Y70" s="76" t="str">
        <f>IF(高校一覧表!M11="","","2")</f>
        <v/>
      </c>
      <c r="Z70" s="76" t="str">
        <f>IF(高校一覧表!S11="","",VLOOKUP("一般"&amp;高校一覧表!C11&amp;"子4X100mR",競技csv!A:O,MATCH("競技コード",競技csv!$1:$1,0),0))</f>
        <v/>
      </c>
      <c r="AA70" s="76" t="str">
        <f>IF(高校一覧表!T11="","",高校一覧表!T11&amp;".")&amp;IF(高校一覧表!U11="","",TEXT(高校一覧表!U11,"00")&amp;".")&amp;IF(高校一覧表!V11="","",TEXT(高校一覧表!V11,"00"))</f>
        <v/>
      </c>
      <c r="AB70" s="76" t="str">
        <f>IF(高校一覧表!S11="","","0")</f>
        <v/>
      </c>
      <c r="AC70" s="76" t="str">
        <f>IF(高校一覧表!S11="","","2")</f>
        <v/>
      </c>
    </row>
    <row r="71" spans="1:29" ht="18" customHeight="1">
      <c r="A71" s="76">
        <f t="shared" si="0"/>
        <v>0</v>
      </c>
      <c r="B71" s="76" t="str">
        <f>IF(高校一覧表!D12="","",IF(高校一覧表!C12="男",30000+高校一覧表!D12,40000+高校一覧表!D12))</f>
        <v/>
      </c>
      <c r="C71" s="76" t="str">
        <f ca="1">IF(高校一覧表!D12="","",VLOOKUP(VLOOKUP(高校一覧表!D12,INDIRECT("高校"&amp;高校一覧表!C12&amp;"選手データ!A:O"),MATCH("所属",INDIRECT("高校"&amp;高校一覧表!C12&amp;"選手データ!1:1"),0),0),所属csv!$A:$H,MATCH("所属コード",所属csv!$1:$1,0),0))</f>
        <v/>
      </c>
      <c r="F71" s="76" t="str">
        <f>IF(高校一覧表!D12="","",高校一覧表!D12)</f>
        <v/>
      </c>
      <c r="G71" s="76" t="str">
        <f ca="1">IF(高校一覧表!E12="","",高校一覧表!E12)</f>
        <v/>
      </c>
      <c r="H71" s="76" t="str">
        <f ca="1">IF(高校一覧表!D12="","",VLOOKUP(高校一覧表!D12,INDIRECT("高校"&amp;高校一覧表!C12&amp;"選手データ!A:O"),MATCH("ﾌﾘｶﾞﾅ(姓)",INDIRECT("高校"&amp;高校一覧表!C12&amp;"選手データ!1:1"),0),0)&amp;" "&amp;VLOOKUP(高校一覧表!D12,INDIRECT("高校"&amp;高校一覧表!C12&amp;"選手データ!A:O"),MATCH("ﾌﾘｶﾞﾅ(名)",INDIRECT("高校"&amp;高校一覧表!C12&amp;"選手データ!1:1"),0),0))</f>
        <v/>
      </c>
      <c r="I71" s="76" t="str">
        <f ca="1">IF(高校一覧表!E12="","",高校一覧表!E12)</f>
        <v/>
      </c>
      <c r="J71" s="76" t="str">
        <f ca="1">IF(高校一覧表!D12="","",VLOOKUP(高校一覧表!D12,INDIRECT("高校"&amp;高校一覧表!C12&amp;"選手データ!A:O"),MATCH("FAMILY NAME",INDIRECT("高校"&amp;高校一覧表!C12&amp;"選手データ!1:1"),0),0)&amp;" "&amp;VLOOKUP(高校一覧表!D12,INDIRECT("高校"&amp;高校一覧表!C12&amp;"選手データ!A:O"),MATCH("Firstname",INDIRECT("高校"&amp;高校一覧表!C12&amp;"選手データ!1:1"),0),0))</f>
        <v/>
      </c>
      <c r="K71" s="76" t="str">
        <f>IF(高校一覧表!D12="","","JPN")</f>
        <v/>
      </c>
      <c r="L71" s="76" t="str">
        <f>IF(高校一覧表!D12="","",IF(高校一覧表!C12="男",1,2))</f>
        <v/>
      </c>
      <c r="M71" s="76" t="str">
        <f>IF(高校一覧表!D12="","",高校一覧表!F12)</f>
        <v/>
      </c>
      <c r="N71" s="76" t="str">
        <f ca="1">IF(高校一覧表!D12="","",LEFT(VLOOKUP(高校一覧表!D12,INDIRECT("高校"&amp;高校一覧表!C12&amp;"選手データ!A:O"),MATCH("Birthday",INDIRECT("高校"&amp;高校一覧表!C12&amp;"選手データ!1:1"),0),0),4))</f>
        <v/>
      </c>
      <c r="O71" s="76" t="str">
        <f>IF(高校一覧表!D12="","","0")</f>
        <v/>
      </c>
      <c r="P71" s="76" t="str">
        <f>IF(高校一覧表!D12="","","千葉")</f>
        <v/>
      </c>
      <c r="R71" s="76" t="str">
        <f>IF(高校一覧表!G12="","",VLOOKUP(高校一覧表!G12,競技csv!$A:$O,MATCH("競技コード",競技csv!$1:$1,0),0))</f>
        <v/>
      </c>
      <c r="S71" s="76" t="str" cm="1">
        <f t="array" ref="S71">IF(高校一覧表!J12="","",高校一覧表!J12&amp;".")&amp;_xlfn.IFS(高校一覧表!K12="","",OR(VLOOKUP(R71,競技csv!$B:$O,2,0)&lt;=31,VLOOKUP(R71,競技csv!$B:$O,2,0)&gt;=100),TEXT(高校一覧表!K12,"00")&amp;".",TRUE,TEXT(高校一覧表!K12,"00")&amp;"m")&amp;IF(高校一覧表!L12="","",TEXT(高校一覧表!L12,"00"))</f>
        <v/>
      </c>
      <c r="T71" s="76" t="str">
        <f>IF(高校一覧表!G12="","","0")</f>
        <v/>
      </c>
      <c r="U71" s="76" t="str">
        <f>IF(高校一覧表!G12="","","2")</f>
        <v/>
      </c>
      <c r="V71" s="76" t="str">
        <f>IF(高校一覧表!M12="","",VLOOKUP(高校一覧表!M12,競技csv!$A:$O,MATCH("競技コード",競技csv!$1:$1,0),0))</f>
        <v/>
      </c>
      <c r="W71" s="76" t="str" cm="1">
        <f t="array" ref="W71">IF(高校一覧表!P12="","",高校一覧表!P12&amp;".")&amp;_xlfn.IFS(高校一覧表!Q12="","",OR(VLOOKUP(V71,競技csv!$B:$O,2,0)&lt;=31,VLOOKUP(V71,競技csv!$B:$O,2,0)&gt;=100),TEXT(高校一覧表!Q12,"00")&amp;".",TRUE,TEXT(高校一覧表!Q12,"00")&amp;"m")&amp;IF(高校一覧表!R12="","",TEXT(高校一覧表!R12,"00"))</f>
        <v/>
      </c>
      <c r="X71" s="76" t="str">
        <f>IF(高校一覧表!M12="","","0")</f>
        <v/>
      </c>
      <c r="Y71" s="76" t="str">
        <f>IF(高校一覧表!M12="","","2")</f>
        <v/>
      </c>
      <c r="Z71" s="76" t="str">
        <f>IF(高校一覧表!S12="","",VLOOKUP("一般"&amp;高校一覧表!C12&amp;"子4X100mR",競技csv!A:O,MATCH("競技コード",競技csv!$1:$1,0),0))</f>
        <v/>
      </c>
      <c r="AA71" s="76" t="str">
        <f>IF(高校一覧表!T12="","",高校一覧表!T12&amp;".")&amp;IF(高校一覧表!U12="","",TEXT(高校一覧表!U12,"00")&amp;".")&amp;IF(高校一覧表!V12="","",TEXT(高校一覧表!V12,"00"))</f>
        <v/>
      </c>
      <c r="AB71" s="76" t="str">
        <f>IF(高校一覧表!S12="","","0")</f>
        <v/>
      </c>
      <c r="AC71" s="76" t="str">
        <f>IF(高校一覧表!S12="","","2")</f>
        <v/>
      </c>
    </row>
    <row r="72" spans="1:29" ht="18" customHeight="1">
      <c r="A72" s="76">
        <f t="shared" si="0"/>
        <v>0</v>
      </c>
      <c r="B72" s="76" t="str">
        <f>IF(高校一覧表!D13="","",IF(高校一覧表!C13="男",30000+高校一覧表!D13,40000+高校一覧表!D13))</f>
        <v/>
      </c>
      <c r="C72" s="76" t="str">
        <f ca="1">IF(高校一覧表!D13="","",VLOOKUP(VLOOKUP(高校一覧表!D13,INDIRECT("高校"&amp;高校一覧表!C13&amp;"選手データ!A:O"),MATCH("所属",INDIRECT("高校"&amp;高校一覧表!C13&amp;"選手データ!1:1"),0),0),所属csv!$A:$H,MATCH("所属コード",所属csv!$1:$1,0),0))</f>
        <v/>
      </c>
      <c r="F72" s="76" t="str">
        <f>IF(高校一覧表!D13="","",高校一覧表!D13)</f>
        <v/>
      </c>
      <c r="G72" s="76" t="str">
        <f ca="1">IF(高校一覧表!E13="","",高校一覧表!E13)</f>
        <v/>
      </c>
      <c r="H72" s="76" t="str">
        <f ca="1">IF(高校一覧表!D13="","",VLOOKUP(高校一覧表!D13,INDIRECT("高校"&amp;高校一覧表!C13&amp;"選手データ!A:O"),MATCH("ﾌﾘｶﾞﾅ(姓)",INDIRECT("高校"&amp;高校一覧表!C13&amp;"選手データ!1:1"),0),0)&amp;" "&amp;VLOOKUP(高校一覧表!D13,INDIRECT("高校"&amp;高校一覧表!C13&amp;"選手データ!A:O"),MATCH("ﾌﾘｶﾞﾅ(名)",INDIRECT("高校"&amp;高校一覧表!C13&amp;"選手データ!1:1"),0),0))</f>
        <v/>
      </c>
      <c r="I72" s="76" t="str">
        <f ca="1">IF(高校一覧表!E13="","",高校一覧表!E13)</f>
        <v/>
      </c>
      <c r="J72" s="76" t="str">
        <f ca="1">IF(高校一覧表!D13="","",VLOOKUP(高校一覧表!D13,INDIRECT("高校"&amp;高校一覧表!C13&amp;"選手データ!A:O"),MATCH("FAMILY NAME",INDIRECT("高校"&amp;高校一覧表!C13&amp;"選手データ!1:1"),0),0)&amp;" "&amp;VLOOKUP(高校一覧表!D13,INDIRECT("高校"&amp;高校一覧表!C13&amp;"選手データ!A:O"),MATCH("Firstname",INDIRECT("高校"&amp;高校一覧表!C13&amp;"選手データ!1:1"),0),0))</f>
        <v/>
      </c>
      <c r="K72" s="76" t="str">
        <f>IF(高校一覧表!D13="","","JPN")</f>
        <v/>
      </c>
      <c r="L72" s="76" t="str">
        <f>IF(高校一覧表!D13="","",IF(高校一覧表!C13="男",1,2))</f>
        <v/>
      </c>
      <c r="M72" s="76" t="str">
        <f>IF(高校一覧表!D13="","",高校一覧表!F13)</f>
        <v/>
      </c>
      <c r="N72" s="76" t="str">
        <f ca="1">IF(高校一覧表!D13="","",LEFT(VLOOKUP(高校一覧表!D13,INDIRECT("高校"&amp;高校一覧表!C13&amp;"選手データ!A:O"),MATCH("Birthday",INDIRECT("高校"&amp;高校一覧表!C13&amp;"選手データ!1:1"),0),0),4))</f>
        <v/>
      </c>
      <c r="O72" s="76" t="str">
        <f>IF(高校一覧表!D13="","","0")</f>
        <v/>
      </c>
      <c r="P72" s="76" t="str">
        <f>IF(高校一覧表!D13="","","千葉")</f>
        <v/>
      </c>
      <c r="R72" s="76" t="str">
        <f>IF(高校一覧表!G13="","",VLOOKUP(高校一覧表!G13,競技csv!$A:$O,MATCH("競技コード",競技csv!$1:$1,0),0))</f>
        <v/>
      </c>
      <c r="S72" s="76" t="str" cm="1">
        <f t="array" ref="S72">IF(高校一覧表!J13="","",高校一覧表!J13&amp;".")&amp;_xlfn.IFS(高校一覧表!K13="","",OR(VLOOKUP(R72,競技csv!$B:$O,2,0)&lt;=31,VLOOKUP(R72,競技csv!$B:$O,2,0)&gt;=100),TEXT(高校一覧表!K13,"00")&amp;".",TRUE,TEXT(高校一覧表!K13,"00")&amp;"m")&amp;IF(高校一覧表!L13="","",TEXT(高校一覧表!L13,"00"))</f>
        <v/>
      </c>
      <c r="T72" s="76" t="str">
        <f>IF(高校一覧表!G13="","","0")</f>
        <v/>
      </c>
      <c r="U72" s="76" t="str">
        <f>IF(高校一覧表!G13="","","2")</f>
        <v/>
      </c>
      <c r="V72" s="76" t="str">
        <f>IF(高校一覧表!M13="","",VLOOKUP(高校一覧表!M13,競技csv!$A:$O,MATCH("競技コード",競技csv!$1:$1,0),0))</f>
        <v/>
      </c>
      <c r="W72" s="76" t="str" cm="1">
        <f t="array" ref="W72">IF(高校一覧表!P13="","",高校一覧表!P13&amp;".")&amp;_xlfn.IFS(高校一覧表!Q13="","",OR(VLOOKUP(V72,競技csv!$B:$O,2,0)&lt;=31,VLOOKUP(V72,競技csv!$B:$O,2,0)&gt;=100),TEXT(高校一覧表!Q13,"00")&amp;".",TRUE,TEXT(高校一覧表!Q13,"00")&amp;"m")&amp;IF(高校一覧表!R13="","",TEXT(高校一覧表!R13,"00"))</f>
        <v/>
      </c>
      <c r="X72" s="76" t="str">
        <f>IF(高校一覧表!M13="","","0")</f>
        <v/>
      </c>
      <c r="Y72" s="76" t="str">
        <f>IF(高校一覧表!M13="","","2")</f>
        <v/>
      </c>
      <c r="Z72" s="76" t="str">
        <f>IF(高校一覧表!S13="","",VLOOKUP("一般"&amp;高校一覧表!C13&amp;"子4X100mR",競技csv!A:O,MATCH("競技コード",競技csv!$1:$1,0),0))</f>
        <v/>
      </c>
      <c r="AA72" s="76" t="str">
        <f>IF(高校一覧表!T13="","",高校一覧表!T13&amp;".")&amp;IF(高校一覧表!U13="","",TEXT(高校一覧表!U13,"00")&amp;".")&amp;IF(高校一覧表!V13="","",TEXT(高校一覧表!V13,"00"))</f>
        <v/>
      </c>
      <c r="AB72" s="76" t="str">
        <f>IF(高校一覧表!S13="","","0")</f>
        <v/>
      </c>
      <c r="AC72" s="76" t="str">
        <f>IF(高校一覧表!S13="","","2")</f>
        <v/>
      </c>
    </row>
    <row r="73" spans="1:29" ht="18" customHeight="1">
      <c r="A73" s="76">
        <f t="shared" si="0"/>
        <v>0</v>
      </c>
      <c r="B73" s="76" t="str">
        <f>IF(高校一覧表!D14="","",IF(高校一覧表!C14="男",30000+高校一覧表!D14,40000+高校一覧表!D14))</f>
        <v/>
      </c>
      <c r="C73" s="76" t="str">
        <f ca="1">IF(高校一覧表!D14="","",VLOOKUP(VLOOKUP(高校一覧表!D14,INDIRECT("高校"&amp;高校一覧表!C14&amp;"選手データ!A:O"),MATCH("所属",INDIRECT("高校"&amp;高校一覧表!C14&amp;"選手データ!1:1"),0),0),所属csv!$A:$H,MATCH("所属コード",所属csv!$1:$1,0),0))</f>
        <v/>
      </c>
      <c r="F73" s="76" t="str">
        <f>IF(高校一覧表!D14="","",高校一覧表!D14)</f>
        <v/>
      </c>
      <c r="G73" s="76" t="str">
        <f ca="1">IF(高校一覧表!E14="","",高校一覧表!E14)</f>
        <v/>
      </c>
      <c r="H73" s="76" t="str">
        <f ca="1">IF(高校一覧表!D14="","",VLOOKUP(高校一覧表!D14,INDIRECT("高校"&amp;高校一覧表!C14&amp;"選手データ!A:O"),MATCH("ﾌﾘｶﾞﾅ(姓)",INDIRECT("高校"&amp;高校一覧表!C14&amp;"選手データ!1:1"),0),0)&amp;" "&amp;VLOOKUP(高校一覧表!D14,INDIRECT("高校"&amp;高校一覧表!C14&amp;"選手データ!A:O"),MATCH("ﾌﾘｶﾞﾅ(名)",INDIRECT("高校"&amp;高校一覧表!C14&amp;"選手データ!1:1"),0),0))</f>
        <v/>
      </c>
      <c r="I73" s="76" t="str">
        <f ca="1">IF(高校一覧表!E14="","",高校一覧表!E14)</f>
        <v/>
      </c>
      <c r="J73" s="76" t="str">
        <f ca="1">IF(高校一覧表!D14="","",VLOOKUP(高校一覧表!D14,INDIRECT("高校"&amp;高校一覧表!C14&amp;"選手データ!A:O"),MATCH("FAMILY NAME",INDIRECT("高校"&amp;高校一覧表!C14&amp;"選手データ!1:1"),0),0)&amp;" "&amp;VLOOKUP(高校一覧表!D14,INDIRECT("高校"&amp;高校一覧表!C14&amp;"選手データ!A:O"),MATCH("Firstname",INDIRECT("高校"&amp;高校一覧表!C14&amp;"選手データ!1:1"),0),0))</f>
        <v/>
      </c>
      <c r="K73" s="76" t="str">
        <f>IF(高校一覧表!D14="","","JPN")</f>
        <v/>
      </c>
      <c r="L73" s="76" t="str">
        <f>IF(高校一覧表!D14="","",IF(高校一覧表!C14="男",1,2))</f>
        <v/>
      </c>
      <c r="M73" s="76" t="str">
        <f>IF(高校一覧表!D14="","",高校一覧表!F14)</f>
        <v/>
      </c>
      <c r="N73" s="76" t="str">
        <f ca="1">IF(高校一覧表!D14="","",LEFT(VLOOKUP(高校一覧表!D14,INDIRECT("高校"&amp;高校一覧表!C14&amp;"選手データ!A:O"),MATCH("Birthday",INDIRECT("高校"&amp;高校一覧表!C14&amp;"選手データ!1:1"),0),0),4))</f>
        <v/>
      </c>
      <c r="O73" s="76" t="str">
        <f>IF(高校一覧表!D14="","","0")</f>
        <v/>
      </c>
      <c r="P73" s="76" t="str">
        <f>IF(高校一覧表!D14="","","千葉")</f>
        <v/>
      </c>
      <c r="R73" s="76" t="str">
        <f>IF(高校一覧表!G14="","",VLOOKUP(高校一覧表!G14,競技csv!$A:$O,MATCH("競技コード",競技csv!$1:$1,0),0))</f>
        <v/>
      </c>
      <c r="S73" s="76" t="str" cm="1">
        <f t="array" ref="S73">IF(高校一覧表!J14="","",高校一覧表!J14&amp;".")&amp;_xlfn.IFS(高校一覧表!K14="","",OR(VLOOKUP(R73,競技csv!$B:$O,2,0)&lt;=31,VLOOKUP(R73,競技csv!$B:$O,2,0)&gt;=100),TEXT(高校一覧表!K14,"00")&amp;".",TRUE,TEXT(高校一覧表!K14,"00")&amp;"m")&amp;IF(高校一覧表!L14="","",TEXT(高校一覧表!L14,"00"))</f>
        <v/>
      </c>
      <c r="T73" s="76" t="str">
        <f>IF(高校一覧表!G14="","","0")</f>
        <v/>
      </c>
      <c r="U73" s="76" t="str">
        <f>IF(高校一覧表!G14="","","2")</f>
        <v/>
      </c>
      <c r="V73" s="76" t="str">
        <f>IF(高校一覧表!M14="","",VLOOKUP(高校一覧表!M14,競技csv!$A:$O,MATCH("競技コード",競技csv!$1:$1,0),0))</f>
        <v/>
      </c>
      <c r="W73" s="76" t="str" cm="1">
        <f t="array" ref="W73">IF(高校一覧表!P14="","",高校一覧表!P14&amp;".")&amp;_xlfn.IFS(高校一覧表!Q14="","",OR(VLOOKUP(V73,競技csv!$B:$O,2,0)&lt;=31,VLOOKUP(V73,競技csv!$B:$O,2,0)&gt;=100),TEXT(高校一覧表!Q14,"00")&amp;".",TRUE,TEXT(高校一覧表!Q14,"00")&amp;"m")&amp;IF(高校一覧表!R14="","",TEXT(高校一覧表!R14,"00"))</f>
        <v/>
      </c>
      <c r="X73" s="76" t="str">
        <f>IF(高校一覧表!M14="","","0")</f>
        <v/>
      </c>
      <c r="Y73" s="76" t="str">
        <f>IF(高校一覧表!M14="","","2")</f>
        <v/>
      </c>
      <c r="Z73" s="76" t="str">
        <f>IF(高校一覧表!S14="","",VLOOKUP("一般"&amp;高校一覧表!C14&amp;"子4X100mR",競技csv!A:O,MATCH("競技コード",競技csv!$1:$1,0),0))</f>
        <v/>
      </c>
      <c r="AA73" s="76" t="str">
        <f>IF(高校一覧表!T14="","",高校一覧表!T14&amp;".")&amp;IF(高校一覧表!U14="","",TEXT(高校一覧表!U14,"00")&amp;".")&amp;IF(高校一覧表!V14="","",TEXT(高校一覧表!V14,"00"))</f>
        <v/>
      </c>
      <c r="AB73" s="76" t="str">
        <f>IF(高校一覧表!S14="","","0")</f>
        <v/>
      </c>
      <c r="AC73" s="76" t="str">
        <f>IF(高校一覧表!S14="","","2")</f>
        <v/>
      </c>
    </row>
    <row r="74" spans="1:29" ht="18" customHeight="1">
      <c r="A74" s="76">
        <f t="shared" si="0"/>
        <v>0</v>
      </c>
      <c r="B74" s="76" t="str">
        <f>IF(高校一覧表!D15="","",IF(高校一覧表!C15="男",30000+高校一覧表!D15,40000+高校一覧表!D15))</f>
        <v/>
      </c>
      <c r="C74" s="76" t="str">
        <f ca="1">IF(高校一覧表!D15="","",VLOOKUP(VLOOKUP(高校一覧表!D15,INDIRECT("高校"&amp;高校一覧表!C15&amp;"選手データ!A:O"),MATCH("所属",INDIRECT("高校"&amp;高校一覧表!C15&amp;"選手データ!1:1"),0),0),所属csv!$A:$H,MATCH("所属コード",所属csv!$1:$1,0),0))</f>
        <v/>
      </c>
      <c r="F74" s="76" t="str">
        <f>IF(高校一覧表!D15="","",高校一覧表!D15)</f>
        <v/>
      </c>
      <c r="G74" s="76" t="str">
        <f ca="1">IF(高校一覧表!E15="","",高校一覧表!E15)</f>
        <v/>
      </c>
      <c r="H74" s="76" t="str">
        <f ca="1">IF(高校一覧表!D15="","",VLOOKUP(高校一覧表!D15,INDIRECT("高校"&amp;高校一覧表!C15&amp;"選手データ!A:O"),MATCH("ﾌﾘｶﾞﾅ(姓)",INDIRECT("高校"&amp;高校一覧表!C15&amp;"選手データ!1:1"),0),0)&amp;" "&amp;VLOOKUP(高校一覧表!D15,INDIRECT("高校"&amp;高校一覧表!C15&amp;"選手データ!A:O"),MATCH("ﾌﾘｶﾞﾅ(名)",INDIRECT("高校"&amp;高校一覧表!C15&amp;"選手データ!1:1"),0),0))</f>
        <v/>
      </c>
      <c r="I74" s="76" t="str">
        <f ca="1">IF(高校一覧表!E15="","",高校一覧表!E15)</f>
        <v/>
      </c>
      <c r="J74" s="76" t="str">
        <f ca="1">IF(高校一覧表!D15="","",VLOOKUP(高校一覧表!D15,INDIRECT("高校"&amp;高校一覧表!C15&amp;"選手データ!A:O"),MATCH("FAMILY NAME",INDIRECT("高校"&amp;高校一覧表!C15&amp;"選手データ!1:1"),0),0)&amp;" "&amp;VLOOKUP(高校一覧表!D15,INDIRECT("高校"&amp;高校一覧表!C15&amp;"選手データ!A:O"),MATCH("Firstname",INDIRECT("高校"&amp;高校一覧表!C15&amp;"選手データ!1:1"),0),0))</f>
        <v/>
      </c>
      <c r="K74" s="76" t="str">
        <f>IF(高校一覧表!D15="","","JPN")</f>
        <v/>
      </c>
      <c r="L74" s="76" t="str">
        <f>IF(高校一覧表!D15="","",IF(高校一覧表!C15="男",1,2))</f>
        <v/>
      </c>
      <c r="M74" s="76" t="str">
        <f>IF(高校一覧表!D15="","",高校一覧表!F15)</f>
        <v/>
      </c>
      <c r="N74" s="76" t="str">
        <f ca="1">IF(高校一覧表!D15="","",LEFT(VLOOKUP(高校一覧表!D15,INDIRECT("高校"&amp;高校一覧表!C15&amp;"選手データ!A:O"),MATCH("Birthday",INDIRECT("高校"&amp;高校一覧表!C15&amp;"選手データ!1:1"),0),0),4))</f>
        <v/>
      </c>
      <c r="O74" s="76" t="str">
        <f>IF(高校一覧表!D15="","","0")</f>
        <v/>
      </c>
      <c r="P74" s="76" t="str">
        <f>IF(高校一覧表!D15="","","千葉")</f>
        <v/>
      </c>
      <c r="R74" s="76" t="str">
        <f>IF(高校一覧表!G15="","",VLOOKUP(高校一覧表!G15,競技csv!$A:$O,MATCH("競技コード",競技csv!$1:$1,0),0))</f>
        <v/>
      </c>
      <c r="S74" s="76" t="str" cm="1">
        <f t="array" ref="S74">IF(高校一覧表!J15="","",高校一覧表!J15&amp;".")&amp;_xlfn.IFS(高校一覧表!K15="","",OR(VLOOKUP(R74,競技csv!$B:$O,2,0)&lt;=31,VLOOKUP(R74,競技csv!$B:$O,2,0)&gt;=100),TEXT(高校一覧表!K15,"00")&amp;".",TRUE,TEXT(高校一覧表!K15,"00")&amp;"m")&amp;IF(高校一覧表!L15="","",TEXT(高校一覧表!L15,"00"))</f>
        <v/>
      </c>
      <c r="T74" s="76" t="str">
        <f>IF(高校一覧表!G15="","","0")</f>
        <v/>
      </c>
      <c r="U74" s="76" t="str">
        <f>IF(高校一覧表!G15="","","2")</f>
        <v/>
      </c>
      <c r="V74" s="76" t="str">
        <f>IF(高校一覧表!M15="","",VLOOKUP(高校一覧表!M15,競技csv!$A:$O,MATCH("競技コード",競技csv!$1:$1,0),0))</f>
        <v/>
      </c>
      <c r="W74" s="76" t="str" cm="1">
        <f t="array" ref="W74">IF(高校一覧表!P15="","",高校一覧表!P15&amp;".")&amp;_xlfn.IFS(高校一覧表!Q15="","",OR(VLOOKUP(V74,競技csv!$B:$O,2,0)&lt;=31,VLOOKUP(V74,競技csv!$B:$O,2,0)&gt;=100),TEXT(高校一覧表!Q15,"00")&amp;".",TRUE,TEXT(高校一覧表!Q15,"00")&amp;"m")&amp;IF(高校一覧表!R15="","",TEXT(高校一覧表!R15,"00"))</f>
        <v/>
      </c>
      <c r="X74" s="76" t="str">
        <f>IF(高校一覧表!M15="","","0")</f>
        <v/>
      </c>
      <c r="Y74" s="76" t="str">
        <f>IF(高校一覧表!M15="","","2")</f>
        <v/>
      </c>
      <c r="Z74" s="76" t="str">
        <f>IF(高校一覧表!S15="","",VLOOKUP("一般"&amp;高校一覧表!C15&amp;"子4X100mR",競技csv!A:O,MATCH("競技コード",競技csv!$1:$1,0),0))</f>
        <v/>
      </c>
      <c r="AA74" s="76" t="str">
        <f>IF(高校一覧表!T15="","",高校一覧表!T15&amp;".")&amp;IF(高校一覧表!U15="","",TEXT(高校一覧表!U15,"00")&amp;".")&amp;IF(高校一覧表!V15="","",TEXT(高校一覧表!V15,"00"))</f>
        <v/>
      </c>
      <c r="AB74" s="76" t="str">
        <f>IF(高校一覧表!S15="","","0")</f>
        <v/>
      </c>
      <c r="AC74" s="76" t="str">
        <f>IF(高校一覧表!S15="","","2")</f>
        <v/>
      </c>
    </row>
    <row r="75" spans="1:29" ht="18" customHeight="1">
      <c r="A75" s="76">
        <f t="shared" si="0"/>
        <v>0</v>
      </c>
      <c r="B75" s="76" t="str">
        <f>IF(高校一覧表!D16="","",IF(高校一覧表!C16="男",30000+高校一覧表!D16,40000+高校一覧表!D16))</f>
        <v/>
      </c>
      <c r="C75" s="76" t="str">
        <f ca="1">IF(高校一覧表!D16="","",VLOOKUP(VLOOKUP(高校一覧表!D16,INDIRECT("高校"&amp;高校一覧表!C16&amp;"選手データ!A:O"),MATCH("所属",INDIRECT("高校"&amp;高校一覧表!C16&amp;"選手データ!1:1"),0),0),所属csv!$A:$H,MATCH("所属コード",所属csv!$1:$1,0),0))</f>
        <v/>
      </c>
      <c r="F75" s="76" t="str">
        <f>IF(高校一覧表!D16="","",高校一覧表!D16)</f>
        <v/>
      </c>
      <c r="G75" s="76" t="str">
        <f ca="1">IF(高校一覧表!E16="","",高校一覧表!E16)</f>
        <v/>
      </c>
      <c r="H75" s="76" t="str">
        <f ca="1">IF(高校一覧表!D16="","",VLOOKUP(高校一覧表!D16,INDIRECT("高校"&amp;高校一覧表!C16&amp;"選手データ!A:O"),MATCH("ﾌﾘｶﾞﾅ(姓)",INDIRECT("高校"&amp;高校一覧表!C16&amp;"選手データ!1:1"),0),0)&amp;" "&amp;VLOOKUP(高校一覧表!D16,INDIRECT("高校"&amp;高校一覧表!C16&amp;"選手データ!A:O"),MATCH("ﾌﾘｶﾞﾅ(名)",INDIRECT("高校"&amp;高校一覧表!C16&amp;"選手データ!1:1"),0),0))</f>
        <v/>
      </c>
      <c r="I75" s="76" t="str">
        <f ca="1">IF(高校一覧表!E16="","",高校一覧表!E16)</f>
        <v/>
      </c>
      <c r="J75" s="76" t="str">
        <f ca="1">IF(高校一覧表!D16="","",VLOOKUP(高校一覧表!D16,INDIRECT("高校"&amp;高校一覧表!C16&amp;"選手データ!A:O"),MATCH("FAMILY NAME",INDIRECT("高校"&amp;高校一覧表!C16&amp;"選手データ!1:1"),0),0)&amp;" "&amp;VLOOKUP(高校一覧表!D16,INDIRECT("高校"&amp;高校一覧表!C16&amp;"選手データ!A:O"),MATCH("Firstname",INDIRECT("高校"&amp;高校一覧表!C16&amp;"選手データ!1:1"),0),0))</f>
        <v/>
      </c>
      <c r="K75" s="76" t="str">
        <f>IF(高校一覧表!D16="","","JPN")</f>
        <v/>
      </c>
      <c r="L75" s="76" t="str">
        <f>IF(高校一覧表!D16="","",IF(高校一覧表!C16="男",1,2))</f>
        <v/>
      </c>
      <c r="M75" s="76" t="str">
        <f>IF(高校一覧表!D16="","",高校一覧表!F16)</f>
        <v/>
      </c>
      <c r="N75" s="76" t="str">
        <f ca="1">IF(高校一覧表!D16="","",LEFT(VLOOKUP(高校一覧表!D16,INDIRECT("高校"&amp;高校一覧表!C16&amp;"選手データ!A:O"),MATCH("Birthday",INDIRECT("高校"&amp;高校一覧表!C16&amp;"選手データ!1:1"),0),0),4))</f>
        <v/>
      </c>
      <c r="O75" s="76" t="str">
        <f>IF(高校一覧表!D16="","","0")</f>
        <v/>
      </c>
      <c r="P75" s="76" t="str">
        <f>IF(高校一覧表!D16="","","千葉")</f>
        <v/>
      </c>
      <c r="R75" s="76" t="str">
        <f>IF(高校一覧表!G16="","",VLOOKUP(高校一覧表!G16,競技csv!$A:$O,MATCH("競技コード",競技csv!$1:$1,0),0))</f>
        <v/>
      </c>
      <c r="S75" s="76" t="str" cm="1">
        <f t="array" ref="S75">IF(高校一覧表!J16="","",高校一覧表!J16&amp;".")&amp;_xlfn.IFS(高校一覧表!K16="","",OR(VLOOKUP(R75,競技csv!$B:$O,2,0)&lt;=31,VLOOKUP(R75,競技csv!$B:$O,2,0)&gt;=100),TEXT(高校一覧表!K16,"00")&amp;".",TRUE,TEXT(高校一覧表!K16,"00")&amp;"m")&amp;IF(高校一覧表!L16="","",TEXT(高校一覧表!L16,"00"))</f>
        <v/>
      </c>
      <c r="T75" s="76" t="str">
        <f>IF(高校一覧表!G16="","","0")</f>
        <v/>
      </c>
      <c r="U75" s="76" t="str">
        <f>IF(高校一覧表!G16="","","2")</f>
        <v/>
      </c>
      <c r="V75" s="76" t="str">
        <f>IF(高校一覧表!M16="","",VLOOKUP(高校一覧表!M16,競技csv!$A:$O,MATCH("競技コード",競技csv!$1:$1,0),0))</f>
        <v/>
      </c>
      <c r="W75" s="76" t="str" cm="1">
        <f t="array" ref="W75">IF(高校一覧表!P16="","",高校一覧表!P16&amp;".")&amp;_xlfn.IFS(高校一覧表!Q16="","",OR(VLOOKUP(V75,競技csv!$B:$O,2,0)&lt;=31,VLOOKUP(V75,競技csv!$B:$O,2,0)&gt;=100),TEXT(高校一覧表!Q16,"00")&amp;".",TRUE,TEXT(高校一覧表!Q16,"00")&amp;"m")&amp;IF(高校一覧表!R16="","",TEXT(高校一覧表!R16,"00"))</f>
        <v/>
      </c>
      <c r="X75" s="76" t="str">
        <f>IF(高校一覧表!M16="","","0")</f>
        <v/>
      </c>
      <c r="Y75" s="76" t="str">
        <f>IF(高校一覧表!M16="","","2")</f>
        <v/>
      </c>
      <c r="Z75" s="76" t="str">
        <f>IF(高校一覧表!S16="","",VLOOKUP("一般"&amp;高校一覧表!C16&amp;"子4X100mR",競技csv!A:O,MATCH("競技コード",競技csv!$1:$1,0),0))</f>
        <v/>
      </c>
      <c r="AA75" s="76" t="str">
        <f>IF(高校一覧表!T16="","",高校一覧表!T16&amp;".")&amp;IF(高校一覧表!U16="","",TEXT(高校一覧表!U16,"00")&amp;".")&amp;IF(高校一覧表!V16="","",TEXT(高校一覧表!V16,"00"))</f>
        <v/>
      </c>
      <c r="AB75" s="76" t="str">
        <f>IF(高校一覧表!S16="","","0")</f>
        <v/>
      </c>
      <c r="AC75" s="76" t="str">
        <f>IF(高校一覧表!S16="","","2")</f>
        <v/>
      </c>
    </row>
    <row r="76" spans="1:29" ht="18" customHeight="1">
      <c r="A76" s="76">
        <f t="shared" si="0"/>
        <v>0</v>
      </c>
      <c r="B76" s="76" t="str">
        <f>IF(高校一覧表!D17="","",IF(高校一覧表!C17="男",30000+高校一覧表!D17,40000+高校一覧表!D17))</f>
        <v/>
      </c>
      <c r="C76" s="76" t="str">
        <f ca="1">IF(高校一覧表!D17="","",VLOOKUP(VLOOKUP(高校一覧表!D17,INDIRECT("高校"&amp;高校一覧表!C17&amp;"選手データ!A:O"),MATCH("所属",INDIRECT("高校"&amp;高校一覧表!C17&amp;"選手データ!1:1"),0),0),所属csv!$A:$H,MATCH("所属コード",所属csv!$1:$1,0),0))</f>
        <v/>
      </c>
      <c r="F76" s="76" t="str">
        <f>IF(高校一覧表!D17="","",高校一覧表!D17)</f>
        <v/>
      </c>
      <c r="G76" s="76" t="str">
        <f ca="1">IF(高校一覧表!E17="","",高校一覧表!E17)</f>
        <v/>
      </c>
      <c r="H76" s="76" t="str">
        <f ca="1">IF(高校一覧表!D17="","",VLOOKUP(高校一覧表!D17,INDIRECT("高校"&amp;高校一覧表!C17&amp;"選手データ!A:O"),MATCH("ﾌﾘｶﾞﾅ(姓)",INDIRECT("高校"&amp;高校一覧表!C17&amp;"選手データ!1:1"),0),0)&amp;" "&amp;VLOOKUP(高校一覧表!D17,INDIRECT("高校"&amp;高校一覧表!C17&amp;"選手データ!A:O"),MATCH("ﾌﾘｶﾞﾅ(名)",INDIRECT("高校"&amp;高校一覧表!C17&amp;"選手データ!1:1"),0),0))</f>
        <v/>
      </c>
      <c r="I76" s="76" t="str">
        <f ca="1">IF(高校一覧表!E17="","",高校一覧表!E17)</f>
        <v/>
      </c>
      <c r="J76" s="76" t="str">
        <f ca="1">IF(高校一覧表!D17="","",VLOOKUP(高校一覧表!D17,INDIRECT("高校"&amp;高校一覧表!C17&amp;"選手データ!A:O"),MATCH("FAMILY NAME",INDIRECT("高校"&amp;高校一覧表!C17&amp;"選手データ!1:1"),0),0)&amp;" "&amp;VLOOKUP(高校一覧表!D17,INDIRECT("高校"&amp;高校一覧表!C17&amp;"選手データ!A:O"),MATCH("Firstname",INDIRECT("高校"&amp;高校一覧表!C17&amp;"選手データ!1:1"),0),0))</f>
        <v/>
      </c>
      <c r="K76" s="76" t="str">
        <f>IF(高校一覧表!D17="","","JPN")</f>
        <v/>
      </c>
      <c r="L76" s="76" t="str">
        <f>IF(高校一覧表!D17="","",IF(高校一覧表!C17="男",1,2))</f>
        <v/>
      </c>
      <c r="M76" s="76" t="str">
        <f>IF(高校一覧表!D17="","",高校一覧表!F17)</f>
        <v/>
      </c>
      <c r="N76" s="76" t="str">
        <f ca="1">IF(高校一覧表!D17="","",LEFT(VLOOKUP(高校一覧表!D17,INDIRECT("高校"&amp;高校一覧表!C17&amp;"選手データ!A:O"),MATCH("Birthday",INDIRECT("高校"&amp;高校一覧表!C17&amp;"選手データ!1:1"),0),0),4))</f>
        <v/>
      </c>
      <c r="O76" s="76" t="str">
        <f>IF(高校一覧表!D17="","","0")</f>
        <v/>
      </c>
      <c r="P76" s="76" t="str">
        <f>IF(高校一覧表!D17="","","千葉")</f>
        <v/>
      </c>
      <c r="R76" s="76" t="str">
        <f>IF(高校一覧表!G17="","",VLOOKUP(高校一覧表!G17,競技csv!$A:$O,MATCH("競技コード",競技csv!$1:$1,0),0))</f>
        <v/>
      </c>
      <c r="S76" s="76" t="str" cm="1">
        <f t="array" ref="S76">IF(高校一覧表!J17="","",高校一覧表!J17&amp;".")&amp;_xlfn.IFS(高校一覧表!K17="","",OR(VLOOKUP(R76,競技csv!$B:$O,2,0)&lt;=31,VLOOKUP(R76,競技csv!$B:$O,2,0)&gt;=100),TEXT(高校一覧表!K17,"00")&amp;".",TRUE,TEXT(高校一覧表!K17,"00")&amp;"m")&amp;IF(高校一覧表!L17="","",TEXT(高校一覧表!L17,"00"))</f>
        <v/>
      </c>
      <c r="T76" s="76" t="str">
        <f>IF(高校一覧表!G17="","","0")</f>
        <v/>
      </c>
      <c r="U76" s="76" t="str">
        <f>IF(高校一覧表!G17="","","2")</f>
        <v/>
      </c>
      <c r="V76" s="76" t="str">
        <f>IF(高校一覧表!M17="","",VLOOKUP(高校一覧表!M17,競技csv!$A:$O,MATCH("競技コード",競技csv!$1:$1,0),0))</f>
        <v/>
      </c>
      <c r="W76" s="76" t="str" cm="1">
        <f t="array" ref="W76">IF(高校一覧表!P17="","",高校一覧表!P17&amp;".")&amp;_xlfn.IFS(高校一覧表!Q17="","",OR(VLOOKUP(V76,競技csv!$B:$O,2,0)&lt;=31,VLOOKUP(V76,競技csv!$B:$O,2,0)&gt;=100),TEXT(高校一覧表!Q17,"00")&amp;".",TRUE,TEXT(高校一覧表!Q17,"00")&amp;"m")&amp;IF(高校一覧表!R17="","",TEXT(高校一覧表!R17,"00"))</f>
        <v/>
      </c>
      <c r="X76" s="76" t="str">
        <f>IF(高校一覧表!M17="","","0")</f>
        <v/>
      </c>
      <c r="Y76" s="76" t="str">
        <f>IF(高校一覧表!M17="","","2")</f>
        <v/>
      </c>
      <c r="Z76" s="76" t="str">
        <f>IF(高校一覧表!S17="","",VLOOKUP("一般"&amp;高校一覧表!C17&amp;"子4X100mR",競技csv!A:O,MATCH("競技コード",競技csv!$1:$1,0),0))</f>
        <v/>
      </c>
      <c r="AA76" s="76" t="str">
        <f>IF(高校一覧表!T17="","",高校一覧表!T17&amp;".")&amp;IF(高校一覧表!U17="","",TEXT(高校一覧表!U17,"00")&amp;".")&amp;IF(高校一覧表!V17="","",TEXT(高校一覧表!V17,"00"))</f>
        <v/>
      </c>
      <c r="AB76" s="76" t="str">
        <f>IF(高校一覧表!S17="","","0")</f>
        <v/>
      </c>
      <c r="AC76" s="76" t="str">
        <f>IF(高校一覧表!S17="","","2")</f>
        <v/>
      </c>
    </row>
    <row r="77" spans="1:29" ht="18" customHeight="1">
      <c r="A77" s="76">
        <f t="shared" si="0"/>
        <v>0</v>
      </c>
      <c r="B77" s="76" t="str">
        <f>IF(高校一覧表!D18="","",IF(高校一覧表!C18="男",30000+高校一覧表!D18,40000+高校一覧表!D18))</f>
        <v/>
      </c>
      <c r="C77" s="76" t="str">
        <f ca="1">IF(高校一覧表!D18="","",VLOOKUP(VLOOKUP(高校一覧表!D18,INDIRECT("高校"&amp;高校一覧表!C18&amp;"選手データ!A:O"),MATCH("所属",INDIRECT("高校"&amp;高校一覧表!C18&amp;"選手データ!1:1"),0),0),所属csv!$A:$H,MATCH("所属コード",所属csv!$1:$1,0),0))</f>
        <v/>
      </c>
      <c r="F77" s="76" t="str">
        <f>IF(高校一覧表!D18="","",高校一覧表!D18)</f>
        <v/>
      </c>
      <c r="G77" s="76" t="str">
        <f ca="1">IF(高校一覧表!E18="","",高校一覧表!E18)</f>
        <v/>
      </c>
      <c r="H77" s="76" t="str">
        <f ca="1">IF(高校一覧表!D18="","",VLOOKUP(高校一覧表!D18,INDIRECT("高校"&amp;高校一覧表!C18&amp;"選手データ!A:O"),MATCH("ﾌﾘｶﾞﾅ(姓)",INDIRECT("高校"&amp;高校一覧表!C18&amp;"選手データ!1:1"),0),0)&amp;" "&amp;VLOOKUP(高校一覧表!D18,INDIRECT("高校"&amp;高校一覧表!C18&amp;"選手データ!A:O"),MATCH("ﾌﾘｶﾞﾅ(名)",INDIRECT("高校"&amp;高校一覧表!C18&amp;"選手データ!1:1"),0),0))</f>
        <v/>
      </c>
      <c r="I77" s="76" t="str">
        <f ca="1">IF(高校一覧表!E18="","",高校一覧表!E18)</f>
        <v/>
      </c>
      <c r="J77" s="76" t="str">
        <f ca="1">IF(高校一覧表!D18="","",VLOOKUP(高校一覧表!D18,INDIRECT("高校"&amp;高校一覧表!C18&amp;"選手データ!A:O"),MATCH("FAMILY NAME",INDIRECT("高校"&amp;高校一覧表!C18&amp;"選手データ!1:1"),0),0)&amp;" "&amp;VLOOKUP(高校一覧表!D18,INDIRECT("高校"&amp;高校一覧表!C18&amp;"選手データ!A:O"),MATCH("Firstname",INDIRECT("高校"&amp;高校一覧表!C18&amp;"選手データ!1:1"),0),0))</f>
        <v/>
      </c>
      <c r="K77" s="76" t="str">
        <f>IF(高校一覧表!D18="","","JPN")</f>
        <v/>
      </c>
      <c r="L77" s="76" t="str">
        <f>IF(高校一覧表!D18="","",IF(高校一覧表!C18="男",1,2))</f>
        <v/>
      </c>
      <c r="M77" s="76" t="str">
        <f>IF(高校一覧表!D18="","",高校一覧表!F18)</f>
        <v/>
      </c>
      <c r="N77" s="76" t="str">
        <f ca="1">IF(高校一覧表!D18="","",LEFT(VLOOKUP(高校一覧表!D18,INDIRECT("高校"&amp;高校一覧表!C18&amp;"選手データ!A:O"),MATCH("Birthday",INDIRECT("高校"&amp;高校一覧表!C18&amp;"選手データ!1:1"),0),0),4))</f>
        <v/>
      </c>
      <c r="O77" s="76" t="str">
        <f>IF(高校一覧表!D18="","","0")</f>
        <v/>
      </c>
      <c r="P77" s="76" t="str">
        <f>IF(高校一覧表!D18="","","千葉")</f>
        <v/>
      </c>
      <c r="R77" s="76" t="str">
        <f>IF(高校一覧表!G18="","",VLOOKUP(高校一覧表!G18,競技csv!$A:$O,MATCH("競技コード",競技csv!$1:$1,0),0))</f>
        <v/>
      </c>
      <c r="S77" s="76" t="str" cm="1">
        <f t="array" ref="S77">IF(高校一覧表!J18="","",高校一覧表!J18&amp;".")&amp;_xlfn.IFS(高校一覧表!K18="","",OR(VLOOKUP(R77,競技csv!$B:$O,2,0)&lt;=31,VLOOKUP(R77,競技csv!$B:$O,2,0)&gt;=100),TEXT(高校一覧表!K18,"00")&amp;".",TRUE,TEXT(高校一覧表!K18,"00")&amp;"m")&amp;IF(高校一覧表!L18="","",TEXT(高校一覧表!L18,"00"))</f>
        <v/>
      </c>
      <c r="T77" s="76" t="str">
        <f>IF(高校一覧表!G18="","","0")</f>
        <v/>
      </c>
      <c r="U77" s="76" t="str">
        <f>IF(高校一覧表!G18="","","2")</f>
        <v/>
      </c>
      <c r="V77" s="76" t="str">
        <f>IF(高校一覧表!M18="","",VLOOKUP(高校一覧表!M18,競技csv!$A:$O,MATCH("競技コード",競技csv!$1:$1,0),0))</f>
        <v/>
      </c>
      <c r="W77" s="76" t="str" cm="1">
        <f t="array" ref="W77">IF(高校一覧表!P18="","",高校一覧表!P18&amp;".")&amp;_xlfn.IFS(高校一覧表!Q18="","",OR(VLOOKUP(V77,競技csv!$B:$O,2,0)&lt;=31,VLOOKUP(V77,競技csv!$B:$O,2,0)&gt;=100),TEXT(高校一覧表!Q18,"00")&amp;".",TRUE,TEXT(高校一覧表!Q18,"00")&amp;"m")&amp;IF(高校一覧表!R18="","",TEXT(高校一覧表!R18,"00"))</f>
        <v/>
      </c>
      <c r="X77" s="76" t="str">
        <f>IF(高校一覧表!M18="","","0")</f>
        <v/>
      </c>
      <c r="Y77" s="76" t="str">
        <f>IF(高校一覧表!M18="","","2")</f>
        <v/>
      </c>
      <c r="Z77" s="76" t="str">
        <f>IF(高校一覧表!S18="","",VLOOKUP("一般"&amp;高校一覧表!C18&amp;"子4X100mR",競技csv!A:O,MATCH("競技コード",競技csv!$1:$1,0),0))</f>
        <v/>
      </c>
      <c r="AA77" s="76" t="str">
        <f>IF(高校一覧表!T18="","",高校一覧表!T18&amp;".")&amp;IF(高校一覧表!U18="","",TEXT(高校一覧表!U18,"00")&amp;".")&amp;IF(高校一覧表!V18="","",TEXT(高校一覧表!V18,"00"))</f>
        <v/>
      </c>
      <c r="AB77" s="76" t="str">
        <f>IF(高校一覧表!S18="","","0")</f>
        <v/>
      </c>
      <c r="AC77" s="76" t="str">
        <f>IF(高校一覧表!S18="","","2")</f>
        <v/>
      </c>
    </row>
    <row r="78" spans="1:29" ht="18" customHeight="1">
      <c r="A78" s="76">
        <f t="shared" si="0"/>
        <v>0</v>
      </c>
      <c r="B78" s="76" t="str">
        <f>IF(高校一覧表!D19="","",IF(高校一覧表!C19="男",30000+高校一覧表!D19,40000+高校一覧表!D19))</f>
        <v/>
      </c>
      <c r="C78" s="76" t="str">
        <f ca="1">IF(高校一覧表!D19="","",VLOOKUP(VLOOKUP(高校一覧表!D19,INDIRECT("高校"&amp;高校一覧表!C19&amp;"選手データ!A:O"),MATCH("所属",INDIRECT("高校"&amp;高校一覧表!C19&amp;"選手データ!1:1"),0),0),所属csv!$A:$H,MATCH("所属コード",所属csv!$1:$1,0),0))</f>
        <v/>
      </c>
      <c r="F78" s="76" t="str">
        <f>IF(高校一覧表!D19="","",高校一覧表!D19)</f>
        <v/>
      </c>
      <c r="G78" s="76" t="str">
        <f ca="1">IF(高校一覧表!E19="","",高校一覧表!E19)</f>
        <v/>
      </c>
      <c r="H78" s="76" t="str">
        <f ca="1">IF(高校一覧表!D19="","",VLOOKUP(高校一覧表!D19,INDIRECT("高校"&amp;高校一覧表!C19&amp;"選手データ!A:O"),MATCH("ﾌﾘｶﾞﾅ(姓)",INDIRECT("高校"&amp;高校一覧表!C19&amp;"選手データ!1:1"),0),0)&amp;" "&amp;VLOOKUP(高校一覧表!D19,INDIRECT("高校"&amp;高校一覧表!C19&amp;"選手データ!A:O"),MATCH("ﾌﾘｶﾞﾅ(名)",INDIRECT("高校"&amp;高校一覧表!C19&amp;"選手データ!1:1"),0),0))</f>
        <v/>
      </c>
      <c r="I78" s="76" t="str">
        <f ca="1">IF(高校一覧表!E19="","",高校一覧表!E19)</f>
        <v/>
      </c>
      <c r="J78" s="76" t="str">
        <f ca="1">IF(高校一覧表!D19="","",VLOOKUP(高校一覧表!D19,INDIRECT("高校"&amp;高校一覧表!C19&amp;"選手データ!A:O"),MATCH("FAMILY NAME",INDIRECT("高校"&amp;高校一覧表!C19&amp;"選手データ!1:1"),0),0)&amp;" "&amp;VLOOKUP(高校一覧表!D19,INDIRECT("高校"&amp;高校一覧表!C19&amp;"選手データ!A:O"),MATCH("Firstname",INDIRECT("高校"&amp;高校一覧表!C19&amp;"選手データ!1:1"),0),0))</f>
        <v/>
      </c>
      <c r="K78" s="76" t="str">
        <f>IF(高校一覧表!D19="","","JPN")</f>
        <v/>
      </c>
      <c r="L78" s="76" t="str">
        <f>IF(高校一覧表!D19="","",IF(高校一覧表!C19="男",1,2))</f>
        <v/>
      </c>
      <c r="M78" s="76" t="str">
        <f>IF(高校一覧表!D19="","",高校一覧表!F19)</f>
        <v/>
      </c>
      <c r="N78" s="76" t="str">
        <f ca="1">IF(高校一覧表!D19="","",LEFT(VLOOKUP(高校一覧表!D19,INDIRECT("高校"&amp;高校一覧表!C19&amp;"選手データ!A:O"),MATCH("Birthday",INDIRECT("高校"&amp;高校一覧表!C19&amp;"選手データ!1:1"),0),0),4))</f>
        <v/>
      </c>
      <c r="O78" s="76" t="str">
        <f>IF(高校一覧表!D19="","","0")</f>
        <v/>
      </c>
      <c r="P78" s="76" t="str">
        <f>IF(高校一覧表!D19="","","千葉")</f>
        <v/>
      </c>
      <c r="R78" s="76" t="str">
        <f>IF(高校一覧表!G19="","",VLOOKUP(高校一覧表!G19,競技csv!$A:$O,MATCH("競技コード",競技csv!$1:$1,0),0))</f>
        <v/>
      </c>
      <c r="S78" s="76" t="str" cm="1">
        <f t="array" ref="S78">IF(高校一覧表!J19="","",高校一覧表!J19&amp;".")&amp;_xlfn.IFS(高校一覧表!K19="","",OR(VLOOKUP(R78,競技csv!$B:$O,2,0)&lt;=31,VLOOKUP(R78,競技csv!$B:$O,2,0)&gt;=100),TEXT(高校一覧表!K19,"00")&amp;".",TRUE,TEXT(高校一覧表!K19,"00")&amp;"m")&amp;IF(高校一覧表!L19="","",TEXT(高校一覧表!L19,"00"))</f>
        <v/>
      </c>
      <c r="T78" s="76" t="str">
        <f>IF(高校一覧表!G19="","","0")</f>
        <v/>
      </c>
      <c r="U78" s="76" t="str">
        <f>IF(高校一覧表!G19="","","2")</f>
        <v/>
      </c>
      <c r="V78" s="76" t="str">
        <f>IF(高校一覧表!M19="","",VLOOKUP(高校一覧表!M19,競技csv!$A:$O,MATCH("競技コード",競技csv!$1:$1,0),0))</f>
        <v/>
      </c>
      <c r="W78" s="76" t="str" cm="1">
        <f t="array" ref="W78">IF(高校一覧表!P19="","",高校一覧表!P19&amp;".")&amp;_xlfn.IFS(高校一覧表!Q19="","",OR(VLOOKUP(V78,競技csv!$B:$O,2,0)&lt;=31,VLOOKUP(V78,競技csv!$B:$O,2,0)&gt;=100),TEXT(高校一覧表!Q19,"00")&amp;".",TRUE,TEXT(高校一覧表!Q19,"00")&amp;"m")&amp;IF(高校一覧表!R19="","",TEXT(高校一覧表!R19,"00"))</f>
        <v/>
      </c>
      <c r="X78" s="76" t="str">
        <f>IF(高校一覧表!M19="","","0")</f>
        <v/>
      </c>
      <c r="Y78" s="76" t="str">
        <f>IF(高校一覧表!M19="","","2")</f>
        <v/>
      </c>
      <c r="Z78" s="76" t="str">
        <f>IF(高校一覧表!S19="","",VLOOKUP("一般"&amp;高校一覧表!C19&amp;"子4X100mR",競技csv!A:O,MATCH("競技コード",競技csv!$1:$1,0),0))</f>
        <v/>
      </c>
      <c r="AA78" s="76" t="str">
        <f>IF(高校一覧表!T19="","",高校一覧表!T19&amp;".")&amp;IF(高校一覧表!U19="","",TEXT(高校一覧表!U19,"00")&amp;".")&amp;IF(高校一覧表!V19="","",TEXT(高校一覧表!V19,"00"))</f>
        <v/>
      </c>
      <c r="AB78" s="76" t="str">
        <f>IF(高校一覧表!S19="","","0")</f>
        <v/>
      </c>
      <c r="AC78" s="76" t="str">
        <f>IF(高校一覧表!S19="","","2")</f>
        <v/>
      </c>
    </row>
    <row r="79" spans="1:29" ht="18" customHeight="1">
      <c r="A79" s="76">
        <f t="shared" si="0"/>
        <v>0</v>
      </c>
      <c r="B79" s="76" t="str">
        <f>IF(高校一覧表!D20="","",IF(高校一覧表!C20="男",30000+高校一覧表!D20,40000+高校一覧表!D20))</f>
        <v/>
      </c>
      <c r="C79" s="76" t="str">
        <f ca="1">IF(高校一覧表!D20="","",VLOOKUP(VLOOKUP(高校一覧表!D20,INDIRECT("高校"&amp;高校一覧表!C20&amp;"選手データ!A:O"),MATCH("所属",INDIRECT("高校"&amp;高校一覧表!C20&amp;"選手データ!1:1"),0),0),所属csv!$A:$H,MATCH("所属コード",所属csv!$1:$1,0),0))</f>
        <v/>
      </c>
      <c r="F79" s="76" t="str">
        <f>IF(高校一覧表!D20="","",高校一覧表!D20)</f>
        <v/>
      </c>
      <c r="G79" s="76" t="str">
        <f ca="1">IF(高校一覧表!E20="","",高校一覧表!E20)</f>
        <v/>
      </c>
      <c r="H79" s="76" t="str">
        <f ca="1">IF(高校一覧表!D20="","",VLOOKUP(高校一覧表!D20,INDIRECT("高校"&amp;高校一覧表!C20&amp;"選手データ!A:O"),MATCH("ﾌﾘｶﾞﾅ(姓)",INDIRECT("高校"&amp;高校一覧表!C20&amp;"選手データ!1:1"),0),0)&amp;" "&amp;VLOOKUP(高校一覧表!D20,INDIRECT("高校"&amp;高校一覧表!C20&amp;"選手データ!A:O"),MATCH("ﾌﾘｶﾞﾅ(名)",INDIRECT("高校"&amp;高校一覧表!C20&amp;"選手データ!1:1"),0),0))</f>
        <v/>
      </c>
      <c r="I79" s="76" t="str">
        <f ca="1">IF(高校一覧表!E20="","",高校一覧表!E20)</f>
        <v/>
      </c>
      <c r="J79" s="76" t="str">
        <f ca="1">IF(高校一覧表!D20="","",VLOOKUP(高校一覧表!D20,INDIRECT("高校"&amp;高校一覧表!C20&amp;"選手データ!A:O"),MATCH("FAMILY NAME",INDIRECT("高校"&amp;高校一覧表!C20&amp;"選手データ!1:1"),0),0)&amp;" "&amp;VLOOKUP(高校一覧表!D20,INDIRECT("高校"&amp;高校一覧表!C20&amp;"選手データ!A:O"),MATCH("Firstname",INDIRECT("高校"&amp;高校一覧表!C20&amp;"選手データ!1:1"),0),0))</f>
        <v/>
      </c>
      <c r="K79" s="76" t="str">
        <f>IF(高校一覧表!D20="","","JPN")</f>
        <v/>
      </c>
      <c r="L79" s="76" t="str">
        <f>IF(高校一覧表!D20="","",IF(高校一覧表!C20="男",1,2))</f>
        <v/>
      </c>
      <c r="M79" s="76" t="str">
        <f>IF(高校一覧表!D20="","",高校一覧表!F20)</f>
        <v/>
      </c>
      <c r="N79" s="76" t="str">
        <f ca="1">IF(高校一覧表!D20="","",LEFT(VLOOKUP(高校一覧表!D20,INDIRECT("高校"&amp;高校一覧表!C20&amp;"選手データ!A:O"),MATCH("Birthday",INDIRECT("高校"&amp;高校一覧表!C20&amp;"選手データ!1:1"),0),0),4))</f>
        <v/>
      </c>
      <c r="O79" s="76" t="str">
        <f>IF(高校一覧表!D20="","","0")</f>
        <v/>
      </c>
      <c r="P79" s="76" t="str">
        <f>IF(高校一覧表!D20="","","千葉")</f>
        <v/>
      </c>
      <c r="R79" s="76" t="str">
        <f>IF(高校一覧表!G20="","",VLOOKUP(高校一覧表!G20,競技csv!$A:$O,MATCH("競技コード",競技csv!$1:$1,0),0))</f>
        <v/>
      </c>
      <c r="S79" s="76" t="str" cm="1">
        <f t="array" ref="S79">IF(高校一覧表!J20="","",高校一覧表!J20&amp;".")&amp;_xlfn.IFS(高校一覧表!K20="","",OR(VLOOKUP(R79,競技csv!$B:$O,2,0)&lt;=31,VLOOKUP(R79,競技csv!$B:$O,2,0)&gt;=100),TEXT(高校一覧表!K20,"00")&amp;".",TRUE,TEXT(高校一覧表!K20,"00")&amp;"m")&amp;IF(高校一覧表!L20="","",TEXT(高校一覧表!L20,"00"))</f>
        <v/>
      </c>
      <c r="T79" s="76" t="str">
        <f>IF(高校一覧表!G20="","","0")</f>
        <v/>
      </c>
      <c r="U79" s="76" t="str">
        <f>IF(高校一覧表!G20="","","2")</f>
        <v/>
      </c>
      <c r="V79" s="76" t="str">
        <f>IF(高校一覧表!M20="","",VLOOKUP(高校一覧表!M20,競技csv!$A:$O,MATCH("競技コード",競技csv!$1:$1,0),0))</f>
        <v/>
      </c>
      <c r="W79" s="76" t="str" cm="1">
        <f t="array" ref="W79">IF(高校一覧表!P20="","",高校一覧表!P20&amp;".")&amp;_xlfn.IFS(高校一覧表!Q20="","",OR(VLOOKUP(V79,競技csv!$B:$O,2,0)&lt;=31,VLOOKUP(V79,競技csv!$B:$O,2,0)&gt;=100),TEXT(高校一覧表!Q20,"00")&amp;".",TRUE,TEXT(高校一覧表!Q20,"00")&amp;"m")&amp;IF(高校一覧表!R20="","",TEXT(高校一覧表!R20,"00"))</f>
        <v/>
      </c>
      <c r="X79" s="76" t="str">
        <f>IF(高校一覧表!M20="","","0")</f>
        <v/>
      </c>
      <c r="Y79" s="76" t="str">
        <f>IF(高校一覧表!M20="","","2")</f>
        <v/>
      </c>
      <c r="Z79" s="76" t="str">
        <f>IF(高校一覧表!S20="","",VLOOKUP("一般"&amp;高校一覧表!C20&amp;"子4X100mR",競技csv!A:O,MATCH("競技コード",競技csv!$1:$1,0),0))</f>
        <v/>
      </c>
      <c r="AA79" s="76" t="str">
        <f>IF(高校一覧表!T20="","",高校一覧表!T20&amp;".")&amp;IF(高校一覧表!U20="","",TEXT(高校一覧表!U20,"00")&amp;".")&amp;IF(高校一覧表!V20="","",TEXT(高校一覧表!V20,"00"))</f>
        <v/>
      </c>
      <c r="AB79" s="76" t="str">
        <f>IF(高校一覧表!S20="","","0")</f>
        <v/>
      </c>
      <c r="AC79" s="76" t="str">
        <f>IF(高校一覧表!S20="","","2")</f>
        <v/>
      </c>
    </row>
    <row r="80" spans="1:29" ht="18" customHeight="1">
      <c r="A80" s="76">
        <f t="shared" si="0"/>
        <v>0</v>
      </c>
      <c r="B80" s="76" t="str">
        <f>IF(高校一覧表!D21="","",IF(高校一覧表!C21="男",30000+高校一覧表!D21,40000+高校一覧表!D21))</f>
        <v/>
      </c>
      <c r="C80" s="76" t="str">
        <f ca="1">IF(高校一覧表!D21="","",VLOOKUP(VLOOKUP(高校一覧表!D21,INDIRECT("高校"&amp;高校一覧表!C21&amp;"選手データ!A:O"),MATCH("所属",INDIRECT("高校"&amp;高校一覧表!C21&amp;"選手データ!1:1"),0),0),所属csv!$A:$H,MATCH("所属コード",所属csv!$1:$1,0),0))</f>
        <v/>
      </c>
      <c r="F80" s="76" t="str">
        <f>IF(高校一覧表!D21="","",高校一覧表!D21)</f>
        <v/>
      </c>
      <c r="G80" s="76" t="str">
        <f ca="1">IF(高校一覧表!E21="","",高校一覧表!E21)</f>
        <v/>
      </c>
      <c r="H80" s="76" t="str">
        <f ca="1">IF(高校一覧表!D21="","",VLOOKUP(高校一覧表!D21,INDIRECT("高校"&amp;高校一覧表!C21&amp;"選手データ!A:O"),MATCH("ﾌﾘｶﾞﾅ(姓)",INDIRECT("高校"&amp;高校一覧表!C21&amp;"選手データ!1:1"),0),0)&amp;" "&amp;VLOOKUP(高校一覧表!D21,INDIRECT("高校"&amp;高校一覧表!C21&amp;"選手データ!A:O"),MATCH("ﾌﾘｶﾞﾅ(名)",INDIRECT("高校"&amp;高校一覧表!C21&amp;"選手データ!1:1"),0),0))</f>
        <v/>
      </c>
      <c r="I80" s="76" t="str">
        <f ca="1">IF(高校一覧表!E21="","",高校一覧表!E21)</f>
        <v/>
      </c>
      <c r="J80" s="76" t="str">
        <f ca="1">IF(高校一覧表!D21="","",VLOOKUP(高校一覧表!D21,INDIRECT("高校"&amp;高校一覧表!C21&amp;"選手データ!A:O"),MATCH("FAMILY NAME",INDIRECT("高校"&amp;高校一覧表!C21&amp;"選手データ!1:1"),0),0)&amp;" "&amp;VLOOKUP(高校一覧表!D21,INDIRECT("高校"&amp;高校一覧表!C21&amp;"選手データ!A:O"),MATCH("Firstname",INDIRECT("高校"&amp;高校一覧表!C21&amp;"選手データ!1:1"),0),0))</f>
        <v/>
      </c>
      <c r="K80" s="76" t="str">
        <f>IF(高校一覧表!D21="","","JPN")</f>
        <v/>
      </c>
      <c r="L80" s="76" t="str">
        <f>IF(高校一覧表!D21="","",IF(高校一覧表!C21="男",1,2))</f>
        <v/>
      </c>
      <c r="M80" s="76" t="str">
        <f>IF(高校一覧表!D21="","",高校一覧表!F21)</f>
        <v/>
      </c>
      <c r="N80" s="76" t="str">
        <f ca="1">IF(高校一覧表!D21="","",LEFT(VLOOKUP(高校一覧表!D21,INDIRECT("高校"&amp;高校一覧表!C21&amp;"選手データ!A:O"),MATCH("Birthday",INDIRECT("高校"&amp;高校一覧表!C21&amp;"選手データ!1:1"),0),0),4))</f>
        <v/>
      </c>
      <c r="O80" s="76" t="str">
        <f>IF(高校一覧表!D21="","","0")</f>
        <v/>
      </c>
      <c r="P80" s="76" t="str">
        <f>IF(高校一覧表!D21="","","千葉")</f>
        <v/>
      </c>
      <c r="R80" s="76" t="str">
        <f>IF(高校一覧表!G21="","",VLOOKUP(高校一覧表!G21,競技csv!$A:$O,MATCH("競技コード",競技csv!$1:$1,0),0))</f>
        <v/>
      </c>
      <c r="S80" s="76" t="str" cm="1">
        <f t="array" ref="S80">IF(高校一覧表!J21="","",高校一覧表!J21&amp;".")&amp;_xlfn.IFS(高校一覧表!K21="","",OR(VLOOKUP(R80,競技csv!$B:$O,2,0)&lt;=31,VLOOKUP(R80,競技csv!$B:$O,2,0)&gt;=100),TEXT(高校一覧表!K21,"00")&amp;".",TRUE,TEXT(高校一覧表!K21,"00")&amp;"m")&amp;IF(高校一覧表!L21="","",TEXT(高校一覧表!L21,"00"))</f>
        <v/>
      </c>
      <c r="T80" s="76" t="str">
        <f>IF(高校一覧表!G21="","","0")</f>
        <v/>
      </c>
      <c r="U80" s="76" t="str">
        <f>IF(高校一覧表!G21="","","2")</f>
        <v/>
      </c>
      <c r="V80" s="76" t="str">
        <f>IF(高校一覧表!M21="","",VLOOKUP(高校一覧表!M21,競技csv!$A:$O,MATCH("競技コード",競技csv!$1:$1,0),0))</f>
        <v/>
      </c>
      <c r="W80" s="76" t="str" cm="1">
        <f t="array" ref="W80">IF(高校一覧表!P21="","",高校一覧表!P21&amp;".")&amp;_xlfn.IFS(高校一覧表!Q21="","",OR(VLOOKUP(V80,競技csv!$B:$O,2,0)&lt;=31,VLOOKUP(V80,競技csv!$B:$O,2,0)&gt;=100),TEXT(高校一覧表!Q21,"00")&amp;".",TRUE,TEXT(高校一覧表!Q21,"00")&amp;"m")&amp;IF(高校一覧表!R21="","",TEXT(高校一覧表!R21,"00"))</f>
        <v/>
      </c>
      <c r="X80" s="76" t="str">
        <f>IF(高校一覧表!M21="","","0")</f>
        <v/>
      </c>
      <c r="Y80" s="76" t="str">
        <f>IF(高校一覧表!M21="","","2")</f>
        <v/>
      </c>
      <c r="Z80" s="76" t="str">
        <f>IF(高校一覧表!S21="","",VLOOKUP("一般"&amp;高校一覧表!C21&amp;"子4X100mR",競技csv!A:O,MATCH("競技コード",競技csv!$1:$1,0),0))</f>
        <v/>
      </c>
      <c r="AA80" s="76" t="str">
        <f>IF(高校一覧表!T21="","",高校一覧表!T21&amp;".")&amp;IF(高校一覧表!U21="","",TEXT(高校一覧表!U21,"00")&amp;".")&amp;IF(高校一覧表!V21="","",TEXT(高校一覧表!V21,"00"))</f>
        <v/>
      </c>
      <c r="AB80" s="76" t="str">
        <f>IF(高校一覧表!S21="","","0")</f>
        <v/>
      </c>
      <c r="AC80" s="76" t="str">
        <f>IF(高校一覧表!S21="","","2")</f>
        <v/>
      </c>
    </row>
    <row r="81" spans="1:29" ht="18" customHeight="1">
      <c r="A81" s="76">
        <f t="shared" si="0"/>
        <v>0</v>
      </c>
      <c r="B81" s="76" t="str">
        <f>IF(高校一覧表!D22="","",IF(高校一覧表!C22="男",30000+高校一覧表!D22,40000+高校一覧表!D22))</f>
        <v/>
      </c>
      <c r="C81" s="76" t="str">
        <f ca="1">IF(高校一覧表!D22="","",VLOOKUP(VLOOKUP(高校一覧表!D22,INDIRECT("高校"&amp;高校一覧表!C22&amp;"選手データ!A:O"),MATCH("所属",INDIRECT("高校"&amp;高校一覧表!C22&amp;"選手データ!1:1"),0),0),所属csv!$A:$H,MATCH("所属コード",所属csv!$1:$1,0),0))</f>
        <v/>
      </c>
      <c r="F81" s="76" t="str">
        <f>IF(高校一覧表!D22="","",高校一覧表!D22)</f>
        <v/>
      </c>
      <c r="G81" s="76" t="str">
        <f ca="1">IF(高校一覧表!E22="","",高校一覧表!E22)</f>
        <v/>
      </c>
      <c r="H81" s="76" t="str">
        <f ca="1">IF(高校一覧表!D22="","",VLOOKUP(高校一覧表!D22,INDIRECT("高校"&amp;高校一覧表!C22&amp;"選手データ!A:O"),MATCH("ﾌﾘｶﾞﾅ(姓)",INDIRECT("高校"&amp;高校一覧表!C22&amp;"選手データ!1:1"),0),0)&amp;" "&amp;VLOOKUP(高校一覧表!D22,INDIRECT("高校"&amp;高校一覧表!C22&amp;"選手データ!A:O"),MATCH("ﾌﾘｶﾞﾅ(名)",INDIRECT("高校"&amp;高校一覧表!C22&amp;"選手データ!1:1"),0),0))</f>
        <v/>
      </c>
      <c r="I81" s="76" t="str">
        <f ca="1">IF(高校一覧表!E22="","",高校一覧表!E22)</f>
        <v/>
      </c>
      <c r="J81" s="76" t="str">
        <f ca="1">IF(高校一覧表!D22="","",VLOOKUP(高校一覧表!D22,INDIRECT("高校"&amp;高校一覧表!C22&amp;"選手データ!A:O"),MATCH("FAMILY NAME",INDIRECT("高校"&amp;高校一覧表!C22&amp;"選手データ!1:1"),0),0)&amp;" "&amp;VLOOKUP(高校一覧表!D22,INDIRECT("高校"&amp;高校一覧表!C22&amp;"選手データ!A:O"),MATCH("Firstname",INDIRECT("高校"&amp;高校一覧表!C22&amp;"選手データ!1:1"),0),0))</f>
        <v/>
      </c>
      <c r="K81" s="76" t="str">
        <f>IF(高校一覧表!D22="","","JPN")</f>
        <v/>
      </c>
      <c r="L81" s="76" t="str">
        <f>IF(高校一覧表!D22="","",IF(高校一覧表!C22="男",1,2))</f>
        <v/>
      </c>
      <c r="M81" s="76" t="str">
        <f>IF(高校一覧表!D22="","",高校一覧表!F22)</f>
        <v/>
      </c>
      <c r="N81" s="76" t="str">
        <f ca="1">IF(高校一覧表!D22="","",LEFT(VLOOKUP(高校一覧表!D22,INDIRECT("高校"&amp;高校一覧表!C22&amp;"選手データ!A:O"),MATCH("Birthday",INDIRECT("高校"&amp;高校一覧表!C22&amp;"選手データ!1:1"),0),0),4))</f>
        <v/>
      </c>
      <c r="O81" s="76" t="str">
        <f>IF(高校一覧表!D22="","","0")</f>
        <v/>
      </c>
      <c r="P81" s="76" t="str">
        <f>IF(高校一覧表!D22="","","千葉")</f>
        <v/>
      </c>
      <c r="R81" s="76" t="str">
        <f>IF(高校一覧表!G22="","",VLOOKUP(高校一覧表!G22,競技csv!$A:$O,MATCH("競技コード",競技csv!$1:$1,0),0))</f>
        <v/>
      </c>
      <c r="S81" s="76" t="str" cm="1">
        <f t="array" ref="S81">IF(高校一覧表!J22="","",高校一覧表!J22&amp;".")&amp;_xlfn.IFS(高校一覧表!K22="","",OR(VLOOKUP(R81,競技csv!$B:$O,2,0)&lt;=31,VLOOKUP(R81,競技csv!$B:$O,2,0)&gt;=100),TEXT(高校一覧表!K22,"00")&amp;".",TRUE,TEXT(高校一覧表!K22,"00")&amp;"m")&amp;IF(高校一覧表!L22="","",TEXT(高校一覧表!L22,"00"))</f>
        <v/>
      </c>
      <c r="T81" s="76" t="str">
        <f>IF(高校一覧表!G22="","","0")</f>
        <v/>
      </c>
      <c r="U81" s="76" t="str">
        <f>IF(高校一覧表!G22="","","2")</f>
        <v/>
      </c>
      <c r="V81" s="76" t="str">
        <f>IF(高校一覧表!M22="","",VLOOKUP(高校一覧表!M22,競技csv!$A:$O,MATCH("競技コード",競技csv!$1:$1,0),0))</f>
        <v/>
      </c>
      <c r="W81" s="76" t="str" cm="1">
        <f t="array" ref="W81">IF(高校一覧表!P22="","",高校一覧表!P22&amp;".")&amp;_xlfn.IFS(高校一覧表!Q22="","",OR(VLOOKUP(V81,競技csv!$B:$O,2,0)&lt;=31,VLOOKUP(V81,競技csv!$B:$O,2,0)&gt;=100),TEXT(高校一覧表!Q22,"00")&amp;".",TRUE,TEXT(高校一覧表!Q22,"00")&amp;"m")&amp;IF(高校一覧表!R22="","",TEXT(高校一覧表!R22,"00"))</f>
        <v/>
      </c>
      <c r="X81" s="76" t="str">
        <f>IF(高校一覧表!M22="","","0")</f>
        <v/>
      </c>
      <c r="Y81" s="76" t="str">
        <f>IF(高校一覧表!M22="","","2")</f>
        <v/>
      </c>
      <c r="Z81" s="76" t="str">
        <f>IF(高校一覧表!S22="","",VLOOKUP("一般"&amp;高校一覧表!C22&amp;"子4X100mR",競技csv!A:O,MATCH("競技コード",競技csv!$1:$1,0),0))</f>
        <v/>
      </c>
      <c r="AA81" s="76" t="str">
        <f>IF(高校一覧表!T22="","",高校一覧表!T22&amp;".")&amp;IF(高校一覧表!U22="","",TEXT(高校一覧表!U22,"00")&amp;".")&amp;IF(高校一覧表!V22="","",TEXT(高校一覧表!V22,"00"))</f>
        <v/>
      </c>
      <c r="AB81" s="76" t="str">
        <f>IF(高校一覧表!S22="","","0")</f>
        <v/>
      </c>
      <c r="AC81" s="76" t="str">
        <f>IF(高校一覧表!S22="","","2")</f>
        <v/>
      </c>
    </row>
    <row r="82" spans="1:29" ht="18" customHeight="1">
      <c r="A82" s="76">
        <f t="shared" si="0"/>
        <v>0</v>
      </c>
      <c r="B82" s="76" t="str">
        <f>IF(高校一覧表!D23="","",IF(高校一覧表!C23="男",30000+高校一覧表!D23,40000+高校一覧表!D23))</f>
        <v/>
      </c>
      <c r="C82" s="76" t="str">
        <f ca="1">IF(高校一覧表!D23="","",VLOOKUP(VLOOKUP(高校一覧表!D23,INDIRECT("高校"&amp;高校一覧表!C23&amp;"選手データ!A:O"),MATCH("所属",INDIRECT("高校"&amp;高校一覧表!C23&amp;"選手データ!1:1"),0),0),所属csv!$A:$H,MATCH("所属コード",所属csv!$1:$1,0),0))</f>
        <v/>
      </c>
      <c r="F82" s="76" t="str">
        <f>IF(高校一覧表!D23="","",高校一覧表!D23)</f>
        <v/>
      </c>
      <c r="G82" s="76" t="str">
        <f ca="1">IF(高校一覧表!E23="","",高校一覧表!E23)</f>
        <v/>
      </c>
      <c r="H82" s="76" t="str">
        <f ca="1">IF(高校一覧表!D23="","",VLOOKUP(高校一覧表!D23,INDIRECT("高校"&amp;高校一覧表!C23&amp;"選手データ!A:O"),MATCH("ﾌﾘｶﾞﾅ(姓)",INDIRECT("高校"&amp;高校一覧表!C23&amp;"選手データ!1:1"),0),0)&amp;" "&amp;VLOOKUP(高校一覧表!D23,INDIRECT("高校"&amp;高校一覧表!C23&amp;"選手データ!A:O"),MATCH("ﾌﾘｶﾞﾅ(名)",INDIRECT("高校"&amp;高校一覧表!C23&amp;"選手データ!1:1"),0),0))</f>
        <v/>
      </c>
      <c r="I82" s="76" t="str">
        <f ca="1">IF(高校一覧表!E23="","",高校一覧表!E23)</f>
        <v/>
      </c>
      <c r="J82" s="76" t="str">
        <f ca="1">IF(高校一覧表!D23="","",VLOOKUP(高校一覧表!D23,INDIRECT("高校"&amp;高校一覧表!C23&amp;"選手データ!A:O"),MATCH("FAMILY NAME",INDIRECT("高校"&amp;高校一覧表!C23&amp;"選手データ!1:1"),0),0)&amp;" "&amp;VLOOKUP(高校一覧表!D23,INDIRECT("高校"&amp;高校一覧表!C23&amp;"選手データ!A:O"),MATCH("Firstname",INDIRECT("高校"&amp;高校一覧表!C23&amp;"選手データ!1:1"),0),0))</f>
        <v/>
      </c>
      <c r="K82" s="76" t="str">
        <f>IF(高校一覧表!D23="","","JPN")</f>
        <v/>
      </c>
      <c r="L82" s="76" t="str">
        <f>IF(高校一覧表!D23="","",IF(高校一覧表!C23="男",1,2))</f>
        <v/>
      </c>
      <c r="M82" s="76" t="str">
        <f>IF(高校一覧表!D23="","",高校一覧表!F23)</f>
        <v/>
      </c>
      <c r="N82" s="76" t="str">
        <f ca="1">IF(高校一覧表!D23="","",LEFT(VLOOKUP(高校一覧表!D23,INDIRECT("高校"&amp;高校一覧表!C23&amp;"選手データ!A:O"),MATCH("Birthday",INDIRECT("高校"&amp;高校一覧表!C23&amp;"選手データ!1:1"),0),0),4))</f>
        <v/>
      </c>
      <c r="O82" s="76" t="str">
        <f>IF(高校一覧表!D23="","","0")</f>
        <v/>
      </c>
      <c r="P82" s="76" t="str">
        <f>IF(高校一覧表!D23="","","千葉")</f>
        <v/>
      </c>
      <c r="R82" s="76" t="str">
        <f>IF(高校一覧表!G23="","",VLOOKUP(高校一覧表!G23,競技csv!$A:$O,MATCH("競技コード",競技csv!$1:$1,0),0))</f>
        <v/>
      </c>
      <c r="S82" s="76" t="str" cm="1">
        <f t="array" ref="S82">IF(高校一覧表!J23="","",高校一覧表!J23&amp;".")&amp;_xlfn.IFS(高校一覧表!K23="","",OR(VLOOKUP(R82,競技csv!$B:$O,2,0)&lt;=31,VLOOKUP(R82,競技csv!$B:$O,2,0)&gt;=100),TEXT(高校一覧表!K23,"00")&amp;".",TRUE,TEXT(高校一覧表!K23,"00")&amp;"m")&amp;IF(高校一覧表!L23="","",TEXT(高校一覧表!L23,"00"))</f>
        <v/>
      </c>
      <c r="T82" s="76" t="str">
        <f>IF(高校一覧表!G23="","","0")</f>
        <v/>
      </c>
      <c r="U82" s="76" t="str">
        <f>IF(高校一覧表!G23="","","2")</f>
        <v/>
      </c>
      <c r="V82" s="76" t="str">
        <f>IF(高校一覧表!M23="","",VLOOKUP(高校一覧表!M23,競技csv!$A:$O,MATCH("競技コード",競技csv!$1:$1,0),0))</f>
        <v/>
      </c>
      <c r="W82" s="76" t="str" cm="1">
        <f t="array" ref="W82">IF(高校一覧表!P23="","",高校一覧表!P23&amp;".")&amp;_xlfn.IFS(高校一覧表!Q23="","",OR(VLOOKUP(V82,競技csv!$B:$O,2,0)&lt;=31,VLOOKUP(V82,競技csv!$B:$O,2,0)&gt;=100),TEXT(高校一覧表!Q23,"00")&amp;".",TRUE,TEXT(高校一覧表!Q23,"00")&amp;"m")&amp;IF(高校一覧表!R23="","",TEXT(高校一覧表!R23,"00"))</f>
        <v/>
      </c>
      <c r="X82" s="76" t="str">
        <f>IF(高校一覧表!M23="","","0")</f>
        <v/>
      </c>
      <c r="Y82" s="76" t="str">
        <f>IF(高校一覧表!M23="","","2")</f>
        <v/>
      </c>
      <c r="Z82" s="76" t="str">
        <f>IF(高校一覧表!S23="","",VLOOKUP("一般"&amp;高校一覧表!C23&amp;"子4X100mR",競技csv!A:O,MATCH("競技コード",競技csv!$1:$1,0),0))</f>
        <v/>
      </c>
      <c r="AA82" s="76" t="str">
        <f>IF(高校一覧表!T23="","",高校一覧表!T23&amp;".")&amp;IF(高校一覧表!U23="","",TEXT(高校一覧表!U23,"00")&amp;".")&amp;IF(高校一覧表!V23="","",TEXT(高校一覧表!V23,"00"))</f>
        <v/>
      </c>
      <c r="AB82" s="76" t="str">
        <f>IF(高校一覧表!S23="","","0")</f>
        <v/>
      </c>
      <c r="AC82" s="76" t="str">
        <f>IF(高校一覧表!S23="","","2")</f>
        <v/>
      </c>
    </row>
    <row r="83" spans="1:29" ht="18" customHeight="1">
      <c r="A83" s="76">
        <f t="shared" si="0"/>
        <v>0</v>
      </c>
      <c r="B83" s="76" t="str">
        <f>IF(高校一覧表!D24="","",IF(高校一覧表!C24="男",30000+高校一覧表!D24,40000+高校一覧表!D24))</f>
        <v/>
      </c>
      <c r="C83" s="76" t="str">
        <f ca="1">IF(高校一覧表!D24="","",VLOOKUP(VLOOKUP(高校一覧表!D24,INDIRECT("高校"&amp;高校一覧表!C24&amp;"選手データ!A:O"),MATCH("所属",INDIRECT("高校"&amp;高校一覧表!C24&amp;"選手データ!1:1"),0),0),所属csv!$A:$H,MATCH("所属コード",所属csv!$1:$1,0),0))</f>
        <v/>
      </c>
      <c r="F83" s="76" t="str">
        <f>IF(高校一覧表!D24="","",高校一覧表!D24)</f>
        <v/>
      </c>
      <c r="G83" s="76" t="str">
        <f ca="1">IF(高校一覧表!E24="","",高校一覧表!E24)</f>
        <v/>
      </c>
      <c r="H83" s="76" t="str">
        <f ca="1">IF(高校一覧表!D24="","",VLOOKUP(高校一覧表!D24,INDIRECT("高校"&amp;高校一覧表!C24&amp;"選手データ!A:O"),MATCH("ﾌﾘｶﾞﾅ(姓)",INDIRECT("高校"&amp;高校一覧表!C24&amp;"選手データ!1:1"),0),0)&amp;" "&amp;VLOOKUP(高校一覧表!D24,INDIRECT("高校"&amp;高校一覧表!C24&amp;"選手データ!A:O"),MATCH("ﾌﾘｶﾞﾅ(名)",INDIRECT("高校"&amp;高校一覧表!C24&amp;"選手データ!1:1"),0),0))</f>
        <v/>
      </c>
      <c r="I83" s="76" t="str">
        <f ca="1">IF(高校一覧表!E24="","",高校一覧表!E24)</f>
        <v/>
      </c>
      <c r="J83" s="76" t="str">
        <f ca="1">IF(高校一覧表!D24="","",VLOOKUP(高校一覧表!D24,INDIRECT("高校"&amp;高校一覧表!C24&amp;"選手データ!A:O"),MATCH("FAMILY NAME",INDIRECT("高校"&amp;高校一覧表!C24&amp;"選手データ!1:1"),0),0)&amp;" "&amp;VLOOKUP(高校一覧表!D24,INDIRECT("高校"&amp;高校一覧表!C24&amp;"選手データ!A:O"),MATCH("Firstname",INDIRECT("高校"&amp;高校一覧表!C24&amp;"選手データ!1:1"),0),0))</f>
        <v/>
      </c>
      <c r="K83" s="76" t="str">
        <f>IF(高校一覧表!D24="","","JPN")</f>
        <v/>
      </c>
      <c r="L83" s="76" t="str">
        <f>IF(高校一覧表!D24="","",IF(高校一覧表!C24="男",1,2))</f>
        <v/>
      </c>
      <c r="M83" s="76" t="str">
        <f>IF(高校一覧表!D24="","",高校一覧表!F24)</f>
        <v/>
      </c>
      <c r="N83" s="76" t="str">
        <f ca="1">IF(高校一覧表!D24="","",LEFT(VLOOKUP(高校一覧表!D24,INDIRECT("高校"&amp;高校一覧表!C24&amp;"選手データ!A:O"),MATCH("Birthday",INDIRECT("高校"&amp;高校一覧表!C24&amp;"選手データ!1:1"),0),0),4))</f>
        <v/>
      </c>
      <c r="O83" s="76" t="str">
        <f>IF(高校一覧表!D24="","","0")</f>
        <v/>
      </c>
      <c r="P83" s="76" t="str">
        <f>IF(高校一覧表!D24="","","千葉")</f>
        <v/>
      </c>
      <c r="R83" s="76" t="str">
        <f>IF(高校一覧表!G24="","",VLOOKUP(高校一覧表!G24,競技csv!$A:$O,MATCH("競技コード",競技csv!$1:$1,0),0))</f>
        <v/>
      </c>
      <c r="S83" s="76" t="str" cm="1">
        <f t="array" ref="S83">IF(高校一覧表!J24="","",高校一覧表!J24&amp;".")&amp;_xlfn.IFS(高校一覧表!K24="","",OR(VLOOKUP(R83,競技csv!$B:$O,2,0)&lt;=31,VLOOKUP(R83,競技csv!$B:$O,2,0)&gt;=100),TEXT(高校一覧表!K24,"00")&amp;".",TRUE,TEXT(高校一覧表!K24,"00")&amp;"m")&amp;IF(高校一覧表!L24="","",TEXT(高校一覧表!L24,"00"))</f>
        <v/>
      </c>
      <c r="T83" s="76" t="str">
        <f>IF(高校一覧表!G24="","","0")</f>
        <v/>
      </c>
      <c r="U83" s="76" t="str">
        <f>IF(高校一覧表!G24="","","2")</f>
        <v/>
      </c>
      <c r="V83" s="76" t="str">
        <f>IF(高校一覧表!M24="","",VLOOKUP(高校一覧表!M24,競技csv!$A:$O,MATCH("競技コード",競技csv!$1:$1,0),0))</f>
        <v/>
      </c>
      <c r="W83" s="76" t="str" cm="1">
        <f t="array" ref="W83">IF(高校一覧表!P24="","",高校一覧表!P24&amp;".")&amp;_xlfn.IFS(高校一覧表!Q24="","",OR(VLOOKUP(V83,競技csv!$B:$O,2,0)&lt;=31,VLOOKUP(V83,競技csv!$B:$O,2,0)&gt;=100),TEXT(高校一覧表!Q24,"00")&amp;".",TRUE,TEXT(高校一覧表!Q24,"00")&amp;"m")&amp;IF(高校一覧表!R24="","",TEXT(高校一覧表!R24,"00"))</f>
        <v/>
      </c>
      <c r="X83" s="76" t="str">
        <f>IF(高校一覧表!M24="","","0")</f>
        <v/>
      </c>
      <c r="Y83" s="76" t="str">
        <f>IF(高校一覧表!M24="","","2")</f>
        <v/>
      </c>
      <c r="Z83" s="76" t="str">
        <f>IF(高校一覧表!S24="","",VLOOKUP("一般"&amp;高校一覧表!C24&amp;"子4X100mR",競技csv!A:O,MATCH("競技コード",競技csv!$1:$1,0),0))</f>
        <v/>
      </c>
      <c r="AA83" s="76" t="str">
        <f>IF(高校一覧表!T24="","",高校一覧表!T24&amp;".")&amp;IF(高校一覧表!U24="","",TEXT(高校一覧表!U24,"00")&amp;".")&amp;IF(高校一覧表!V24="","",TEXT(高校一覧表!V24,"00"))</f>
        <v/>
      </c>
      <c r="AB83" s="76" t="str">
        <f>IF(高校一覧表!S24="","","0")</f>
        <v/>
      </c>
      <c r="AC83" s="76" t="str">
        <f>IF(高校一覧表!S24="","","2")</f>
        <v/>
      </c>
    </row>
    <row r="84" spans="1:29" ht="18" customHeight="1">
      <c r="A84" s="76">
        <f t="shared" si="0"/>
        <v>0</v>
      </c>
      <c r="B84" s="76" t="str">
        <f>IF(高校一覧表!D25="","",IF(高校一覧表!C25="男",30000+高校一覧表!D25,40000+高校一覧表!D25))</f>
        <v/>
      </c>
      <c r="C84" s="76" t="str">
        <f ca="1">IF(高校一覧表!D25="","",VLOOKUP(VLOOKUP(高校一覧表!D25,INDIRECT("高校"&amp;高校一覧表!C25&amp;"選手データ!A:O"),MATCH("所属",INDIRECT("高校"&amp;高校一覧表!C25&amp;"選手データ!1:1"),0),0),所属csv!$A:$H,MATCH("所属コード",所属csv!$1:$1,0),0))</f>
        <v/>
      </c>
      <c r="F84" s="76" t="str">
        <f>IF(高校一覧表!D25="","",高校一覧表!D25)</f>
        <v/>
      </c>
      <c r="G84" s="76" t="str">
        <f ca="1">IF(高校一覧表!E25="","",高校一覧表!E25)</f>
        <v/>
      </c>
      <c r="H84" s="76" t="str">
        <f ca="1">IF(高校一覧表!D25="","",VLOOKUP(高校一覧表!D25,INDIRECT("高校"&amp;高校一覧表!C25&amp;"選手データ!A:O"),MATCH("ﾌﾘｶﾞﾅ(姓)",INDIRECT("高校"&amp;高校一覧表!C25&amp;"選手データ!1:1"),0),0)&amp;" "&amp;VLOOKUP(高校一覧表!D25,INDIRECT("高校"&amp;高校一覧表!C25&amp;"選手データ!A:O"),MATCH("ﾌﾘｶﾞﾅ(名)",INDIRECT("高校"&amp;高校一覧表!C25&amp;"選手データ!1:1"),0),0))</f>
        <v/>
      </c>
      <c r="I84" s="76" t="str">
        <f ca="1">IF(高校一覧表!E25="","",高校一覧表!E25)</f>
        <v/>
      </c>
      <c r="J84" s="76" t="str">
        <f ca="1">IF(高校一覧表!D25="","",VLOOKUP(高校一覧表!D25,INDIRECT("高校"&amp;高校一覧表!C25&amp;"選手データ!A:O"),MATCH("FAMILY NAME",INDIRECT("高校"&amp;高校一覧表!C25&amp;"選手データ!1:1"),0),0)&amp;" "&amp;VLOOKUP(高校一覧表!D25,INDIRECT("高校"&amp;高校一覧表!C25&amp;"選手データ!A:O"),MATCH("Firstname",INDIRECT("高校"&amp;高校一覧表!C25&amp;"選手データ!1:1"),0),0))</f>
        <v/>
      </c>
      <c r="K84" s="76" t="str">
        <f>IF(高校一覧表!D25="","","JPN")</f>
        <v/>
      </c>
      <c r="L84" s="76" t="str">
        <f>IF(高校一覧表!D25="","",IF(高校一覧表!C25="男",1,2))</f>
        <v/>
      </c>
      <c r="M84" s="76" t="str">
        <f>IF(高校一覧表!D25="","",高校一覧表!F25)</f>
        <v/>
      </c>
      <c r="N84" s="76" t="str">
        <f ca="1">IF(高校一覧表!D25="","",LEFT(VLOOKUP(高校一覧表!D25,INDIRECT("高校"&amp;高校一覧表!C25&amp;"選手データ!A:O"),MATCH("Birthday",INDIRECT("高校"&amp;高校一覧表!C25&amp;"選手データ!1:1"),0),0),4))</f>
        <v/>
      </c>
      <c r="O84" s="76" t="str">
        <f>IF(高校一覧表!D25="","","0")</f>
        <v/>
      </c>
      <c r="P84" s="76" t="str">
        <f>IF(高校一覧表!D25="","","千葉")</f>
        <v/>
      </c>
      <c r="R84" s="76" t="str">
        <f>IF(高校一覧表!G25="","",VLOOKUP(高校一覧表!G25,競技csv!$A:$O,MATCH("競技コード",競技csv!$1:$1,0),0))</f>
        <v/>
      </c>
      <c r="S84" s="76" t="str" cm="1">
        <f t="array" ref="S84">IF(高校一覧表!J25="","",高校一覧表!J25&amp;".")&amp;_xlfn.IFS(高校一覧表!K25="","",OR(VLOOKUP(R84,競技csv!$B:$O,2,0)&lt;=31,VLOOKUP(R84,競技csv!$B:$O,2,0)&gt;=100),TEXT(高校一覧表!K25,"00")&amp;".",TRUE,TEXT(高校一覧表!K25,"00")&amp;"m")&amp;IF(高校一覧表!L25="","",TEXT(高校一覧表!L25,"00"))</f>
        <v/>
      </c>
      <c r="T84" s="76" t="str">
        <f>IF(高校一覧表!G25="","","0")</f>
        <v/>
      </c>
      <c r="U84" s="76" t="str">
        <f>IF(高校一覧表!G25="","","2")</f>
        <v/>
      </c>
      <c r="V84" s="76" t="str">
        <f>IF(高校一覧表!M25="","",VLOOKUP(高校一覧表!M25,競技csv!$A:$O,MATCH("競技コード",競技csv!$1:$1,0),0))</f>
        <v/>
      </c>
      <c r="W84" s="76" t="str" cm="1">
        <f t="array" ref="W84">IF(高校一覧表!P25="","",高校一覧表!P25&amp;".")&amp;_xlfn.IFS(高校一覧表!Q25="","",OR(VLOOKUP(V84,競技csv!$B:$O,2,0)&lt;=31,VLOOKUP(V84,競技csv!$B:$O,2,0)&gt;=100),TEXT(高校一覧表!Q25,"00")&amp;".",TRUE,TEXT(高校一覧表!Q25,"00")&amp;"m")&amp;IF(高校一覧表!R25="","",TEXT(高校一覧表!R25,"00"))</f>
        <v/>
      </c>
      <c r="X84" s="76" t="str">
        <f>IF(高校一覧表!M25="","","0")</f>
        <v/>
      </c>
      <c r="Y84" s="76" t="str">
        <f>IF(高校一覧表!M25="","","2")</f>
        <v/>
      </c>
      <c r="Z84" s="76" t="str">
        <f>IF(高校一覧表!S25="","",VLOOKUP("一般"&amp;高校一覧表!C25&amp;"子4X100mR",競技csv!A:O,MATCH("競技コード",競技csv!$1:$1,0),0))</f>
        <v/>
      </c>
      <c r="AA84" s="76" t="str">
        <f>IF(高校一覧表!T25="","",高校一覧表!T25&amp;".")&amp;IF(高校一覧表!U25="","",TEXT(高校一覧表!U25,"00")&amp;".")&amp;IF(高校一覧表!V25="","",TEXT(高校一覧表!V25,"00"))</f>
        <v/>
      </c>
      <c r="AB84" s="76" t="str">
        <f>IF(高校一覧表!S25="","","0")</f>
        <v/>
      </c>
      <c r="AC84" s="76" t="str">
        <f>IF(高校一覧表!S25="","","2")</f>
        <v/>
      </c>
    </row>
    <row r="85" spans="1:29" ht="18" customHeight="1">
      <c r="A85" s="76">
        <f t="shared" si="0"/>
        <v>0</v>
      </c>
      <c r="B85" s="76" t="str">
        <f>IF(高校一覧表!D26="","",IF(高校一覧表!C26="男",30000+高校一覧表!D26,40000+高校一覧表!D26))</f>
        <v/>
      </c>
      <c r="C85" s="76" t="str">
        <f ca="1">IF(高校一覧表!D26="","",VLOOKUP(VLOOKUP(高校一覧表!D26,INDIRECT("高校"&amp;高校一覧表!C26&amp;"選手データ!A:O"),MATCH("所属",INDIRECT("高校"&amp;高校一覧表!C26&amp;"選手データ!1:1"),0),0),所属csv!$A:$H,MATCH("所属コード",所属csv!$1:$1,0),0))</f>
        <v/>
      </c>
      <c r="F85" s="76" t="str">
        <f>IF(高校一覧表!D26="","",高校一覧表!D26)</f>
        <v/>
      </c>
      <c r="G85" s="76" t="str">
        <f ca="1">IF(高校一覧表!E26="","",高校一覧表!E26)</f>
        <v/>
      </c>
      <c r="H85" s="76" t="str">
        <f ca="1">IF(高校一覧表!D26="","",VLOOKUP(高校一覧表!D26,INDIRECT("高校"&amp;高校一覧表!C26&amp;"選手データ!A:O"),MATCH("ﾌﾘｶﾞﾅ(姓)",INDIRECT("高校"&amp;高校一覧表!C26&amp;"選手データ!1:1"),0),0)&amp;" "&amp;VLOOKUP(高校一覧表!D26,INDIRECT("高校"&amp;高校一覧表!C26&amp;"選手データ!A:O"),MATCH("ﾌﾘｶﾞﾅ(名)",INDIRECT("高校"&amp;高校一覧表!C26&amp;"選手データ!1:1"),0),0))</f>
        <v/>
      </c>
      <c r="I85" s="76" t="str">
        <f ca="1">IF(高校一覧表!E26="","",高校一覧表!E26)</f>
        <v/>
      </c>
      <c r="J85" s="76" t="str">
        <f ca="1">IF(高校一覧表!D26="","",VLOOKUP(高校一覧表!D26,INDIRECT("高校"&amp;高校一覧表!C26&amp;"選手データ!A:O"),MATCH("FAMILY NAME",INDIRECT("高校"&amp;高校一覧表!C26&amp;"選手データ!1:1"),0),0)&amp;" "&amp;VLOOKUP(高校一覧表!D26,INDIRECT("高校"&amp;高校一覧表!C26&amp;"選手データ!A:O"),MATCH("Firstname",INDIRECT("高校"&amp;高校一覧表!C26&amp;"選手データ!1:1"),0),0))</f>
        <v/>
      </c>
      <c r="K85" s="76" t="str">
        <f>IF(高校一覧表!D26="","","JPN")</f>
        <v/>
      </c>
      <c r="L85" s="76" t="str">
        <f>IF(高校一覧表!D26="","",IF(高校一覧表!C26="男",1,2))</f>
        <v/>
      </c>
      <c r="M85" s="76" t="str">
        <f>IF(高校一覧表!D26="","",高校一覧表!F26)</f>
        <v/>
      </c>
      <c r="N85" s="76" t="str">
        <f ca="1">IF(高校一覧表!D26="","",LEFT(VLOOKUP(高校一覧表!D26,INDIRECT("高校"&amp;高校一覧表!C26&amp;"選手データ!A:O"),MATCH("Birthday",INDIRECT("高校"&amp;高校一覧表!C26&amp;"選手データ!1:1"),0),0),4))</f>
        <v/>
      </c>
      <c r="O85" s="76" t="str">
        <f>IF(高校一覧表!D26="","","0")</f>
        <v/>
      </c>
      <c r="P85" s="76" t="str">
        <f>IF(高校一覧表!D26="","","千葉")</f>
        <v/>
      </c>
      <c r="R85" s="76" t="str">
        <f>IF(高校一覧表!G26="","",VLOOKUP(高校一覧表!G26,競技csv!$A:$O,MATCH("競技コード",競技csv!$1:$1,0),0))</f>
        <v/>
      </c>
      <c r="S85" s="76" t="str" cm="1">
        <f t="array" ref="S85">IF(高校一覧表!J26="","",高校一覧表!J26&amp;".")&amp;_xlfn.IFS(高校一覧表!K26="","",OR(VLOOKUP(R85,競技csv!$B:$O,2,0)&lt;=31,VLOOKUP(R85,競技csv!$B:$O,2,0)&gt;=100),TEXT(高校一覧表!K26,"00")&amp;".",TRUE,TEXT(高校一覧表!K26,"00")&amp;"m")&amp;IF(高校一覧表!L26="","",TEXT(高校一覧表!L26,"00"))</f>
        <v/>
      </c>
      <c r="T85" s="76" t="str">
        <f>IF(高校一覧表!G26="","","0")</f>
        <v/>
      </c>
      <c r="U85" s="76" t="str">
        <f>IF(高校一覧表!G26="","","2")</f>
        <v/>
      </c>
      <c r="V85" s="76" t="str">
        <f>IF(高校一覧表!M26="","",VLOOKUP(高校一覧表!M26,競技csv!$A:$O,MATCH("競技コード",競技csv!$1:$1,0),0))</f>
        <v/>
      </c>
      <c r="W85" s="76" t="str" cm="1">
        <f t="array" ref="W85">IF(高校一覧表!P26="","",高校一覧表!P26&amp;".")&amp;_xlfn.IFS(高校一覧表!Q26="","",OR(VLOOKUP(V85,競技csv!$B:$O,2,0)&lt;=31,VLOOKUP(V85,競技csv!$B:$O,2,0)&gt;=100),TEXT(高校一覧表!Q26,"00")&amp;".",TRUE,TEXT(高校一覧表!Q26,"00")&amp;"m")&amp;IF(高校一覧表!R26="","",TEXT(高校一覧表!R26,"00"))</f>
        <v/>
      </c>
      <c r="X85" s="76" t="str">
        <f>IF(高校一覧表!M26="","","0")</f>
        <v/>
      </c>
      <c r="Y85" s="76" t="str">
        <f>IF(高校一覧表!M26="","","2")</f>
        <v/>
      </c>
      <c r="Z85" s="76" t="str">
        <f>IF(高校一覧表!S26="","",VLOOKUP("一般"&amp;高校一覧表!C26&amp;"子4X100mR",競技csv!A:O,MATCH("競技コード",競技csv!$1:$1,0),0))</f>
        <v/>
      </c>
      <c r="AA85" s="76" t="str">
        <f>IF(高校一覧表!T26="","",高校一覧表!T26&amp;".")&amp;IF(高校一覧表!U26="","",TEXT(高校一覧表!U26,"00")&amp;".")&amp;IF(高校一覧表!V26="","",TEXT(高校一覧表!V26,"00"))</f>
        <v/>
      </c>
      <c r="AB85" s="76" t="str">
        <f>IF(高校一覧表!S26="","","0")</f>
        <v/>
      </c>
      <c r="AC85" s="76" t="str">
        <f>IF(高校一覧表!S26="","","2")</f>
        <v/>
      </c>
    </row>
    <row r="86" spans="1:29" ht="18" customHeight="1">
      <c r="A86" s="76">
        <f t="shared" si="0"/>
        <v>0</v>
      </c>
      <c r="B86" s="76" t="str">
        <f>IF(高校一覧表!D27="","",IF(高校一覧表!C27="男",30000+高校一覧表!D27,40000+高校一覧表!D27))</f>
        <v/>
      </c>
      <c r="C86" s="76" t="str">
        <f ca="1">IF(高校一覧表!D27="","",VLOOKUP(VLOOKUP(高校一覧表!D27,INDIRECT("高校"&amp;高校一覧表!C27&amp;"選手データ!A:O"),MATCH("所属",INDIRECT("高校"&amp;高校一覧表!C27&amp;"選手データ!1:1"),0),0),所属csv!$A:$H,MATCH("所属コード",所属csv!$1:$1,0),0))</f>
        <v/>
      </c>
      <c r="F86" s="76" t="str">
        <f>IF(高校一覧表!D27="","",高校一覧表!D27)</f>
        <v/>
      </c>
      <c r="G86" s="76" t="str">
        <f ca="1">IF(高校一覧表!E27="","",高校一覧表!E27)</f>
        <v/>
      </c>
      <c r="H86" s="76" t="str">
        <f ca="1">IF(高校一覧表!D27="","",VLOOKUP(高校一覧表!D27,INDIRECT("高校"&amp;高校一覧表!C27&amp;"選手データ!A:O"),MATCH("ﾌﾘｶﾞﾅ(姓)",INDIRECT("高校"&amp;高校一覧表!C27&amp;"選手データ!1:1"),0),0)&amp;" "&amp;VLOOKUP(高校一覧表!D27,INDIRECT("高校"&amp;高校一覧表!C27&amp;"選手データ!A:O"),MATCH("ﾌﾘｶﾞﾅ(名)",INDIRECT("高校"&amp;高校一覧表!C27&amp;"選手データ!1:1"),0),0))</f>
        <v/>
      </c>
      <c r="I86" s="76" t="str">
        <f ca="1">IF(高校一覧表!E27="","",高校一覧表!E27)</f>
        <v/>
      </c>
      <c r="J86" s="76" t="str">
        <f ca="1">IF(高校一覧表!D27="","",VLOOKUP(高校一覧表!D27,INDIRECT("高校"&amp;高校一覧表!C27&amp;"選手データ!A:O"),MATCH("FAMILY NAME",INDIRECT("高校"&amp;高校一覧表!C27&amp;"選手データ!1:1"),0),0)&amp;" "&amp;VLOOKUP(高校一覧表!D27,INDIRECT("高校"&amp;高校一覧表!C27&amp;"選手データ!A:O"),MATCH("Firstname",INDIRECT("高校"&amp;高校一覧表!C27&amp;"選手データ!1:1"),0),0))</f>
        <v/>
      </c>
      <c r="K86" s="76" t="str">
        <f>IF(高校一覧表!D27="","","JPN")</f>
        <v/>
      </c>
      <c r="L86" s="76" t="str">
        <f>IF(高校一覧表!D27="","",IF(高校一覧表!C27="男",1,2))</f>
        <v/>
      </c>
      <c r="M86" s="76" t="str">
        <f>IF(高校一覧表!D27="","",高校一覧表!F27)</f>
        <v/>
      </c>
      <c r="N86" s="76" t="str">
        <f ca="1">IF(高校一覧表!D27="","",LEFT(VLOOKUP(高校一覧表!D27,INDIRECT("高校"&amp;高校一覧表!C27&amp;"選手データ!A:O"),MATCH("Birthday",INDIRECT("高校"&amp;高校一覧表!C27&amp;"選手データ!1:1"),0),0),4))</f>
        <v/>
      </c>
      <c r="O86" s="76" t="str">
        <f>IF(高校一覧表!D27="","","0")</f>
        <v/>
      </c>
      <c r="P86" s="76" t="str">
        <f>IF(高校一覧表!D27="","","千葉")</f>
        <v/>
      </c>
      <c r="R86" s="76" t="str">
        <f>IF(高校一覧表!G27="","",VLOOKUP(高校一覧表!G27,競技csv!$A:$O,MATCH("競技コード",競技csv!$1:$1,0),0))</f>
        <v/>
      </c>
      <c r="S86" s="76" t="str" cm="1">
        <f t="array" ref="S86">IF(高校一覧表!J27="","",高校一覧表!J27&amp;".")&amp;_xlfn.IFS(高校一覧表!K27="","",OR(VLOOKUP(R86,競技csv!$B:$O,2,0)&lt;=31,VLOOKUP(R86,競技csv!$B:$O,2,0)&gt;=100),TEXT(高校一覧表!K27,"00")&amp;".",TRUE,TEXT(高校一覧表!K27,"00")&amp;"m")&amp;IF(高校一覧表!L27="","",TEXT(高校一覧表!L27,"00"))</f>
        <v/>
      </c>
      <c r="T86" s="76" t="str">
        <f>IF(高校一覧表!G27="","","0")</f>
        <v/>
      </c>
      <c r="U86" s="76" t="str">
        <f>IF(高校一覧表!G27="","","2")</f>
        <v/>
      </c>
      <c r="V86" s="76" t="str">
        <f>IF(高校一覧表!M27="","",VLOOKUP(高校一覧表!M27,競技csv!$A:$O,MATCH("競技コード",競技csv!$1:$1,0),0))</f>
        <v/>
      </c>
      <c r="W86" s="76" t="str" cm="1">
        <f t="array" ref="W86">IF(高校一覧表!P27="","",高校一覧表!P27&amp;".")&amp;_xlfn.IFS(高校一覧表!Q27="","",OR(VLOOKUP(V86,競技csv!$B:$O,2,0)&lt;=31,VLOOKUP(V86,競技csv!$B:$O,2,0)&gt;=100),TEXT(高校一覧表!Q27,"00")&amp;".",TRUE,TEXT(高校一覧表!Q27,"00")&amp;"m")&amp;IF(高校一覧表!R27="","",TEXT(高校一覧表!R27,"00"))</f>
        <v/>
      </c>
      <c r="X86" s="76" t="str">
        <f>IF(高校一覧表!M27="","","0")</f>
        <v/>
      </c>
      <c r="Y86" s="76" t="str">
        <f>IF(高校一覧表!M27="","","2")</f>
        <v/>
      </c>
      <c r="Z86" s="76" t="str">
        <f>IF(高校一覧表!S27="","",VLOOKUP("一般"&amp;高校一覧表!C27&amp;"子4X100mR",競技csv!A:O,MATCH("競技コード",競技csv!$1:$1,0),0))</f>
        <v/>
      </c>
      <c r="AA86" s="76" t="str">
        <f>IF(高校一覧表!T27="","",高校一覧表!T27&amp;".")&amp;IF(高校一覧表!U27="","",TEXT(高校一覧表!U27,"00")&amp;".")&amp;IF(高校一覧表!V27="","",TEXT(高校一覧表!V27,"00"))</f>
        <v/>
      </c>
      <c r="AB86" s="76" t="str">
        <f>IF(高校一覧表!S27="","","0")</f>
        <v/>
      </c>
      <c r="AC86" s="76" t="str">
        <f>IF(高校一覧表!S27="","","2")</f>
        <v/>
      </c>
    </row>
    <row r="87" spans="1:29" ht="18" customHeight="1">
      <c r="A87" s="76">
        <f t="shared" si="0"/>
        <v>0</v>
      </c>
      <c r="B87" s="76" t="str">
        <f>IF(高校一覧表!D28="","",IF(高校一覧表!C28="男",30000+高校一覧表!D28,40000+高校一覧表!D28))</f>
        <v/>
      </c>
      <c r="C87" s="76" t="str">
        <f ca="1">IF(高校一覧表!D28="","",VLOOKUP(VLOOKUP(高校一覧表!D28,INDIRECT("高校"&amp;高校一覧表!C28&amp;"選手データ!A:O"),MATCH("所属",INDIRECT("高校"&amp;高校一覧表!C28&amp;"選手データ!1:1"),0),0),所属csv!$A:$H,MATCH("所属コード",所属csv!$1:$1,0),0))</f>
        <v/>
      </c>
      <c r="F87" s="76" t="str">
        <f>IF(高校一覧表!D28="","",高校一覧表!D28)</f>
        <v/>
      </c>
      <c r="G87" s="76" t="str">
        <f ca="1">IF(高校一覧表!E28="","",高校一覧表!E28)</f>
        <v/>
      </c>
      <c r="H87" s="76" t="str">
        <f ca="1">IF(高校一覧表!D28="","",VLOOKUP(高校一覧表!D28,INDIRECT("高校"&amp;高校一覧表!C28&amp;"選手データ!A:O"),MATCH("ﾌﾘｶﾞﾅ(姓)",INDIRECT("高校"&amp;高校一覧表!C28&amp;"選手データ!1:1"),0),0)&amp;" "&amp;VLOOKUP(高校一覧表!D28,INDIRECT("高校"&amp;高校一覧表!C28&amp;"選手データ!A:O"),MATCH("ﾌﾘｶﾞﾅ(名)",INDIRECT("高校"&amp;高校一覧表!C28&amp;"選手データ!1:1"),0),0))</f>
        <v/>
      </c>
      <c r="I87" s="76" t="str">
        <f ca="1">IF(高校一覧表!E28="","",高校一覧表!E28)</f>
        <v/>
      </c>
      <c r="J87" s="76" t="str">
        <f ca="1">IF(高校一覧表!D28="","",VLOOKUP(高校一覧表!D28,INDIRECT("高校"&amp;高校一覧表!C28&amp;"選手データ!A:O"),MATCH("FAMILY NAME",INDIRECT("高校"&amp;高校一覧表!C28&amp;"選手データ!1:1"),0),0)&amp;" "&amp;VLOOKUP(高校一覧表!D28,INDIRECT("高校"&amp;高校一覧表!C28&amp;"選手データ!A:O"),MATCH("Firstname",INDIRECT("高校"&amp;高校一覧表!C28&amp;"選手データ!1:1"),0),0))</f>
        <v/>
      </c>
      <c r="K87" s="76" t="str">
        <f>IF(高校一覧表!D28="","","JPN")</f>
        <v/>
      </c>
      <c r="L87" s="76" t="str">
        <f>IF(高校一覧表!D28="","",IF(高校一覧表!C28="男",1,2))</f>
        <v/>
      </c>
      <c r="M87" s="76" t="str">
        <f>IF(高校一覧表!D28="","",高校一覧表!F28)</f>
        <v/>
      </c>
      <c r="N87" s="76" t="str">
        <f ca="1">IF(高校一覧表!D28="","",LEFT(VLOOKUP(高校一覧表!D28,INDIRECT("高校"&amp;高校一覧表!C28&amp;"選手データ!A:O"),MATCH("Birthday",INDIRECT("高校"&amp;高校一覧表!C28&amp;"選手データ!1:1"),0),0),4))</f>
        <v/>
      </c>
      <c r="O87" s="76" t="str">
        <f>IF(高校一覧表!D28="","","0")</f>
        <v/>
      </c>
      <c r="P87" s="76" t="str">
        <f>IF(高校一覧表!D28="","","千葉")</f>
        <v/>
      </c>
      <c r="R87" s="76" t="str">
        <f>IF(高校一覧表!G28="","",VLOOKUP(高校一覧表!G28,競技csv!$A:$O,MATCH("競技コード",競技csv!$1:$1,0),0))</f>
        <v/>
      </c>
      <c r="S87" s="76" t="str" cm="1">
        <f t="array" ref="S87">IF(高校一覧表!J28="","",高校一覧表!J28&amp;".")&amp;_xlfn.IFS(高校一覧表!K28="","",OR(VLOOKUP(R87,競技csv!$B:$O,2,0)&lt;=31,VLOOKUP(R87,競技csv!$B:$O,2,0)&gt;=100),TEXT(高校一覧表!K28,"00")&amp;".",TRUE,TEXT(高校一覧表!K28,"00")&amp;"m")&amp;IF(高校一覧表!L28="","",TEXT(高校一覧表!L28,"00"))</f>
        <v/>
      </c>
      <c r="T87" s="76" t="str">
        <f>IF(高校一覧表!G28="","","0")</f>
        <v/>
      </c>
      <c r="U87" s="76" t="str">
        <f>IF(高校一覧表!G28="","","2")</f>
        <v/>
      </c>
      <c r="V87" s="76" t="str">
        <f>IF(高校一覧表!M28="","",VLOOKUP(高校一覧表!M28,競技csv!$A:$O,MATCH("競技コード",競技csv!$1:$1,0),0))</f>
        <v/>
      </c>
      <c r="W87" s="76" t="str" cm="1">
        <f t="array" ref="W87">IF(高校一覧表!P28="","",高校一覧表!P28&amp;".")&amp;_xlfn.IFS(高校一覧表!Q28="","",OR(VLOOKUP(V87,競技csv!$B:$O,2,0)&lt;=31,VLOOKUP(V87,競技csv!$B:$O,2,0)&gt;=100),TEXT(高校一覧表!Q28,"00")&amp;".",TRUE,TEXT(高校一覧表!Q28,"00")&amp;"m")&amp;IF(高校一覧表!R28="","",TEXT(高校一覧表!R28,"00"))</f>
        <v/>
      </c>
      <c r="X87" s="76" t="str">
        <f>IF(高校一覧表!M28="","","0")</f>
        <v/>
      </c>
      <c r="Y87" s="76" t="str">
        <f>IF(高校一覧表!M28="","","2")</f>
        <v/>
      </c>
      <c r="Z87" s="76" t="str">
        <f>IF(高校一覧表!S28="","",VLOOKUP("一般"&amp;高校一覧表!C28&amp;"子4X100mR",競技csv!A:O,MATCH("競技コード",競技csv!$1:$1,0),0))</f>
        <v/>
      </c>
      <c r="AA87" s="76" t="str">
        <f>IF(高校一覧表!T28="","",高校一覧表!T28&amp;".")&amp;IF(高校一覧表!U28="","",TEXT(高校一覧表!U28,"00")&amp;".")&amp;IF(高校一覧表!V28="","",TEXT(高校一覧表!V28,"00"))</f>
        <v/>
      </c>
      <c r="AB87" s="76" t="str">
        <f>IF(高校一覧表!S28="","","0")</f>
        <v/>
      </c>
      <c r="AC87" s="76" t="str">
        <f>IF(高校一覧表!S28="","","2")</f>
        <v/>
      </c>
    </row>
    <row r="88" spans="1:29" ht="18" customHeight="1">
      <c r="A88" s="76">
        <f t="shared" si="0"/>
        <v>0</v>
      </c>
      <c r="B88" s="76" t="str">
        <f>IF(高校一覧表!D29="","",IF(高校一覧表!C29="男",30000+高校一覧表!D29,40000+高校一覧表!D29))</f>
        <v/>
      </c>
      <c r="C88" s="76" t="str">
        <f ca="1">IF(高校一覧表!D29="","",VLOOKUP(VLOOKUP(高校一覧表!D29,INDIRECT("高校"&amp;高校一覧表!C29&amp;"選手データ!A:O"),MATCH("所属",INDIRECT("高校"&amp;高校一覧表!C29&amp;"選手データ!1:1"),0),0),所属csv!$A:$H,MATCH("所属コード",所属csv!$1:$1,0),0))</f>
        <v/>
      </c>
      <c r="F88" s="76" t="str">
        <f>IF(高校一覧表!D29="","",高校一覧表!D29)</f>
        <v/>
      </c>
      <c r="G88" s="76" t="str">
        <f ca="1">IF(高校一覧表!E29="","",高校一覧表!E29)</f>
        <v/>
      </c>
      <c r="H88" s="76" t="str">
        <f ca="1">IF(高校一覧表!D29="","",VLOOKUP(高校一覧表!D29,INDIRECT("高校"&amp;高校一覧表!C29&amp;"選手データ!A:O"),MATCH("ﾌﾘｶﾞﾅ(姓)",INDIRECT("高校"&amp;高校一覧表!C29&amp;"選手データ!1:1"),0),0)&amp;" "&amp;VLOOKUP(高校一覧表!D29,INDIRECT("高校"&amp;高校一覧表!C29&amp;"選手データ!A:O"),MATCH("ﾌﾘｶﾞﾅ(名)",INDIRECT("高校"&amp;高校一覧表!C29&amp;"選手データ!1:1"),0),0))</f>
        <v/>
      </c>
      <c r="I88" s="76" t="str">
        <f ca="1">IF(高校一覧表!E29="","",高校一覧表!E29)</f>
        <v/>
      </c>
      <c r="J88" s="76" t="str">
        <f ca="1">IF(高校一覧表!D29="","",VLOOKUP(高校一覧表!D29,INDIRECT("高校"&amp;高校一覧表!C29&amp;"選手データ!A:O"),MATCH("FAMILY NAME",INDIRECT("高校"&amp;高校一覧表!C29&amp;"選手データ!1:1"),0),0)&amp;" "&amp;VLOOKUP(高校一覧表!D29,INDIRECT("高校"&amp;高校一覧表!C29&amp;"選手データ!A:O"),MATCH("Firstname",INDIRECT("高校"&amp;高校一覧表!C29&amp;"選手データ!1:1"),0),0))</f>
        <v/>
      </c>
      <c r="K88" s="76" t="str">
        <f>IF(高校一覧表!D29="","","JPN")</f>
        <v/>
      </c>
      <c r="L88" s="76" t="str">
        <f>IF(高校一覧表!D29="","",IF(高校一覧表!C29="男",1,2))</f>
        <v/>
      </c>
      <c r="M88" s="76" t="str">
        <f>IF(高校一覧表!D29="","",高校一覧表!F29)</f>
        <v/>
      </c>
      <c r="N88" s="76" t="str">
        <f ca="1">IF(高校一覧表!D29="","",LEFT(VLOOKUP(高校一覧表!D29,INDIRECT("高校"&amp;高校一覧表!C29&amp;"選手データ!A:O"),MATCH("Birthday",INDIRECT("高校"&amp;高校一覧表!C29&amp;"選手データ!1:1"),0),0),4))</f>
        <v/>
      </c>
      <c r="O88" s="76" t="str">
        <f>IF(高校一覧表!D29="","","0")</f>
        <v/>
      </c>
      <c r="P88" s="76" t="str">
        <f>IF(高校一覧表!D29="","","千葉")</f>
        <v/>
      </c>
      <c r="R88" s="76" t="str">
        <f>IF(高校一覧表!G29="","",VLOOKUP(高校一覧表!G29,競技csv!$A:$O,MATCH("競技コード",競技csv!$1:$1,0),0))</f>
        <v/>
      </c>
      <c r="S88" s="76" t="str" cm="1">
        <f t="array" ref="S88">IF(高校一覧表!J29="","",高校一覧表!J29&amp;".")&amp;_xlfn.IFS(高校一覧表!K29="","",OR(VLOOKUP(R88,競技csv!$B:$O,2,0)&lt;=31,VLOOKUP(R88,競技csv!$B:$O,2,0)&gt;=100),TEXT(高校一覧表!K29,"00")&amp;".",TRUE,TEXT(高校一覧表!K29,"00")&amp;"m")&amp;IF(高校一覧表!L29="","",TEXT(高校一覧表!L29,"00"))</f>
        <v/>
      </c>
      <c r="T88" s="76" t="str">
        <f>IF(高校一覧表!G29="","","0")</f>
        <v/>
      </c>
      <c r="U88" s="76" t="str">
        <f>IF(高校一覧表!G29="","","2")</f>
        <v/>
      </c>
      <c r="V88" s="76" t="str">
        <f>IF(高校一覧表!M29="","",VLOOKUP(高校一覧表!M29,競技csv!$A:$O,MATCH("競技コード",競技csv!$1:$1,0),0))</f>
        <v/>
      </c>
      <c r="W88" s="76" t="str" cm="1">
        <f t="array" ref="W88">IF(高校一覧表!P29="","",高校一覧表!P29&amp;".")&amp;_xlfn.IFS(高校一覧表!Q29="","",OR(VLOOKUP(V88,競技csv!$B:$O,2,0)&lt;=31,VLOOKUP(V88,競技csv!$B:$O,2,0)&gt;=100),TEXT(高校一覧表!Q29,"00")&amp;".",TRUE,TEXT(高校一覧表!Q29,"00")&amp;"m")&amp;IF(高校一覧表!R29="","",TEXT(高校一覧表!R29,"00"))</f>
        <v/>
      </c>
      <c r="X88" s="76" t="str">
        <f>IF(高校一覧表!M29="","","0")</f>
        <v/>
      </c>
      <c r="Y88" s="76" t="str">
        <f>IF(高校一覧表!M29="","","2")</f>
        <v/>
      </c>
      <c r="Z88" s="76" t="str">
        <f>IF(高校一覧表!S29="","",VLOOKUP("一般"&amp;高校一覧表!C29&amp;"子4X100mR",競技csv!A:O,MATCH("競技コード",競技csv!$1:$1,0),0))</f>
        <v/>
      </c>
      <c r="AA88" s="76" t="str">
        <f>IF(高校一覧表!T29="","",高校一覧表!T29&amp;".")&amp;IF(高校一覧表!U29="","",TEXT(高校一覧表!U29,"00")&amp;".")&amp;IF(高校一覧表!V29="","",TEXT(高校一覧表!V29,"00"))</f>
        <v/>
      </c>
      <c r="AB88" s="76" t="str">
        <f>IF(高校一覧表!S29="","","0")</f>
        <v/>
      </c>
      <c r="AC88" s="76" t="str">
        <f>IF(高校一覧表!S29="","","2")</f>
        <v/>
      </c>
    </row>
    <row r="89" spans="1:29" ht="18" customHeight="1">
      <c r="A89" s="76">
        <f t="shared" si="0"/>
        <v>0</v>
      </c>
      <c r="B89" s="76" t="str">
        <f>IF(高校一覧表!D30="","",IF(高校一覧表!C30="男",30000+高校一覧表!D30,40000+高校一覧表!D30))</f>
        <v/>
      </c>
      <c r="C89" s="76" t="str">
        <f ca="1">IF(高校一覧表!D30="","",VLOOKUP(VLOOKUP(高校一覧表!D30,INDIRECT("高校"&amp;高校一覧表!C30&amp;"選手データ!A:O"),MATCH("所属",INDIRECT("高校"&amp;高校一覧表!C30&amp;"選手データ!1:1"),0),0),所属csv!$A:$H,MATCH("所属コード",所属csv!$1:$1,0),0))</f>
        <v/>
      </c>
      <c r="F89" s="76" t="str">
        <f>IF(高校一覧表!D30="","",高校一覧表!D30)</f>
        <v/>
      </c>
      <c r="G89" s="76" t="str">
        <f ca="1">IF(高校一覧表!E30="","",高校一覧表!E30)</f>
        <v/>
      </c>
      <c r="H89" s="76" t="str">
        <f ca="1">IF(高校一覧表!D30="","",VLOOKUP(高校一覧表!D30,INDIRECT("高校"&amp;高校一覧表!C30&amp;"選手データ!A:O"),MATCH("ﾌﾘｶﾞﾅ(姓)",INDIRECT("高校"&amp;高校一覧表!C30&amp;"選手データ!1:1"),0),0)&amp;" "&amp;VLOOKUP(高校一覧表!D30,INDIRECT("高校"&amp;高校一覧表!C30&amp;"選手データ!A:O"),MATCH("ﾌﾘｶﾞﾅ(名)",INDIRECT("高校"&amp;高校一覧表!C30&amp;"選手データ!1:1"),0),0))</f>
        <v/>
      </c>
      <c r="I89" s="76" t="str">
        <f ca="1">IF(高校一覧表!E30="","",高校一覧表!E30)</f>
        <v/>
      </c>
      <c r="J89" s="76" t="str">
        <f ca="1">IF(高校一覧表!D30="","",VLOOKUP(高校一覧表!D30,INDIRECT("高校"&amp;高校一覧表!C30&amp;"選手データ!A:O"),MATCH("FAMILY NAME",INDIRECT("高校"&amp;高校一覧表!C30&amp;"選手データ!1:1"),0),0)&amp;" "&amp;VLOOKUP(高校一覧表!D30,INDIRECT("高校"&amp;高校一覧表!C30&amp;"選手データ!A:O"),MATCH("Firstname",INDIRECT("高校"&amp;高校一覧表!C30&amp;"選手データ!1:1"),0),0))</f>
        <v/>
      </c>
      <c r="K89" s="76" t="str">
        <f>IF(高校一覧表!D30="","","JPN")</f>
        <v/>
      </c>
      <c r="L89" s="76" t="str">
        <f>IF(高校一覧表!D30="","",IF(高校一覧表!C30="男",1,2))</f>
        <v/>
      </c>
      <c r="M89" s="76" t="str">
        <f>IF(高校一覧表!D30="","",高校一覧表!F30)</f>
        <v/>
      </c>
      <c r="N89" s="76" t="str">
        <f ca="1">IF(高校一覧表!D30="","",LEFT(VLOOKUP(高校一覧表!D30,INDIRECT("高校"&amp;高校一覧表!C30&amp;"選手データ!A:O"),MATCH("Birthday",INDIRECT("高校"&amp;高校一覧表!C30&amp;"選手データ!1:1"),0),0),4))</f>
        <v/>
      </c>
      <c r="O89" s="76" t="str">
        <f>IF(高校一覧表!D30="","","0")</f>
        <v/>
      </c>
      <c r="P89" s="76" t="str">
        <f>IF(高校一覧表!D30="","","千葉")</f>
        <v/>
      </c>
      <c r="R89" s="76" t="str">
        <f>IF(高校一覧表!G30="","",VLOOKUP(高校一覧表!G30,競技csv!$A:$O,MATCH("競技コード",競技csv!$1:$1,0),0))</f>
        <v/>
      </c>
      <c r="S89" s="76" t="str" cm="1">
        <f t="array" ref="S89">IF(高校一覧表!J30="","",高校一覧表!J30&amp;".")&amp;_xlfn.IFS(高校一覧表!K30="","",OR(VLOOKUP(R89,競技csv!$B:$O,2,0)&lt;=31,VLOOKUP(R89,競技csv!$B:$O,2,0)&gt;=100),TEXT(高校一覧表!K30,"00")&amp;".",TRUE,TEXT(高校一覧表!K30,"00")&amp;"m")&amp;IF(高校一覧表!L30="","",TEXT(高校一覧表!L30,"00"))</f>
        <v/>
      </c>
      <c r="T89" s="76" t="str">
        <f>IF(高校一覧表!G30="","","0")</f>
        <v/>
      </c>
      <c r="U89" s="76" t="str">
        <f>IF(高校一覧表!G30="","","2")</f>
        <v/>
      </c>
      <c r="V89" s="76" t="str">
        <f>IF(高校一覧表!M30="","",VLOOKUP(高校一覧表!M30,競技csv!$A:$O,MATCH("競技コード",競技csv!$1:$1,0),0))</f>
        <v/>
      </c>
      <c r="W89" s="76" t="str" cm="1">
        <f t="array" ref="W89">IF(高校一覧表!P30="","",高校一覧表!P30&amp;".")&amp;_xlfn.IFS(高校一覧表!Q30="","",OR(VLOOKUP(V89,競技csv!$B:$O,2,0)&lt;=31,VLOOKUP(V89,競技csv!$B:$O,2,0)&gt;=100),TEXT(高校一覧表!Q30,"00")&amp;".",TRUE,TEXT(高校一覧表!Q30,"00")&amp;"m")&amp;IF(高校一覧表!R30="","",TEXT(高校一覧表!R30,"00"))</f>
        <v/>
      </c>
      <c r="X89" s="76" t="str">
        <f>IF(高校一覧表!M30="","","0")</f>
        <v/>
      </c>
      <c r="Y89" s="76" t="str">
        <f>IF(高校一覧表!M30="","","2")</f>
        <v/>
      </c>
      <c r="Z89" s="76" t="str">
        <f>IF(高校一覧表!S30="","",VLOOKUP("一般"&amp;高校一覧表!C30&amp;"子4X100mR",競技csv!A:O,MATCH("競技コード",競技csv!$1:$1,0),0))</f>
        <v/>
      </c>
      <c r="AA89" s="76" t="str">
        <f>IF(高校一覧表!T30="","",高校一覧表!T30&amp;".")&amp;IF(高校一覧表!U30="","",TEXT(高校一覧表!U30,"00")&amp;".")&amp;IF(高校一覧表!V30="","",TEXT(高校一覧表!V30,"00"))</f>
        <v/>
      </c>
      <c r="AB89" s="76" t="str">
        <f>IF(高校一覧表!S30="","","0")</f>
        <v/>
      </c>
      <c r="AC89" s="76" t="str">
        <f>IF(高校一覧表!S30="","","2")</f>
        <v/>
      </c>
    </row>
    <row r="90" spans="1:29" ht="18" customHeight="1">
      <c r="A90" s="76">
        <f t="shared" si="0"/>
        <v>0</v>
      </c>
      <c r="B90" s="76" t="str">
        <f>IF(高校一覧表!D31="","",IF(高校一覧表!C31="男",30000+高校一覧表!D31,40000+高校一覧表!D31))</f>
        <v/>
      </c>
      <c r="C90" s="76" t="str">
        <f ca="1">IF(高校一覧表!D31="","",VLOOKUP(VLOOKUP(高校一覧表!D31,INDIRECT("高校"&amp;高校一覧表!C31&amp;"選手データ!A:O"),MATCH("所属",INDIRECT("高校"&amp;高校一覧表!C31&amp;"選手データ!1:1"),0),0),所属csv!$A:$H,MATCH("所属コード",所属csv!$1:$1,0),0))</f>
        <v/>
      </c>
      <c r="F90" s="76" t="str">
        <f>IF(高校一覧表!D31="","",高校一覧表!D31)</f>
        <v/>
      </c>
      <c r="G90" s="76" t="str">
        <f ca="1">IF(高校一覧表!E31="","",高校一覧表!E31)</f>
        <v/>
      </c>
      <c r="H90" s="76" t="str">
        <f ca="1">IF(高校一覧表!D31="","",VLOOKUP(高校一覧表!D31,INDIRECT("高校"&amp;高校一覧表!C31&amp;"選手データ!A:O"),MATCH("ﾌﾘｶﾞﾅ(姓)",INDIRECT("高校"&amp;高校一覧表!C31&amp;"選手データ!1:1"),0),0)&amp;" "&amp;VLOOKUP(高校一覧表!D31,INDIRECT("高校"&amp;高校一覧表!C31&amp;"選手データ!A:O"),MATCH("ﾌﾘｶﾞﾅ(名)",INDIRECT("高校"&amp;高校一覧表!C31&amp;"選手データ!1:1"),0),0))</f>
        <v/>
      </c>
      <c r="I90" s="76" t="str">
        <f ca="1">IF(高校一覧表!E31="","",高校一覧表!E31)</f>
        <v/>
      </c>
      <c r="J90" s="76" t="str">
        <f ca="1">IF(高校一覧表!D31="","",VLOOKUP(高校一覧表!D31,INDIRECT("高校"&amp;高校一覧表!C31&amp;"選手データ!A:O"),MATCH("FAMILY NAME",INDIRECT("高校"&amp;高校一覧表!C31&amp;"選手データ!1:1"),0),0)&amp;" "&amp;VLOOKUP(高校一覧表!D31,INDIRECT("高校"&amp;高校一覧表!C31&amp;"選手データ!A:O"),MATCH("Firstname",INDIRECT("高校"&amp;高校一覧表!C31&amp;"選手データ!1:1"),0),0))</f>
        <v/>
      </c>
      <c r="K90" s="76" t="str">
        <f>IF(高校一覧表!D31="","","JPN")</f>
        <v/>
      </c>
      <c r="L90" s="76" t="str">
        <f>IF(高校一覧表!D31="","",IF(高校一覧表!C31="男",1,2))</f>
        <v/>
      </c>
      <c r="M90" s="76" t="str">
        <f>IF(高校一覧表!D31="","",高校一覧表!F31)</f>
        <v/>
      </c>
      <c r="N90" s="76" t="str">
        <f ca="1">IF(高校一覧表!D31="","",LEFT(VLOOKUP(高校一覧表!D31,INDIRECT("高校"&amp;高校一覧表!C31&amp;"選手データ!A:O"),MATCH("Birthday",INDIRECT("高校"&amp;高校一覧表!C31&amp;"選手データ!1:1"),0),0),4))</f>
        <v/>
      </c>
      <c r="O90" s="76" t="str">
        <f>IF(高校一覧表!D31="","","0")</f>
        <v/>
      </c>
      <c r="P90" s="76" t="str">
        <f>IF(高校一覧表!D31="","","千葉")</f>
        <v/>
      </c>
      <c r="R90" s="76" t="str">
        <f>IF(高校一覧表!G31="","",VLOOKUP(高校一覧表!G31,競技csv!$A:$O,MATCH("競技コード",競技csv!$1:$1,0),0))</f>
        <v/>
      </c>
      <c r="S90" s="76" t="str" cm="1">
        <f t="array" ref="S90">IF(高校一覧表!J31="","",高校一覧表!J31&amp;".")&amp;_xlfn.IFS(高校一覧表!K31="","",OR(VLOOKUP(R90,競技csv!$B:$O,2,0)&lt;=31,VLOOKUP(R90,競技csv!$B:$O,2,0)&gt;=100),TEXT(高校一覧表!K31,"00")&amp;".",TRUE,TEXT(高校一覧表!K31,"00")&amp;"m")&amp;IF(高校一覧表!L31="","",TEXT(高校一覧表!L31,"00"))</f>
        <v/>
      </c>
      <c r="T90" s="76" t="str">
        <f>IF(高校一覧表!G31="","","0")</f>
        <v/>
      </c>
      <c r="U90" s="76" t="str">
        <f>IF(高校一覧表!G31="","","2")</f>
        <v/>
      </c>
      <c r="V90" s="76" t="str">
        <f>IF(高校一覧表!M31="","",VLOOKUP(高校一覧表!M31,競技csv!$A:$O,MATCH("競技コード",競技csv!$1:$1,0),0))</f>
        <v/>
      </c>
      <c r="W90" s="76" t="str" cm="1">
        <f t="array" ref="W90">IF(高校一覧表!P31="","",高校一覧表!P31&amp;".")&amp;_xlfn.IFS(高校一覧表!Q31="","",OR(VLOOKUP(V90,競技csv!$B:$O,2,0)&lt;=31,VLOOKUP(V90,競技csv!$B:$O,2,0)&gt;=100),TEXT(高校一覧表!Q31,"00")&amp;".",TRUE,TEXT(高校一覧表!Q31,"00")&amp;"m")&amp;IF(高校一覧表!R31="","",TEXT(高校一覧表!R31,"00"))</f>
        <v/>
      </c>
      <c r="X90" s="76" t="str">
        <f>IF(高校一覧表!M31="","","0")</f>
        <v/>
      </c>
      <c r="Y90" s="76" t="str">
        <f>IF(高校一覧表!M31="","","2")</f>
        <v/>
      </c>
      <c r="Z90" s="76" t="str">
        <f>IF(高校一覧表!S31="","",VLOOKUP("一般"&amp;高校一覧表!C31&amp;"子4X100mR",競技csv!A:O,MATCH("競技コード",競技csv!$1:$1,0),0))</f>
        <v/>
      </c>
      <c r="AA90" s="76" t="str">
        <f>IF(高校一覧表!T31="","",高校一覧表!T31&amp;".")&amp;IF(高校一覧表!U31="","",TEXT(高校一覧表!U31,"00")&amp;".")&amp;IF(高校一覧表!V31="","",TEXT(高校一覧表!V31,"00"))</f>
        <v/>
      </c>
      <c r="AB90" s="76" t="str">
        <f>IF(高校一覧表!S31="","","0")</f>
        <v/>
      </c>
      <c r="AC90" s="76" t="str">
        <f>IF(高校一覧表!S31="","","2")</f>
        <v/>
      </c>
    </row>
    <row r="91" spans="1:29" ht="18" customHeight="1">
      <c r="A91" s="76">
        <f t="shared" si="0"/>
        <v>0</v>
      </c>
      <c r="B91" s="76" t="str">
        <f>IF(高校一覧表!D32="","",IF(高校一覧表!C32="男",30000+高校一覧表!D32,40000+高校一覧表!D32))</f>
        <v/>
      </c>
      <c r="C91" s="76" t="str">
        <f ca="1">IF(高校一覧表!D32="","",VLOOKUP(VLOOKUP(高校一覧表!D32,INDIRECT("高校"&amp;高校一覧表!C32&amp;"選手データ!A:O"),MATCH("所属",INDIRECT("高校"&amp;高校一覧表!C32&amp;"選手データ!1:1"),0),0),所属csv!$A:$H,MATCH("所属コード",所属csv!$1:$1,0),0))</f>
        <v/>
      </c>
      <c r="F91" s="76" t="str">
        <f>IF(高校一覧表!D32="","",高校一覧表!D32)</f>
        <v/>
      </c>
      <c r="G91" s="76" t="str">
        <f ca="1">IF(高校一覧表!E32="","",高校一覧表!E32)</f>
        <v/>
      </c>
      <c r="H91" s="76" t="str">
        <f ca="1">IF(高校一覧表!D32="","",VLOOKUP(高校一覧表!D32,INDIRECT("高校"&amp;高校一覧表!C32&amp;"選手データ!A:O"),MATCH("ﾌﾘｶﾞﾅ(姓)",INDIRECT("高校"&amp;高校一覧表!C32&amp;"選手データ!1:1"),0),0)&amp;" "&amp;VLOOKUP(高校一覧表!D32,INDIRECT("高校"&amp;高校一覧表!C32&amp;"選手データ!A:O"),MATCH("ﾌﾘｶﾞﾅ(名)",INDIRECT("高校"&amp;高校一覧表!C32&amp;"選手データ!1:1"),0),0))</f>
        <v/>
      </c>
      <c r="I91" s="76" t="str">
        <f ca="1">IF(高校一覧表!E32="","",高校一覧表!E32)</f>
        <v/>
      </c>
      <c r="J91" s="76" t="str">
        <f ca="1">IF(高校一覧表!D32="","",VLOOKUP(高校一覧表!D32,INDIRECT("高校"&amp;高校一覧表!C32&amp;"選手データ!A:O"),MATCH("FAMILY NAME",INDIRECT("高校"&amp;高校一覧表!C32&amp;"選手データ!1:1"),0),0)&amp;" "&amp;VLOOKUP(高校一覧表!D32,INDIRECT("高校"&amp;高校一覧表!C32&amp;"選手データ!A:O"),MATCH("Firstname",INDIRECT("高校"&amp;高校一覧表!C32&amp;"選手データ!1:1"),0),0))</f>
        <v/>
      </c>
      <c r="K91" s="76" t="str">
        <f>IF(高校一覧表!D32="","","JPN")</f>
        <v/>
      </c>
      <c r="L91" s="76" t="str">
        <f>IF(高校一覧表!D32="","",IF(高校一覧表!C32="男",1,2))</f>
        <v/>
      </c>
      <c r="M91" s="76" t="str">
        <f>IF(高校一覧表!D32="","",高校一覧表!F32)</f>
        <v/>
      </c>
      <c r="N91" s="76" t="str">
        <f ca="1">IF(高校一覧表!D32="","",LEFT(VLOOKUP(高校一覧表!D32,INDIRECT("高校"&amp;高校一覧表!C32&amp;"選手データ!A:O"),MATCH("Birthday",INDIRECT("高校"&amp;高校一覧表!C32&amp;"選手データ!1:1"),0),0),4))</f>
        <v/>
      </c>
      <c r="O91" s="76" t="str">
        <f>IF(高校一覧表!D32="","","0")</f>
        <v/>
      </c>
      <c r="P91" s="76" t="str">
        <f>IF(高校一覧表!D32="","","千葉")</f>
        <v/>
      </c>
      <c r="R91" s="76" t="str">
        <f>IF(高校一覧表!G32="","",VLOOKUP(高校一覧表!G32,競技csv!$A:$O,MATCH("競技コード",競技csv!$1:$1,0),0))</f>
        <v/>
      </c>
      <c r="S91" s="76" t="str" cm="1">
        <f t="array" ref="S91">IF(高校一覧表!J32="","",高校一覧表!J32&amp;".")&amp;_xlfn.IFS(高校一覧表!K32="","",OR(VLOOKUP(R91,競技csv!$B:$O,2,0)&lt;=31,VLOOKUP(R91,競技csv!$B:$O,2,0)&gt;=100),TEXT(高校一覧表!K32,"00")&amp;".",TRUE,TEXT(高校一覧表!K32,"00")&amp;"m")&amp;IF(高校一覧表!L32="","",TEXT(高校一覧表!L32,"00"))</f>
        <v/>
      </c>
      <c r="T91" s="76" t="str">
        <f>IF(高校一覧表!G32="","","0")</f>
        <v/>
      </c>
      <c r="U91" s="76" t="str">
        <f>IF(高校一覧表!G32="","","2")</f>
        <v/>
      </c>
      <c r="V91" s="76" t="str">
        <f>IF(高校一覧表!M32="","",VLOOKUP(高校一覧表!M32,競技csv!$A:$O,MATCH("競技コード",競技csv!$1:$1,0),0))</f>
        <v/>
      </c>
      <c r="W91" s="76" t="str" cm="1">
        <f t="array" ref="W91">IF(高校一覧表!P32="","",高校一覧表!P32&amp;".")&amp;_xlfn.IFS(高校一覧表!Q32="","",OR(VLOOKUP(V91,競技csv!$B:$O,2,0)&lt;=31,VLOOKUP(V91,競技csv!$B:$O,2,0)&gt;=100),TEXT(高校一覧表!Q32,"00")&amp;".",TRUE,TEXT(高校一覧表!Q32,"00")&amp;"m")&amp;IF(高校一覧表!R32="","",TEXT(高校一覧表!R32,"00"))</f>
        <v/>
      </c>
      <c r="X91" s="76" t="str">
        <f>IF(高校一覧表!M32="","","0")</f>
        <v/>
      </c>
      <c r="Y91" s="76" t="str">
        <f>IF(高校一覧表!M32="","","2")</f>
        <v/>
      </c>
      <c r="Z91" s="76" t="str">
        <f>IF(高校一覧表!S32="","",VLOOKUP("一般"&amp;高校一覧表!C32&amp;"子4X100mR",競技csv!A:O,MATCH("競技コード",競技csv!$1:$1,0),0))</f>
        <v/>
      </c>
      <c r="AA91" s="76" t="str">
        <f>IF(高校一覧表!T32="","",高校一覧表!T32&amp;".")&amp;IF(高校一覧表!U32="","",TEXT(高校一覧表!U32,"00")&amp;".")&amp;IF(高校一覧表!V32="","",TEXT(高校一覧表!V32,"00"))</f>
        <v/>
      </c>
      <c r="AB91" s="76" t="str">
        <f>IF(高校一覧表!S32="","","0")</f>
        <v/>
      </c>
      <c r="AC91" s="76" t="str">
        <f>IF(高校一覧表!S32="","","2")</f>
        <v/>
      </c>
    </row>
    <row r="92" spans="1:29" ht="18" customHeight="1">
      <c r="A92" s="76">
        <f t="shared" si="0"/>
        <v>0</v>
      </c>
      <c r="B92" s="76" t="str">
        <f>IF(高校一覧表!D33="","",IF(高校一覧表!C33="男",30000+高校一覧表!D33,40000+高校一覧表!D33))</f>
        <v/>
      </c>
      <c r="C92" s="76" t="str">
        <f ca="1">IF(高校一覧表!D33="","",VLOOKUP(VLOOKUP(高校一覧表!D33,INDIRECT("高校"&amp;高校一覧表!C33&amp;"選手データ!A:O"),MATCH("所属",INDIRECT("高校"&amp;高校一覧表!C33&amp;"選手データ!1:1"),0),0),所属csv!$A:$H,MATCH("所属コード",所属csv!$1:$1,0),0))</f>
        <v/>
      </c>
      <c r="F92" s="76" t="str">
        <f>IF(高校一覧表!D33="","",高校一覧表!D33)</f>
        <v/>
      </c>
      <c r="G92" s="76" t="str">
        <f ca="1">IF(高校一覧表!E33="","",高校一覧表!E33)</f>
        <v/>
      </c>
      <c r="H92" s="76" t="str">
        <f ca="1">IF(高校一覧表!D33="","",VLOOKUP(高校一覧表!D33,INDIRECT("高校"&amp;高校一覧表!C33&amp;"選手データ!A:O"),MATCH("ﾌﾘｶﾞﾅ(姓)",INDIRECT("高校"&amp;高校一覧表!C33&amp;"選手データ!1:1"),0),0)&amp;" "&amp;VLOOKUP(高校一覧表!D33,INDIRECT("高校"&amp;高校一覧表!C33&amp;"選手データ!A:O"),MATCH("ﾌﾘｶﾞﾅ(名)",INDIRECT("高校"&amp;高校一覧表!C33&amp;"選手データ!1:1"),0),0))</f>
        <v/>
      </c>
      <c r="I92" s="76" t="str">
        <f ca="1">IF(高校一覧表!E33="","",高校一覧表!E33)</f>
        <v/>
      </c>
      <c r="J92" s="76" t="str">
        <f ca="1">IF(高校一覧表!D33="","",VLOOKUP(高校一覧表!D33,INDIRECT("高校"&amp;高校一覧表!C33&amp;"選手データ!A:O"),MATCH("FAMILY NAME",INDIRECT("高校"&amp;高校一覧表!C33&amp;"選手データ!1:1"),0),0)&amp;" "&amp;VLOOKUP(高校一覧表!D33,INDIRECT("高校"&amp;高校一覧表!C33&amp;"選手データ!A:O"),MATCH("Firstname",INDIRECT("高校"&amp;高校一覧表!C33&amp;"選手データ!1:1"),0),0))</f>
        <v/>
      </c>
      <c r="K92" s="76" t="str">
        <f>IF(高校一覧表!D33="","","JPN")</f>
        <v/>
      </c>
      <c r="L92" s="76" t="str">
        <f>IF(高校一覧表!D33="","",IF(高校一覧表!C33="男",1,2))</f>
        <v/>
      </c>
      <c r="M92" s="76" t="str">
        <f>IF(高校一覧表!D33="","",高校一覧表!F33)</f>
        <v/>
      </c>
      <c r="N92" s="76" t="str">
        <f ca="1">IF(高校一覧表!D33="","",LEFT(VLOOKUP(高校一覧表!D33,INDIRECT("高校"&amp;高校一覧表!C33&amp;"選手データ!A:O"),MATCH("Birthday",INDIRECT("高校"&amp;高校一覧表!C33&amp;"選手データ!1:1"),0),0),4))</f>
        <v/>
      </c>
      <c r="O92" s="76" t="str">
        <f>IF(高校一覧表!D33="","","0")</f>
        <v/>
      </c>
      <c r="P92" s="76" t="str">
        <f>IF(高校一覧表!D33="","","千葉")</f>
        <v/>
      </c>
      <c r="R92" s="76" t="str">
        <f>IF(高校一覧表!G33="","",VLOOKUP(高校一覧表!G33,競技csv!$A:$O,MATCH("競技コード",競技csv!$1:$1,0),0))</f>
        <v/>
      </c>
      <c r="S92" s="76" t="str" cm="1">
        <f t="array" ref="S92">IF(高校一覧表!J33="","",高校一覧表!J33&amp;".")&amp;_xlfn.IFS(高校一覧表!K33="","",OR(VLOOKUP(R92,競技csv!$B:$O,2,0)&lt;=31,VLOOKUP(R92,競技csv!$B:$O,2,0)&gt;=100),TEXT(高校一覧表!K33,"00")&amp;".",TRUE,TEXT(高校一覧表!K33,"00")&amp;"m")&amp;IF(高校一覧表!L33="","",TEXT(高校一覧表!L33,"00"))</f>
        <v/>
      </c>
      <c r="T92" s="76" t="str">
        <f>IF(高校一覧表!G33="","","0")</f>
        <v/>
      </c>
      <c r="U92" s="76" t="str">
        <f>IF(高校一覧表!G33="","","2")</f>
        <v/>
      </c>
      <c r="V92" s="76" t="str">
        <f>IF(高校一覧表!M33="","",VLOOKUP(高校一覧表!M33,競技csv!$A:$O,MATCH("競技コード",競技csv!$1:$1,0),0))</f>
        <v/>
      </c>
      <c r="W92" s="76" t="str" cm="1">
        <f t="array" ref="W92">IF(高校一覧表!P33="","",高校一覧表!P33&amp;".")&amp;_xlfn.IFS(高校一覧表!Q33="","",OR(VLOOKUP(V92,競技csv!$B:$O,2,0)&lt;=31,VLOOKUP(V92,競技csv!$B:$O,2,0)&gt;=100),TEXT(高校一覧表!Q33,"00")&amp;".",TRUE,TEXT(高校一覧表!Q33,"00")&amp;"m")&amp;IF(高校一覧表!R33="","",TEXT(高校一覧表!R33,"00"))</f>
        <v/>
      </c>
      <c r="X92" s="76" t="str">
        <f>IF(高校一覧表!M33="","","0")</f>
        <v/>
      </c>
      <c r="Y92" s="76" t="str">
        <f>IF(高校一覧表!M33="","","2")</f>
        <v/>
      </c>
      <c r="Z92" s="76" t="str">
        <f>IF(高校一覧表!S33="","",VLOOKUP("一般"&amp;高校一覧表!C33&amp;"子4X100mR",競技csv!A:O,MATCH("競技コード",競技csv!$1:$1,0),0))</f>
        <v/>
      </c>
      <c r="AA92" s="76" t="str">
        <f>IF(高校一覧表!T33="","",高校一覧表!T33&amp;".")&amp;IF(高校一覧表!U33="","",TEXT(高校一覧表!U33,"00")&amp;".")&amp;IF(高校一覧表!V33="","",TEXT(高校一覧表!V33,"00"))</f>
        <v/>
      </c>
      <c r="AB92" s="76" t="str">
        <f>IF(高校一覧表!S33="","","0")</f>
        <v/>
      </c>
      <c r="AC92" s="76" t="str">
        <f>IF(高校一覧表!S33="","","2")</f>
        <v/>
      </c>
    </row>
    <row r="93" spans="1:29" ht="18" customHeight="1">
      <c r="A93" s="76">
        <f t="shared" si="0"/>
        <v>0</v>
      </c>
      <c r="B93" s="76" t="str">
        <f>IF(高校一覧表!D34="","",IF(高校一覧表!C34="男",30000+高校一覧表!D34,40000+高校一覧表!D34))</f>
        <v/>
      </c>
      <c r="C93" s="76" t="str">
        <f ca="1">IF(高校一覧表!D34="","",VLOOKUP(VLOOKUP(高校一覧表!D34,INDIRECT("高校"&amp;高校一覧表!C34&amp;"選手データ!A:O"),MATCH("所属",INDIRECT("高校"&amp;高校一覧表!C34&amp;"選手データ!1:1"),0),0),所属csv!$A:$H,MATCH("所属コード",所属csv!$1:$1,0),0))</f>
        <v/>
      </c>
      <c r="F93" s="76" t="str">
        <f>IF(高校一覧表!D34="","",高校一覧表!D34)</f>
        <v/>
      </c>
      <c r="G93" s="76" t="str">
        <f ca="1">IF(高校一覧表!E34="","",高校一覧表!E34)</f>
        <v/>
      </c>
      <c r="H93" s="76" t="str">
        <f ca="1">IF(高校一覧表!D34="","",VLOOKUP(高校一覧表!D34,INDIRECT("高校"&amp;高校一覧表!C34&amp;"選手データ!A:O"),MATCH("ﾌﾘｶﾞﾅ(姓)",INDIRECT("高校"&amp;高校一覧表!C34&amp;"選手データ!1:1"),0),0)&amp;" "&amp;VLOOKUP(高校一覧表!D34,INDIRECT("高校"&amp;高校一覧表!C34&amp;"選手データ!A:O"),MATCH("ﾌﾘｶﾞﾅ(名)",INDIRECT("高校"&amp;高校一覧表!C34&amp;"選手データ!1:1"),0),0))</f>
        <v/>
      </c>
      <c r="I93" s="76" t="str">
        <f ca="1">IF(高校一覧表!E34="","",高校一覧表!E34)</f>
        <v/>
      </c>
      <c r="J93" s="76" t="str">
        <f ca="1">IF(高校一覧表!D34="","",VLOOKUP(高校一覧表!D34,INDIRECT("高校"&amp;高校一覧表!C34&amp;"選手データ!A:O"),MATCH("FAMILY NAME",INDIRECT("高校"&amp;高校一覧表!C34&amp;"選手データ!1:1"),0),0)&amp;" "&amp;VLOOKUP(高校一覧表!D34,INDIRECT("高校"&amp;高校一覧表!C34&amp;"選手データ!A:O"),MATCH("Firstname",INDIRECT("高校"&amp;高校一覧表!C34&amp;"選手データ!1:1"),0),0))</f>
        <v/>
      </c>
      <c r="K93" s="76" t="str">
        <f>IF(高校一覧表!D34="","","JPN")</f>
        <v/>
      </c>
      <c r="L93" s="76" t="str">
        <f>IF(高校一覧表!D34="","",IF(高校一覧表!C34="男",1,2))</f>
        <v/>
      </c>
      <c r="M93" s="76" t="str">
        <f>IF(高校一覧表!D34="","",高校一覧表!F34)</f>
        <v/>
      </c>
      <c r="N93" s="76" t="str">
        <f ca="1">IF(高校一覧表!D34="","",LEFT(VLOOKUP(高校一覧表!D34,INDIRECT("高校"&amp;高校一覧表!C34&amp;"選手データ!A:O"),MATCH("Birthday",INDIRECT("高校"&amp;高校一覧表!C34&amp;"選手データ!1:1"),0),0),4))</f>
        <v/>
      </c>
      <c r="O93" s="76" t="str">
        <f>IF(高校一覧表!D34="","","0")</f>
        <v/>
      </c>
      <c r="P93" s="76" t="str">
        <f>IF(高校一覧表!D34="","","千葉")</f>
        <v/>
      </c>
      <c r="R93" s="76" t="str">
        <f>IF(高校一覧表!G34="","",VLOOKUP(高校一覧表!G34,競技csv!$A:$O,MATCH("競技コード",競技csv!$1:$1,0),0))</f>
        <v/>
      </c>
      <c r="S93" s="76" t="str" cm="1">
        <f t="array" ref="S93">IF(高校一覧表!J34="","",高校一覧表!J34&amp;".")&amp;_xlfn.IFS(高校一覧表!K34="","",OR(VLOOKUP(R93,競技csv!$B:$O,2,0)&lt;=31,VLOOKUP(R93,競技csv!$B:$O,2,0)&gt;=100),TEXT(高校一覧表!K34,"00")&amp;".",TRUE,TEXT(高校一覧表!K34,"00")&amp;"m")&amp;IF(高校一覧表!L34="","",TEXT(高校一覧表!L34,"00"))</f>
        <v/>
      </c>
      <c r="T93" s="76" t="str">
        <f>IF(高校一覧表!G34="","","0")</f>
        <v/>
      </c>
      <c r="U93" s="76" t="str">
        <f>IF(高校一覧表!G34="","","2")</f>
        <v/>
      </c>
      <c r="V93" s="76" t="str">
        <f>IF(高校一覧表!M34="","",VLOOKUP(高校一覧表!M34,競技csv!$A:$O,MATCH("競技コード",競技csv!$1:$1,0),0))</f>
        <v/>
      </c>
      <c r="W93" s="76" t="str" cm="1">
        <f t="array" ref="W93">IF(高校一覧表!P34="","",高校一覧表!P34&amp;".")&amp;_xlfn.IFS(高校一覧表!Q34="","",OR(VLOOKUP(V93,競技csv!$B:$O,2,0)&lt;=31,VLOOKUP(V93,競技csv!$B:$O,2,0)&gt;=100),TEXT(高校一覧表!Q34,"00")&amp;".",TRUE,TEXT(高校一覧表!Q34,"00")&amp;"m")&amp;IF(高校一覧表!R34="","",TEXT(高校一覧表!R34,"00"))</f>
        <v/>
      </c>
      <c r="X93" s="76" t="str">
        <f>IF(高校一覧表!M34="","","0")</f>
        <v/>
      </c>
      <c r="Y93" s="76" t="str">
        <f>IF(高校一覧表!M34="","","2")</f>
        <v/>
      </c>
      <c r="Z93" s="76" t="str">
        <f>IF(高校一覧表!S34="","",VLOOKUP("一般"&amp;高校一覧表!C34&amp;"子4X100mR",競技csv!A:O,MATCH("競技コード",競技csv!$1:$1,0),0))</f>
        <v/>
      </c>
      <c r="AA93" s="76" t="str">
        <f>IF(高校一覧表!T34="","",高校一覧表!T34&amp;".")&amp;IF(高校一覧表!U34="","",TEXT(高校一覧表!U34,"00")&amp;".")&amp;IF(高校一覧表!V34="","",TEXT(高校一覧表!V34,"00"))</f>
        <v/>
      </c>
      <c r="AB93" s="76" t="str">
        <f>IF(高校一覧表!S34="","","0")</f>
        <v/>
      </c>
      <c r="AC93" s="76" t="str">
        <f>IF(高校一覧表!S34="","","2")</f>
        <v/>
      </c>
    </row>
    <row r="94" spans="1:29" ht="18" customHeight="1">
      <c r="A94" s="76">
        <f t="shared" si="0"/>
        <v>0</v>
      </c>
      <c r="B94" s="76" t="str">
        <f>IF(高校一覧表!D35="","",IF(高校一覧表!C35="男",30000+高校一覧表!D35,40000+高校一覧表!D35))</f>
        <v/>
      </c>
      <c r="C94" s="76" t="str">
        <f ca="1">IF(高校一覧表!D35="","",VLOOKUP(VLOOKUP(高校一覧表!D35,INDIRECT("高校"&amp;高校一覧表!C35&amp;"選手データ!A:O"),MATCH("所属",INDIRECT("高校"&amp;高校一覧表!C35&amp;"選手データ!1:1"),0),0),所属csv!$A:$H,MATCH("所属コード",所属csv!$1:$1,0),0))</f>
        <v/>
      </c>
      <c r="F94" s="76" t="str">
        <f>IF(高校一覧表!D35="","",高校一覧表!D35)</f>
        <v/>
      </c>
      <c r="G94" s="76" t="str">
        <f ca="1">IF(高校一覧表!E35="","",高校一覧表!E35)</f>
        <v/>
      </c>
      <c r="H94" s="76" t="str">
        <f ca="1">IF(高校一覧表!D35="","",VLOOKUP(高校一覧表!D35,INDIRECT("高校"&amp;高校一覧表!C35&amp;"選手データ!A:O"),MATCH("ﾌﾘｶﾞﾅ(姓)",INDIRECT("高校"&amp;高校一覧表!C35&amp;"選手データ!1:1"),0),0)&amp;" "&amp;VLOOKUP(高校一覧表!D35,INDIRECT("高校"&amp;高校一覧表!C35&amp;"選手データ!A:O"),MATCH("ﾌﾘｶﾞﾅ(名)",INDIRECT("高校"&amp;高校一覧表!C35&amp;"選手データ!1:1"),0),0))</f>
        <v/>
      </c>
      <c r="I94" s="76" t="str">
        <f ca="1">IF(高校一覧表!E35="","",高校一覧表!E35)</f>
        <v/>
      </c>
      <c r="J94" s="76" t="str">
        <f ca="1">IF(高校一覧表!D35="","",VLOOKUP(高校一覧表!D35,INDIRECT("高校"&amp;高校一覧表!C35&amp;"選手データ!A:O"),MATCH("FAMILY NAME",INDIRECT("高校"&amp;高校一覧表!C35&amp;"選手データ!1:1"),0),0)&amp;" "&amp;VLOOKUP(高校一覧表!D35,INDIRECT("高校"&amp;高校一覧表!C35&amp;"選手データ!A:O"),MATCH("Firstname",INDIRECT("高校"&amp;高校一覧表!C35&amp;"選手データ!1:1"),0),0))</f>
        <v/>
      </c>
      <c r="K94" s="76" t="str">
        <f>IF(高校一覧表!D35="","","JPN")</f>
        <v/>
      </c>
      <c r="L94" s="76" t="str">
        <f>IF(高校一覧表!D35="","",IF(高校一覧表!C35="男",1,2))</f>
        <v/>
      </c>
      <c r="M94" s="76" t="str">
        <f>IF(高校一覧表!D35="","",高校一覧表!F35)</f>
        <v/>
      </c>
      <c r="N94" s="76" t="str">
        <f ca="1">IF(高校一覧表!D35="","",LEFT(VLOOKUP(高校一覧表!D35,INDIRECT("高校"&amp;高校一覧表!C35&amp;"選手データ!A:O"),MATCH("Birthday",INDIRECT("高校"&amp;高校一覧表!C35&amp;"選手データ!1:1"),0),0),4))</f>
        <v/>
      </c>
      <c r="O94" s="76" t="str">
        <f>IF(高校一覧表!D35="","","0")</f>
        <v/>
      </c>
      <c r="P94" s="76" t="str">
        <f>IF(高校一覧表!D35="","","千葉")</f>
        <v/>
      </c>
      <c r="R94" s="76" t="str">
        <f>IF(高校一覧表!G35="","",VLOOKUP(高校一覧表!G35,競技csv!$A:$O,MATCH("競技コード",競技csv!$1:$1,0),0))</f>
        <v/>
      </c>
      <c r="S94" s="76" t="str" cm="1">
        <f t="array" ref="S94">IF(高校一覧表!J35="","",高校一覧表!J35&amp;".")&amp;_xlfn.IFS(高校一覧表!K35="","",OR(VLOOKUP(R94,競技csv!$B:$O,2,0)&lt;=31,VLOOKUP(R94,競技csv!$B:$O,2,0)&gt;=100),TEXT(高校一覧表!K35,"00")&amp;".",TRUE,TEXT(高校一覧表!K35,"00")&amp;"m")&amp;IF(高校一覧表!L35="","",TEXT(高校一覧表!L35,"00"))</f>
        <v/>
      </c>
      <c r="T94" s="76" t="str">
        <f>IF(高校一覧表!G35="","","0")</f>
        <v/>
      </c>
      <c r="U94" s="76" t="str">
        <f>IF(高校一覧表!G35="","","2")</f>
        <v/>
      </c>
      <c r="V94" s="76" t="str">
        <f>IF(高校一覧表!M35="","",VLOOKUP(高校一覧表!M35,競技csv!$A:$O,MATCH("競技コード",競技csv!$1:$1,0),0))</f>
        <v/>
      </c>
      <c r="W94" s="76" t="str" cm="1">
        <f t="array" ref="W94">IF(高校一覧表!P35="","",高校一覧表!P35&amp;".")&amp;_xlfn.IFS(高校一覧表!Q35="","",OR(VLOOKUP(V94,競技csv!$B:$O,2,0)&lt;=31,VLOOKUP(V94,競技csv!$B:$O,2,0)&gt;=100),TEXT(高校一覧表!Q35,"00")&amp;".",TRUE,TEXT(高校一覧表!Q35,"00")&amp;"m")&amp;IF(高校一覧表!R35="","",TEXT(高校一覧表!R35,"00"))</f>
        <v/>
      </c>
      <c r="X94" s="76" t="str">
        <f>IF(高校一覧表!M35="","","0")</f>
        <v/>
      </c>
      <c r="Y94" s="76" t="str">
        <f>IF(高校一覧表!M35="","","2")</f>
        <v/>
      </c>
      <c r="Z94" s="76" t="str">
        <f>IF(高校一覧表!S35="","",VLOOKUP("一般"&amp;高校一覧表!C35&amp;"子4X100mR",競技csv!A:O,MATCH("競技コード",競技csv!$1:$1,0),0))</f>
        <v/>
      </c>
      <c r="AA94" s="76" t="str">
        <f>IF(高校一覧表!T35="","",高校一覧表!T35&amp;".")&amp;IF(高校一覧表!U35="","",TEXT(高校一覧表!U35,"00")&amp;".")&amp;IF(高校一覧表!V35="","",TEXT(高校一覧表!V35,"00"))</f>
        <v/>
      </c>
      <c r="AB94" s="76" t="str">
        <f>IF(高校一覧表!S35="","","0")</f>
        <v/>
      </c>
      <c r="AC94" s="76" t="str">
        <f>IF(高校一覧表!S35="","","2")</f>
        <v/>
      </c>
    </row>
    <row r="95" spans="1:29" ht="18" customHeight="1">
      <c r="A95" s="76">
        <f t="shared" si="0"/>
        <v>0</v>
      </c>
      <c r="B95" s="76" t="str">
        <f>IF(高校一覧表!D36="","",IF(高校一覧表!C36="男",30000+高校一覧表!D36,40000+高校一覧表!D36))</f>
        <v/>
      </c>
      <c r="C95" s="76" t="str">
        <f ca="1">IF(高校一覧表!D36="","",VLOOKUP(VLOOKUP(高校一覧表!D36,INDIRECT("高校"&amp;高校一覧表!C36&amp;"選手データ!A:O"),MATCH("所属",INDIRECT("高校"&amp;高校一覧表!C36&amp;"選手データ!1:1"),0),0),所属csv!$A:$H,MATCH("所属コード",所属csv!$1:$1,0),0))</f>
        <v/>
      </c>
      <c r="F95" s="76" t="str">
        <f>IF(高校一覧表!D36="","",高校一覧表!D36)</f>
        <v/>
      </c>
      <c r="G95" s="76" t="str">
        <f ca="1">IF(高校一覧表!E36="","",高校一覧表!E36)</f>
        <v/>
      </c>
      <c r="H95" s="76" t="str">
        <f ca="1">IF(高校一覧表!D36="","",VLOOKUP(高校一覧表!D36,INDIRECT("高校"&amp;高校一覧表!C36&amp;"選手データ!A:O"),MATCH("ﾌﾘｶﾞﾅ(姓)",INDIRECT("高校"&amp;高校一覧表!C36&amp;"選手データ!1:1"),0),0)&amp;" "&amp;VLOOKUP(高校一覧表!D36,INDIRECT("高校"&amp;高校一覧表!C36&amp;"選手データ!A:O"),MATCH("ﾌﾘｶﾞﾅ(名)",INDIRECT("高校"&amp;高校一覧表!C36&amp;"選手データ!1:1"),0),0))</f>
        <v/>
      </c>
      <c r="I95" s="76" t="str">
        <f ca="1">IF(高校一覧表!E36="","",高校一覧表!E36)</f>
        <v/>
      </c>
      <c r="J95" s="76" t="str">
        <f ca="1">IF(高校一覧表!D36="","",VLOOKUP(高校一覧表!D36,INDIRECT("高校"&amp;高校一覧表!C36&amp;"選手データ!A:O"),MATCH("FAMILY NAME",INDIRECT("高校"&amp;高校一覧表!C36&amp;"選手データ!1:1"),0),0)&amp;" "&amp;VLOOKUP(高校一覧表!D36,INDIRECT("高校"&amp;高校一覧表!C36&amp;"選手データ!A:O"),MATCH("Firstname",INDIRECT("高校"&amp;高校一覧表!C36&amp;"選手データ!1:1"),0),0))</f>
        <v/>
      </c>
      <c r="K95" s="76" t="str">
        <f>IF(高校一覧表!D36="","","JPN")</f>
        <v/>
      </c>
      <c r="L95" s="76" t="str">
        <f>IF(高校一覧表!D36="","",IF(高校一覧表!C36="男",1,2))</f>
        <v/>
      </c>
      <c r="M95" s="76" t="str">
        <f>IF(高校一覧表!D36="","",高校一覧表!F36)</f>
        <v/>
      </c>
      <c r="N95" s="76" t="str">
        <f ca="1">IF(高校一覧表!D36="","",LEFT(VLOOKUP(高校一覧表!D36,INDIRECT("高校"&amp;高校一覧表!C36&amp;"選手データ!A:O"),MATCH("Birthday",INDIRECT("高校"&amp;高校一覧表!C36&amp;"選手データ!1:1"),0),0),4))</f>
        <v/>
      </c>
      <c r="O95" s="76" t="str">
        <f>IF(高校一覧表!D36="","","0")</f>
        <v/>
      </c>
      <c r="P95" s="76" t="str">
        <f>IF(高校一覧表!D36="","","千葉")</f>
        <v/>
      </c>
      <c r="R95" s="76" t="str">
        <f>IF(高校一覧表!G36="","",VLOOKUP(高校一覧表!G36,競技csv!$A:$O,MATCH("競技コード",競技csv!$1:$1,0),0))</f>
        <v/>
      </c>
      <c r="S95" s="76" t="str" cm="1">
        <f t="array" ref="S95">IF(高校一覧表!J36="","",高校一覧表!J36&amp;".")&amp;_xlfn.IFS(高校一覧表!K36="","",OR(VLOOKUP(R95,競技csv!$B:$O,2,0)&lt;=31,VLOOKUP(R95,競技csv!$B:$O,2,0)&gt;=100),TEXT(高校一覧表!K36,"00")&amp;".",TRUE,TEXT(高校一覧表!K36,"00")&amp;"m")&amp;IF(高校一覧表!L36="","",TEXT(高校一覧表!L36,"00"))</f>
        <v/>
      </c>
      <c r="T95" s="76" t="str">
        <f>IF(高校一覧表!G36="","","0")</f>
        <v/>
      </c>
      <c r="U95" s="76" t="str">
        <f>IF(高校一覧表!G36="","","2")</f>
        <v/>
      </c>
      <c r="V95" s="76" t="str">
        <f>IF(高校一覧表!M36="","",VLOOKUP(高校一覧表!M36,競技csv!$A:$O,MATCH("競技コード",競技csv!$1:$1,0),0))</f>
        <v/>
      </c>
      <c r="W95" s="76" t="str" cm="1">
        <f t="array" ref="W95">IF(高校一覧表!P36="","",高校一覧表!P36&amp;".")&amp;_xlfn.IFS(高校一覧表!Q36="","",OR(VLOOKUP(V95,競技csv!$B:$O,2,0)&lt;=31,VLOOKUP(V95,競技csv!$B:$O,2,0)&gt;=100),TEXT(高校一覧表!Q36,"00")&amp;".",TRUE,TEXT(高校一覧表!Q36,"00")&amp;"m")&amp;IF(高校一覧表!R36="","",TEXT(高校一覧表!R36,"00"))</f>
        <v/>
      </c>
      <c r="X95" s="76" t="str">
        <f>IF(高校一覧表!M36="","","0")</f>
        <v/>
      </c>
      <c r="Y95" s="76" t="str">
        <f>IF(高校一覧表!M36="","","2")</f>
        <v/>
      </c>
      <c r="Z95" s="76" t="str">
        <f>IF(高校一覧表!S36="","",VLOOKUP("一般"&amp;高校一覧表!C36&amp;"子4X100mR",競技csv!A:O,MATCH("競技コード",競技csv!$1:$1,0),0))</f>
        <v/>
      </c>
      <c r="AA95" s="76" t="str">
        <f>IF(高校一覧表!T36="","",高校一覧表!T36&amp;".")&amp;IF(高校一覧表!U36="","",TEXT(高校一覧表!U36,"00")&amp;".")&amp;IF(高校一覧表!V36="","",TEXT(高校一覧表!V36,"00"))</f>
        <v/>
      </c>
      <c r="AB95" s="76" t="str">
        <f>IF(高校一覧表!S36="","","0")</f>
        <v/>
      </c>
      <c r="AC95" s="76" t="str">
        <f>IF(高校一覧表!S36="","","2")</f>
        <v/>
      </c>
    </row>
    <row r="96" spans="1:29" ht="18" customHeight="1">
      <c r="A96" s="76">
        <f t="shared" si="0"/>
        <v>0</v>
      </c>
      <c r="B96" s="76" t="str">
        <f>IF(高校一覧表!D37="","",IF(高校一覧表!C37="男",30000+高校一覧表!D37,40000+高校一覧表!D37))</f>
        <v/>
      </c>
      <c r="C96" s="76" t="str">
        <f ca="1">IF(高校一覧表!D37="","",VLOOKUP(VLOOKUP(高校一覧表!D37,INDIRECT("高校"&amp;高校一覧表!C37&amp;"選手データ!A:O"),MATCH("所属",INDIRECT("高校"&amp;高校一覧表!C37&amp;"選手データ!1:1"),0),0),所属csv!$A:$H,MATCH("所属コード",所属csv!$1:$1,0),0))</f>
        <v/>
      </c>
      <c r="F96" s="76" t="str">
        <f>IF(高校一覧表!D37="","",高校一覧表!D37)</f>
        <v/>
      </c>
      <c r="G96" s="76" t="str">
        <f ca="1">IF(高校一覧表!E37="","",高校一覧表!E37)</f>
        <v/>
      </c>
      <c r="H96" s="76" t="str">
        <f ca="1">IF(高校一覧表!D37="","",VLOOKUP(高校一覧表!D37,INDIRECT("高校"&amp;高校一覧表!C37&amp;"選手データ!A:O"),MATCH("ﾌﾘｶﾞﾅ(姓)",INDIRECT("高校"&amp;高校一覧表!C37&amp;"選手データ!1:1"),0),0)&amp;" "&amp;VLOOKUP(高校一覧表!D37,INDIRECT("高校"&amp;高校一覧表!C37&amp;"選手データ!A:O"),MATCH("ﾌﾘｶﾞﾅ(名)",INDIRECT("高校"&amp;高校一覧表!C37&amp;"選手データ!1:1"),0),0))</f>
        <v/>
      </c>
      <c r="I96" s="76" t="str">
        <f ca="1">IF(高校一覧表!E37="","",高校一覧表!E37)</f>
        <v/>
      </c>
      <c r="J96" s="76" t="str">
        <f ca="1">IF(高校一覧表!D37="","",VLOOKUP(高校一覧表!D37,INDIRECT("高校"&amp;高校一覧表!C37&amp;"選手データ!A:O"),MATCH("FAMILY NAME",INDIRECT("高校"&amp;高校一覧表!C37&amp;"選手データ!1:1"),0),0)&amp;" "&amp;VLOOKUP(高校一覧表!D37,INDIRECT("高校"&amp;高校一覧表!C37&amp;"選手データ!A:O"),MATCH("Firstname",INDIRECT("高校"&amp;高校一覧表!C37&amp;"選手データ!1:1"),0),0))</f>
        <v/>
      </c>
      <c r="K96" s="76" t="str">
        <f>IF(高校一覧表!D37="","","JPN")</f>
        <v/>
      </c>
      <c r="L96" s="76" t="str">
        <f>IF(高校一覧表!D37="","",IF(高校一覧表!C37="男",1,2))</f>
        <v/>
      </c>
      <c r="M96" s="76" t="str">
        <f>IF(高校一覧表!D37="","",高校一覧表!F37)</f>
        <v/>
      </c>
      <c r="N96" s="76" t="str">
        <f ca="1">IF(高校一覧表!D37="","",LEFT(VLOOKUP(高校一覧表!D37,INDIRECT("高校"&amp;高校一覧表!C37&amp;"選手データ!A:O"),MATCH("Birthday",INDIRECT("高校"&amp;高校一覧表!C37&amp;"選手データ!1:1"),0),0),4))</f>
        <v/>
      </c>
      <c r="O96" s="76" t="str">
        <f>IF(高校一覧表!D37="","","0")</f>
        <v/>
      </c>
      <c r="P96" s="76" t="str">
        <f>IF(高校一覧表!D37="","","千葉")</f>
        <v/>
      </c>
      <c r="R96" s="76" t="str">
        <f>IF(高校一覧表!G37="","",VLOOKUP(高校一覧表!G37,競技csv!$A:$O,MATCH("競技コード",競技csv!$1:$1,0),0))</f>
        <v/>
      </c>
      <c r="S96" s="76" t="str" cm="1">
        <f t="array" ref="S96">IF(高校一覧表!J37="","",高校一覧表!J37&amp;".")&amp;_xlfn.IFS(高校一覧表!K37="","",OR(VLOOKUP(R96,競技csv!$B:$O,2,0)&lt;=31,VLOOKUP(R96,競技csv!$B:$O,2,0)&gt;=100),TEXT(高校一覧表!K37,"00")&amp;".",TRUE,TEXT(高校一覧表!K37,"00")&amp;"m")&amp;IF(高校一覧表!L37="","",TEXT(高校一覧表!L37,"00"))</f>
        <v/>
      </c>
      <c r="T96" s="76" t="str">
        <f>IF(高校一覧表!G37="","","0")</f>
        <v/>
      </c>
      <c r="U96" s="76" t="str">
        <f>IF(高校一覧表!G37="","","2")</f>
        <v/>
      </c>
      <c r="V96" s="76" t="str">
        <f>IF(高校一覧表!M37="","",VLOOKUP(高校一覧表!M37,競技csv!$A:$O,MATCH("競技コード",競技csv!$1:$1,0),0))</f>
        <v/>
      </c>
      <c r="W96" s="76" t="str" cm="1">
        <f t="array" ref="W96">IF(高校一覧表!P37="","",高校一覧表!P37&amp;".")&amp;_xlfn.IFS(高校一覧表!Q37="","",OR(VLOOKUP(V96,競技csv!$B:$O,2,0)&lt;=31,VLOOKUP(V96,競技csv!$B:$O,2,0)&gt;=100),TEXT(高校一覧表!Q37,"00")&amp;".",TRUE,TEXT(高校一覧表!Q37,"00")&amp;"m")&amp;IF(高校一覧表!R37="","",TEXT(高校一覧表!R37,"00"))</f>
        <v/>
      </c>
      <c r="X96" s="76" t="str">
        <f>IF(高校一覧表!M37="","","0")</f>
        <v/>
      </c>
      <c r="Y96" s="76" t="str">
        <f>IF(高校一覧表!M37="","","2")</f>
        <v/>
      </c>
      <c r="Z96" s="76" t="str">
        <f>IF(高校一覧表!S37="","",VLOOKUP("一般"&amp;高校一覧表!C37&amp;"子4X100mR",競技csv!A:O,MATCH("競技コード",競技csv!$1:$1,0),0))</f>
        <v/>
      </c>
      <c r="AA96" s="76" t="str">
        <f>IF(高校一覧表!T37="","",高校一覧表!T37&amp;".")&amp;IF(高校一覧表!U37="","",TEXT(高校一覧表!U37,"00")&amp;".")&amp;IF(高校一覧表!V37="","",TEXT(高校一覧表!V37,"00"))</f>
        <v/>
      </c>
      <c r="AB96" s="76" t="str">
        <f>IF(高校一覧表!S37="","","0")</f>
        <v/>
      </c>
      <c r="AC96" s="76" t="str">
        <f>IF(高校一覧表!S37="","","2")</f>
        <v/>
      </c>
    </row>
    <row r="97" spans="1:29" ht="18" customHeight="1">
      <c r="A97" s="76">
        <f t="shared" si="0"/>
        <v>0</v>
      </c>
      <c r="B97" s="76" t="str">
        <f>IF(高校一覧表!D38="","",IF(高校一覧表!C38="男",30000+高校一覧表!D38,40000+高校一覧表!D38))</f>
        <v/>
      </c>
      <c r="C97" s="76" t="str">
        <f ca="1">IF(高校一覧表!D38="","",VLOOKUP(VLOOKUP(高校一覧表!D38,INDIRECT("高校"&amp;高校一覧表!C38&amp;"選手データ!A:O"),MATCH("所属",INDIRECT("高校"&amp;高校一覧表!C38&amp;"選手データ!1:1"),0),0),所属csv!$A:$H,MATCH("所属コード",所属csv!$1:$1,0),0))</f>
        <v/>
      </c>
      <c r="F97" s="76" t="str">
        <f>IF(高校一覧表!D38="","",高校一覧表!D38)</f>
        <v/>
      </c>
      <c r="G97" s="76" t="str">
        <f ca="1">IF(高校一覧表!E38="","",高校一覧表!E38)</f>
        <v/>
      </c>
      <c r="H97" s="76" t="str">
        <f ca="1">IF(高校一覧表!D38="","",VLOOKUP(高校一覧表!D38,INDIRECT("高校"&amp;高校一覧表!C38&amp;"選手データ!A:O"),MATCH("ﾌﾘｶﾞﾅ(姓)",INDIRECT("高校"&amp;高校一覧表!C38&amp;"選手データ!1:1"),0),0)&amp;" "&amp;VLOOKUP(高校一覧表!D38,INDIRECT("高校"&amp;高校一覧表!C38&amp;"選手データ!A:O"),MATCH("ﾌﾘｶﾞﾅ(名)",INDIRECT("高校"&amp;高校一覧表!C38&amp;"選手データ!1:1"),0),0))</f>
        <v/>
      </c>
      <c r="I97" s="76" t="str">
        <f ca="1">IF(高校一覧表!E38="","",高校一覧表!E38)</f>
        <v/>
      </c>
      <c r="J97" s="76" t="str">
        <f ca="1">IF(高校一覧表!D38="","",VLOOKUP(高校一覧表!D38,INDIRECT("高校"&amp;高校一覧表!C38&amp;"選手データ!A:O"),MATCH("FAMILY NAME",INDIRECT("高校"&amp;高校一覧表!C38&amp;"選手データ!1:1"),0),0)&amp;" "&amp;VLOOKUP(高校一覧表!D38,INDIRECT("高校"&amp;高校一覧表!C38&amp;"選手データ!A:O"),MATCH("Firstname",INDIRECT("高校"&amp;高校一覧表!C38&amp;"選手データ!1:1"),0),0))</f>
        <v/>
      </c>
      <c r="K97" s="76" t="str">
        <f>IF(高校一覧表!D38="","","JPN")</f>
        <v/>
      </c>
      <c r="L97" s="76" t="str">
        <f>IF(高校一覧表!D38="","",IF(高校一覧表!C38="男",1,2))</f>
        <v/>
      </c>
      <c r="M97" s="76" t="str">
        <f>IF(高校一覧表!D38="","",高校一覧表!F38)</f>
        <v/>
      </c>
      <c r="N97" s="76" t="str">
        <f ca="1">IF(高校一覧表!D38="","",LEFT(VLOOKUP(高校一覧表!D38,INDIRECT("高校"&amp;高校一覧表!C38&amp;"選手データ!A:O"),MATCH("Birthday",INDIRECT("高校"&amp;高校一覧表!C38&amp;"選手データ!1:1"),0),0),4))</f>
        <v/>
      </c>
      <c r="O97" s="76" t="str">
        <f>IF(高校一覧表!D38="","","0")</f>
        <v/>
      </c>
      <c r="P97" s="76" t="str">
        <f>IF(高校一覧表!D38="","","千葉")</f>
        <v/>
      </c>
      <c r="R97" s="76" t="str">
        <f>IF(高校一覧表!G38="","",VLOOKUP(高校一覧表!G38,競技csv!$A:$O,MATCH("競技コード",競技csv!$1:$1,0),0))</f>
        <v/>
      </c>
      <c r="S97" s="76" t="str" cm="1">
        <f t="array" ref="S97">IF(高校一覧表!J38="","",高校一覧表!J38&amp;".")&amp;_xlfn.IFS(高校一覧表!K38="","",OR(VLOOKUP(R97,競技csv!$B:$O,2,0)&lt;=31,VLOOKUP(R97,競技csv!$B:$O,2,0)&gt;=100),TEXT(高校一覧表!K38,"00")&amp;".",TRUE,TEXT(高校一覧表!K38,"00")&amp;"m")&amp;IF(高校一覧表!L38="","",TEXT(高校一覧表!L38,"00"))</f>
        <v/>
      </c>
      <c r="T97" s="76" t="str">
        <f>IF(高校一覧表!G38="","","0")</f>
        <v/>
      </c>
      <c r="U97" s="76" t="str">
        <f>IF(高校一覧表!G38="","","2")</f>
        <v/>
      </c>
      <c r="V97" s="76" t="str">
        <f>IF(高校一覧表!M38="","",VLOOKUP(高校一覧表!M38,競技csv!$A:$O,MATCH("競技コード",競技csv!$1:$1,0),0))</f>
        <v/>
      </c>
      <c r="W97" s="76" t="str" cm="1">
        <f t="array" ref="W97">IF(高校一覧表!P38="","",高校一覧表!P38&amp;".")&amp;_xlfn.IFS(高校一覧表!Q38="","",OR(VLOOKUP(V97,競技csv!$B:$O,2,0)&lt;=31,VLOOKUP(V97,競技csv!$B:$O,2,0)&gt;=100),TEXT(高校一覧表!Q38,"00")&amp;".",TRUE,TEXT(高校一覧表!Q38,"00")&amp;"m")&amp;IF(高校一覧表!R38="","",TEXT(高校一覧表!R38,"00"))</f>
        <v/>
      </c>
      <c r="X97" s="76" t="str">
        <f>IF(高校一覧表!M38="","","0")</f>
        <v/>
      </c>
      <c r="Y97" s="76" t="str">
        <f>IF(高校一覧表!M38="","","2")</f>
        <v/>
      </c>
      <c r="Z97" s="76" t="str">
        <f>IF(高校一覧表!S38="","",VLOOKUP("一般"&amp;高校一覧表!C38&amp;"子4X100mR",競技csv!A:O,MATCH("競技コード",競技csv!$1:$1,0),0))</f>
        <v/>
      </c>
      <c r="AA97" s="76" t="str">
        <f>IF(高校一覧表!T38="","",高校一覧表!T38&amp;".")&amp;IF(高校一覧表!U38="","",TEXT(高校一覧表!U38,"00")&amp;".")&amp;IF(高校一覧表!V38="","",TEXT(高校一覧表!V38,"00"))</f>
        <v/>
      </c>
      <c r="AB97" s="76" t="str">
        <f>IF(高校一覧表!S38="","","0")</f>
        <v/>
      </c>
      <c r="AC97" s="76" t="str">
        <f>IF(高校一覧表!S38="","","2")</f>
        <v/>
      </c>
    </row>
    <row r="98" spans="1:29" ht="18" customHeight="1">
      <c r="A98" s="76">
        <f t="shared" si="0"/>
        <v>0</v>
      </c>
      <c r="B98" s="76" t="str">
        <f>IF(高校一覧表!D39="","",IF(高校一覧表!C39="男",30000+高校一覧表!D39,40000+高校一覧表!D39))</f>
        <v/>
      </c>
      <c r="C98" s="76" t="str">
        <f ca="1">IF(高校一覧表!D39="","",VLOOKUP(VLOOKUP(高校一覧表!D39,INDIRECT("高校"&amp;高校一覧表!C39&amp;"選手データ!A:O"),MATCH("所属",INDIRECT("高校"&amp;高校一覧表!C39&amp;"選手データ!1:1"),0),0),所属csv!$A:$H,MATCH("所属コード",所属csv!$1:$1,0),0))</f>
        <v/>
      </c>
      <c r="F98" s="76" t="str">
        <f>IF(高校一覧表!D39="","",高校一覧表!D39)</f>
        <v/>
      </c>
      <c r="G98" s="76" t="str">
        <f ca="1">IF(高校一覧表!E39="","",高校一覧表!E39)</f>
        <v/>
      </c>
      <c r="H98" s="76" t="str">
        <f ca="1">IF(高校一覧表!D39="","",VLOOKUP(高校一覧表!D39,INDIRECT("高校"&amp;高校一覧表!C39&amp;"選手データ!A:O"),MATCH("ﾌﾘｶﾞﾅ(姓)",INDIRECT("高校"&amp;高校一覧表!C39&amp;"選手データ!1:1"),0),0)&amp;" "&amp;VLOOKUP(高校一覧表!D39,INDIRECT("高校"&amp;高校一覧表!C39&amp;"選手データ!A:O"),MATCH("ﾌﾘｶﾞﾅ(名)",INDIRECT("高校"&amp;高校一覧表!C39&amp;"選手データ!1:1"),0),0))</f>
        <v/>
      </c>
      <c r="I98" s="76" t="str">
        <f ca="1">IF(高校一覧表!E39="","",高校一覧表!E39)</f>
        <v/>
      </c>
      <c r="J98" s="76" t="str">
        <f ca="1">IF(高校一覧表!D39="","",VLOOKUP(高校一覧表!D39,INDIRECT("高校"&amp;高校一覧表!C39&amp;"選手データ!A:O"),MATCH("FAMILY NAME",INDIRECT("高校"&amp;高校一覧表!C39&amp;"選手データ!1:1"),0),0)&amp;" "&amp;VLOOKUP(高校一覧表!D39,INDIRECT("高校"&amp;高校一覧表!C39&amp;"選手データ!A:O"),MATCH("Firstname",INDIRECT("高校"&amp;高校一覧表!C39&amp;"選手データ!1:1"),0),0))</f>
        <v/>
      </c>
      <c r="K98" s="76" t="str">
        <f>IF(高校一覧表!D39="","","JPN")</f>
        <v/>
      </c>
      <c r="L98" s="76" t="str">
        <f>IF(高校一覧表!D39="","",IF(高校一覧表!C39="男",1,2))</f>
        <v/>
      </c>
      <c r="M98" s="76" t="str">
        <f>IF(高校一覧表!D39="","",高校一覧表!F39)</f>
        <v/>
      </c>
      <c r="N98" s="76" t="str">
        <f ca="1">IF(高校一覧表!D39="","",LEFT(VLOOKUP(高校一覧表!D39,INDIRECT("高校"&amp;高校一覧表!C39&amp;"選手データ!A:O"),MATCH("Birthday",INDIRECT("高校"&amp;高校一覧表!C39&amp;"選手データ!1:1"),0),0),4))</f>
        <v/>
      </c>
      <c r="O98" s="76" t="str">
        <f>IF(高校一覧表!D39="","","0")</f>
        <v/>
      </c>
      <c r="P98" s="76" t="str">
        <f>IF(高校一覧表!D39="","","千葉")</f>
        <v/>
      </c>
      <c r="R98" s="76" t="str">
        <f>IF(高校一覧表!G39="","",VLOOKUP(高校一覧表!G39,競技csv!$A:$O,MATCH("競技コード",競技csv!$1:$1,0),0))</f>
        <v/>
      </c>
      <c r="S98" s="76" t="str" cm="1">
        <f t="array" ref="S98">IF(高校一覧表!J39="","",高校一覧表!J39&amp;".")&amp;_xlfn.IFS(高校一覧表!K39="","",OR(VLOOKUP(R98,競技csv!$B:$O,2,0)&lt;=31,VLOOKUP(R98,競技csv!$B:$O,2,0)&gt;=100),TEXT(高校一覧表!K39,"00")&amp;".",TRUE,TEXT(高校一覧表!K39,"00")&amp;"m")&amp;IF(高校一覧表!L39="","",TEXT(高校一覧表!L39,"00"))</f>
        <v/>
      </c>
      <c r="T98" s="76" t="str">
        <f>IF(高校一覧表!G39="","","0")</f>
        <v/>
      </c>
      <c r="U98" s="76" t="str">
        <f>IF(高校一覧表!G39="","","2")</f>
        <v/>
      </c>
      <c r="V98" s="76" t="str">
        <f>IF(高校一覧表!M39="","",VLOOKUP(高校一覧表!M39,競技csv!$A:$O,MATCH("競技コード",競技csv!$1:$1,0),0))</f>
        <v/>
      </c>
      <c r="W98" s="76" t="str" cm="1">
        <f t="array" ref="W98">IF(高校一覧表!P39="","",高校一覧表!P39&amp;".")&amp;_xlfn.IFS(高校一覧表!Q39="","",OR(VLOOKUP(V98,競技csv!$B:$O,2,0)&lt;=31,VLOOKUP(V98,競技csv!$B:$O,2,0)&gt;=100),TEXT(高校一覧表!Q39,"00")&amp;".",TRUE,TEXT(高校一覧表!Q39,"00")&amp;"m")&amp;IF(高校一覧表!R39="","",TEXT(高校一覧表!R39,"00"))</f>
        <v/>
      </c>
      <c r="X98" s="76" t="str">
        <f>IF(高校一覧表!M39="","","0")</f>
        <v/>
      </c>
      <c r="Y98" s="76" t="str">
        <f>IF(高校一覧表!M39="","","2")</f>
        <v/>
      </c>
      <c r="Z98" s="76" t="str">
        <f>IF(高校一覧表!S39="","",VLOOKUP("一般"&amp;高校一覧表!C39&amp;"子4X100mR",競技csv!A:O,MATCH("競技コード",競技csv!$1:$1,0),0))</f>
        <v/>
      </c>
      <c r="AA98" s="76" t="str">
        <f>IF(高校一覧表!T39="","",高校一覧表!T39&amp;".")&amp;IF(高校一覧表!U39="","",TEXT(高校一覧表!U39,"00")&amp;".")&amp;IF(高校一覧表!V39="","",TEXT(高校一覧表!V39,"00"))</f>
        <v/>
      </c>
      <c r="AB98" s="76" t="str">
        <f>IF(高校一覧表!S39="","","0")</f>
        <v/>
      </c>
      <c r="AC98" s="76" t="str">
        <f>IF(高校一覧表!S39="","","2")</f>
        <v/>
      </c>
    </row>
    <row r="99" spans="1:29" ht="18" customHeight="1">
      <c r="A99" s="76">
        <f t="shared" si="0"/>
        <v>0</v>
      </c>
      <c r="B99" s="76" t="str">
        <f>IF(高校一覧表!D40="","",IF(高校一覧表!C40="男",30000+高校一覧表!D40,40000+高校一覧表!D40))</f>
        <v/>
      </c>
      <c r="C99" s="76" t="str">
        <f ca="1">IF(高校一覧表!D40="","",VLOOKUP(VLOOKUP(高校一覧表!D40,INDIRECT("高校"&amp;高校一覧表!C40&amp;"選手データ!A:O"),MATCH("所属",INDIRECT("高校"&amp;高校一覧表!C40&amp;"選手データ!1:1"),0),0),所属csv!$A:$H,MATCH("所属コード",所属csv!$1:$1,0),0))</f>
        <v/>
      </c>
      <c r="F99" s="76" t="str">
        <f>IF(高校一覧表!D40="","",高校一覧表!D40)</f>
        <v/>
      </c>
      <c r="G99" s="76" t="str">
        <f ca="1">IF(高校一覧表!E40="","",高校一覧表!E40)</f>
        <v/>
      </c>
      <c r="H99" s="76" t="str">
        <f ca="1">IF(高校一覧表!D40="","",VLOOKUP(高校一覧表!D40,INDIRECT("高校"&amp;高校一覧表!C40&amp;"選手データ!A:O"),MATCH("ﾌﾘｶﾞﾅ(姓)",INDIRECT("高校"&amp;高校一覧表!C40&amp;"選手データ!1:1"),0),0)&amp;" "&amp;VLOOKUP(高校一覧表!D40,INDIRECT("高校"&amp;高校一覧表!C40&amp;"選手データ!A:O"),MATCH("ﾌﾘｶﾞﾅ(名)",INDIRECT("高校"&amp;高校一覧表!C40&amp;"選手データ!1:1"),0),0))</f>
        <v/>
      </c>
      <c r="I99" s="76" t="str">
        <f ca="1">IF(高校一覧表!E40="","",高校一覧表!E40)</f>
        <v/>
      </c>
      <c r="J99" s="76" t="str">
        <f ca="1">IF(高校一覧表!D40="","",VLOOKUP(高校一覧表!D40,INDIRECT("高校"&amp;高校一覧表!C40&amp;"選手データ!A:O"),MATCH("FAMILY NAME",INDIRECT("高校"&amp;高校一覧表!C40&amp;"選手データ!1:1"),0),0)&amp;" "&amp;VLOOKUP(高校一覧表!D40,INDIRECT("高校"&amp;高校一覧表!C40&amp;"選手データ!A:O"),MATCH("Firstname",INDIRECT("高校"&amp;高校一覧表!C40&amp;"選手データ!1:1"),0),0))</f>
        <v/>
      </c>
      <c r="K99" s="76" t="str">
        <f>IF(高校一覧表!D40="","","JPN")</f>
        <v/>
      </c>
      <c r="L99" s="76" t="str">
        <f>IF(高校一覧表!D40="","",IF(高校一覧表!C40="男",1,2))</f>
        <v/>
      </c>
      <c r="M99" s="76" t="str">
        <f>IF(高校一覧表!D40="","",高校一覧表!F40)</f>
        <v/>
      </c>
      <c r="N99" s="76" t="str">
        <f ca="1">IF(高校一覧表!D40="","",LEFT(VLOOKUP(高校一覧表!D40,INDIRECT("高校"&amp;高校一覧表!C40&amp;"選手データ!A:O"),MATCH("Birthday",INDIRECT("高校"&amp;高校一覧表!C40&amp;"選手データ!1:1"),0),0),4))</f>
        <v/>
      </c>
      <c r="O99" s="76" t="str">
        <f>IF(高校一覧表!D40="","","0")</f>
        <v/>
      </c>
      <c r="P99" s="76" t="str">
        <f>IF(高校一覧表!D40="","","千葉")</f>
        <v/>
      </c>
      <c r="R99" s="76" t="str">
        <f>IF(高校一覧表!G40="","",VLOOKUP(高校一覧表!G40,競技csv!$A:$O,MATCH("競技コード",競技csv!$1:$1,0),0))</f>
        <v/>
      </c>
      <c r="S99" s="76" t="str" cm="1">
        <f t="array" ref="S99">IF(高校一覧表!J40="","",高校一覧表!J40&amp;".")&amp;_xlfn.IFS(高校一覧表!K40="","",OR(VLOOKUP(R99,競技csv!$B:$O,2,0)&lt;=31,VLOOKUP(R99,競技csv!$B:$O,2,0)&gt;=100),TEXT(高校一覧表!K40,"00")&amp;".",TRUE,TEXT(高校一覧表!K40,"00")&amp;"m")&amp;IF(高校一覧表!L40="","",TEXT(高校一覧表!L40,"00"))</f>
        <v/>
      </c>
      <c r="T99" s="76" t="str">
        <f>IF(高校一覧表!G40="","","0")</f>
        <v/>
      </c>
      <c r="U99" s="76" t="str">
        <f>IF(高校一覧表!G40="","","2")</f>
        <v/>
      </c>
      <c r="V99" s="76" t="str">
        <f>IF(高校一覧表!M40="","",VLOOKUP(高校一覧表!M40,競技csv!$A:$O,MATCH("競技コード",競技csv!$1:$1,0),0))</f>
        <v/>
      </c>
      <c r="W99" s="76" t="str" cm="1">
        <f t="array" ref="W99">IF(高校一覧表!P40="","",高校一覧表!P40&amp;".")&amp;_xlfn.IFS(高校一覧表!Q40="","",OR(VLOOKUP(V99,競技csv!$B:$O,2,0)&lt;=31,VLOOKUP(V99,競技csv!$B:$O,2,0)&gt;=100),TEXT(高校一覧表!Q40,"00")&amp;".",TRUE,TEXT(高校一覧表!Q40,"00")&amp;"m")&amp;IF(高校一覧表!R40="","",TEXT(高校一覧表!R40,"00"))</f>
        <v/>
      </c>
      <c r="X99" s="76" t="str">
        <f>IF(高校一覧表!M40="","","0")</f>
        <v/>
      </c>
      <c r="Y99" s="76" t="str">
        <f>IF(高校一覧表!M40="","","2")</f>
        <v/>
      </c>
      <c r="Z99" s="76" t="str">
        <f>IF(高校一覧表!S40="","",VLOOKUP("一般"&amp;高校一覧表!C40&amp;"子4X100mR",競技csv!A:O,MATCH("競技コード",競技csv!$1:$1,0),0))</f>
        <v/>
      </c>
      <c r="AA99" s="76" t="str">
        <f>IF(高校一覧表!T40="","",高校一覧表!T40&amp;".")&amp;IF(高校一覧表!U40="","",TEXT(高校一覧表!U40,"00")&amp;".")&amp;IF(高校一覧表!V40="","",TEXT(高校一覧表!V40,"00"))</f>
        <v/>
      </c>
      <c r="AB99" s="76" t="str">
        <f>IF(高校一覧表!S40="","","0")</f>
        <v/>
      </c>
      <c r="AC99" s="76" t="str">
        <f>IF(高校一覧表!S40="","","2")</f>
        <v/>
      </c>
    </row>
    <row r="100" spans="1:29" ht="18" customHeight="1">
      <c r="A100" s="76">
        <f t="shared" si="0"/>
        <v>0</v>
      </c>
      <c r="B100" s="76" t="str">
        <f>IF(高校一覧表!D41="","",IF(高校一覧表!C41="男",30000+高校一覧表!D41,40000+高校一覧表!D41))</f>
        <v/>
      </c>
      <c r="C100" s="76" t="str">
        <f ca="1">IF(高校一覧表!D41="","",VLOOKUP(VLOOKUP(高校一覧表!D41,INDIRECT("高校"&amp;高校一覧表!C41&amp;"選手データ!A:O"),MATCH("所属",INDIRECT("高校"&amp;高校一覧表!C41&amp;"選手データ!1:1"),0),0),所属csv!$A:$H,MATCH("所属コード",所属csv!$1:$1,0),0))</f>
        <v/>
      </c>
      <c r="F100" s="76" t="str">
        <f>IF(高校一覧表!D41="","",高校一覧表!D41)</f>
        <v/>
      </c>
      <c r="G100" s="76" t="str">
        <f ca="1">IF(高校一覧表!E41="","",高校一覧表!E41)</f>
        <v/>
      </c>
      <c r="H100" s="76" t="str">
        <f ca="1">IF(高校一覧表!D41="","",VLOOKUP(高校一覧表!D41,INDIRECT("高校"&amp;高校一覧表!C41&amp;"選手データ!A:O"),MATCH("ﾌﾘｶﾞﾅ(姓)",INDIRECT("高校"&amp;高校一覧表!C41&amp;"選手データ!1:1"),0),0)&amp;" "&amp;VLOOKUP(高校一覧表!D41,INDIRECT("高校"&amp;高校一覧表!C41&amp;"選手データ!A:O"),MATCH("ﾌﾘｶﾞﾅ(名)",INDIRECT("高校"&amp;高校一覧表!C41&amp;"選手データ!1:1"),0),0))</f>
        <v/>
      </c>
      <c r="I100" s="76" t="str">
        <f ca="1">IF(高校一覧表!E41="","",高校一覧表!E41)</f>
        <v/>
      </c>
      <c r="J100" s="76" t="str">
        <f ca="1">IF(高校一覧表!D41="","",VLOOKUP(高校一覧表!D41,INDIRECT("高校"&amp;高校一覧表!C41&amp;"選手データ!A:O"),MATCH("FAMILY NAME",INDIRECT("高校"&amp;高校一覧表!C41&amp;"選手データ!1:1"),0),0)&amp;" "&amp;VLOOKUP(高校一覧表!D41,INDIRECT("高校"&amp;高校一覧表!C41&amp;"選手データ!A:O"),MATCH("Firstname",INDIRECT("高校"&amp;高校一覧表!C41&amp;"選手データ!1:1"),0),0))</f>
        <v/>
      </c>
      <c r="K100" s="76" t="str">
        <f>IF(高校一覧表!D41="","","JPN")</f>
        <v/>
      </c>
      <c r="L100" s="76" t="str">
        <f>IF(高校一覧表!D41="","",IF(高校一覧表!C41="男",1,2))</f>
        <v/>
      </c>
      <c r="M100" s="76" t="str">
        <f>IF(高校一覧表!D41="","",高校一覧表!F41)</f>
        <v/>
      </c>
      <c r="N100" s="76" t="str">
        <f ca="1">IF(高校一覧表!D41="","",LEFT(VLOOKUP(高校一覧表!D41,INDIRECT("高校"&amp;高校一覧表!C41&amp;"選手データ!A:O"),MATCH("Birthday",INDIRECT("高校"&amp;高校一覧表!C41&amp;"選手データ!1:1"),0),0),4))</f>
        <v/>
      </c>
      <c r="O100" s="76" t="str">
        <f>IF(高校一覧表!D41="","","0")</f>
        <v/>
      </c>
      <c r="P100" s="76" t="str">
        <f>IF(高校一覧表!D41="","","千葉")</f>
        <v/>
      </c>
      <c r="R100" s="76" t="str">
        <f>IF(高校一覧表!G41="","",VLOOKUP(高校一覧表!G41,競技csv!$A:$O,MATCH("競技コード",競技csv!$1:$1,0),0))</f>
        <v/>
      </c>
      <c r="S100" s="76" t="str" cm="1">
        <f t="array" ref="S100">IF(高校一覧表!J41="","",高校一覧表!J41&amp;".")&amp;_xlfn.IFS(高校一覧表!K41="","",OR(VLOOKUP(R100,競技csv!$B:$O,2,0)&lt;=31,VLOOKUP(R100,競技csv!$B:$O,2,0)&gt;=100),TEXT(高校一覧表!K41,"00")&amp;".",TRUE,TEXT(高校一覧表!K41,"00")&amp;"m")&amp;IF(高校一覧表!L41="","",TEXT(高校一覧表!L41,"00"))</f>
        <v/>
      </c>
      <c r="T100" s="76" t="str">
        <f>IF(高校一覧表!G41="","","0")</f>
        <v/>
      </c>
      <c r="U100" s="76" t="str">
        <f>IF(高校一覧表!G41="","","2")</f>
        <v/>
      </c>
      <c r="V100" s="76" t="str">
        <f>IF(高校一覧表!M41="","",VLOOKUP(高校一覧表!M41,競技csv!$A:$O,MATCH("競技コード",競技csv!$1:$1,0),0))</f>
        <v/>
      </c>
      <c r="W100" s="76" t="str" cm="1">
        <f t="array" ref="W100">IF(高校一覧表!P41="","",高校一覧表!P41&amp;".")&amp;_xlfn.IFS(高校一覧表!Q41="","",OR(VLOOKUP(V100,競技csv!$B:$O,2,0)&lt;=31,VLOOKUP(V100,競技csv!$B:$O,2,0)&gt;=100),TEXT(高校一覧表!Q41,"00")&amp;".",TRUE,TEXT(高校一覧表!Q41,"00")&amp;"m")&amp;IF(高校一覧表!R41="","",TEXT(高校一覧表!R41,"00"))</f>
        <v/>
      </c>
      <c r="X100" s="76" t="str">
        <f>IF(高校一覧表!M41="","","0")</f>
        <v/>
      </c>
      <c r="Y100" s="76" t="str">
        <f>IF(高校一覧表!M41="","","2")</f>
        <v/>
      </c>
      <c r="Z100" s="76" t="str">
        <f>IF(高校一覧表!S41="","",VLOOKUP("一般"&amp;高校一覧表!C41&amp;"子4X100mR",競技csv!A:O,MATCH("競技コード",競技csv!$1:$1,0),0))</f>
        <v/>
      </c>
      <c r="AA100" s="76" t="str">
        <f>IF(高校一覧表!T41="","",高校一覧表!T41&amp;".")&amp;IF(高校一覧表!U41="","",TEXT(高校一覧表!U41,"00")&amp;".")&amp;IF(高校一覧表!V41="","",TEXT(高校一覧表!V41,"00"))</f>
        <v/>
      </c>
      <c r="AB100" s="76" t="str">
        <f>IF(高校一覧表!S41="","","0")</f>
        <v/>
      </c>
      <c r="AC100" s="76" t="str">
        <f>IF(高校一覧表!S41="","","2")</f>
        <v/>
      </c>
    </row>
    <row r="101" spans="1:29" ht="18" customHeight="1">
      <c r="A101" s="76">
        <f t="shared" si="0"/>
        <v>0</v>
      </c>
      <c r="B101" s="76" t="str">
        <f>IF(高校一覧表!D42="","",IF(高校一覧表!C42="男",30000+高校一覧表!D42,40000+高校一覧表!D42))</f>
        <v/>
      </c>
      <c r="C101" s="76" t="str">
        <f ca="1">IF(高校一覧表!D42="","",VLOOKUP(VLOOKUP(高校一覧表!D42,INDIRECT("高校"&amp;高校一覧表!C42&amp;"選手データ!A:O"),MATCH("所属",INDIRECT("高校"&amp;高校一覧表!C42&amp;"選手データ!1:1"),0),0),所属csv!$A:$H,MATCH("所属コード",所属csv!$1:$1,0),0))</f>
        <v/>
      </c>
      <c r="F101" s="76" t="str">
        <f>IF(高校一覧表!D42="","",高校一覧表!D42)</f>
        <v/>
      </c>
      <c r="G101" s="76" t="str">
        <f ca="1">IF(高校一覧表!E42="","",高校一覧表!E42)</f>
        <v/>
      </c>
      <c r="H101" s="76" t="str">
        <f ca="1">IF(高校一覧表!D42="","",VLOOKUP(高校一覧表!D42,INDIRECT("高校"&amp;高校一覧表!C42&amp;"選手データ!A:O"),MATCH("ﾌﾘｶﾞﾅ(姓)",INDIRECT("高校"&amp;高校一覧表!C42&amp;"選手データ!1:1"),0),0)&amp;" "&amp;VLOOKUP(高校一覧表!D42,INDIRECT("高校"&amp;高校一覧表!C42&amp;"選手データ!A:O"),MATCH("ﾌﾘｶﾞﾅ(名)",INDIRECT("高校"&amp;高校一覧表!C42&amp;"選手データ!1:1"),0),0))</f>
        <v/>
      </c>
      <c r="I101" s="76" t="str">
        <f ca="1">IF(高校一覧表!E42="","",高校一覧表!E42)</f>
        <v/>
      </c>
      <c r="J101" s="76" t="str">
        <f ca="1">IF(高校一覧表!D42="","",VLOOKUP(高校一覧表!D42,INDIRECT("高校"&amp;高校一覧表!C42&amp;"選手データ!A:O"),MATCH("FAMILY NAME",INDIRECT("高校"&amp;高校一覧表!C42&amp;"選手データ!1:1"),0),0)&amp;" "&amp;VLOOKUP(高校一覧表!D42,INDIRECT("高校"&amp;高校一覧表!C42&amp;"選手データ!A:O"),MATCH("Firstname",INDIRECT("高校"&amp;高校一覧表!C42&amp;"選手データ!1:1"),0),0))</f>
        <v/>
      </c>
      <c r="K101" s="76" t="str">
        <f>IF(高校一覧表!D42="","","JPN")</f>
        <v/>
      </c>
      <c r="L101" s="76" t="str">
        <f>IF(高校一覧表!D42="","",IF(高校一覧表!C42="男",1,2))</f>
        <v/>
      </c>
      <c r="M101" s="76" t="str">
        <f>IF(高校一覧表!D42="","",高校一覧表!F42)</f>
        <v/>
      </c>
      <c r="N101" s="76" t="str">
        <f ca="1">IF(高校一覧表!D42="","",LEFT(VLOOKUP(高校一覧表!D42,INDIRECT("高校"&amp;高校一覧表!C42&amp;"選手データ!A:O"),MATCH("Birthday",INDIRECT("高校"&amp;高校一覧表!C42&amp;"選手データ!1:1"),0),0),4))</f>
        <v/>
      </c>
      <c r="O101" s="76" t="str">
        <f>IF(高校一覧表!D42="","","0")</f>
        <v/>
      </c>
      <c r="P101" s="76" t="str">
        <f>IF(高校一覧表!D42="","","千葉")</f>
        <v/>
      </c>
      <c r="R101" s="76" t="str">
        <f>IF(高校一覧表!G42="","",VLOOKUP(高校一覧表!G42,競技csv!$A:$O,MATCH("競技コード",競技csv!$1:$1,0),0))</f>
        <v/>
      </c>
      <c r="S101" s="76" t="str" cm="1">
        <f t="array" ref="S101">IF(高校一覧表!J42="","",高校一覧表!J42&amp;".")&amp;_xlfn.IFS(高校一覧表!K42="","",OR(VLOOKUP(R101,競技csv!$B:$O,2,0)&lt;=31,VLOOKUP(R101,競技csv!$B:$O,2,0)&gt;=100),TEXT(高校一覧表!K42,"00")&amp;".",TRUE,TEXT(高校一覧表!K42,"00")&amp;"m")&amp;IF(高校一覧表!L42="","",TEXT(高校一覧表!L42,"00"))</f>
        <v/>
      </c>
      <c r="T101" s="76" t="str">
        <f>IF(高校一覧表!G42="","","0")</f>
        <v/>
      </c>
      <c r="U101" s="76" t="str">
        <f>IF(高校一覧表!G42="","","2")</f>
        <v/>
      </c>
      <c r="V101" s="76" t="str">
        <f>IF(高校一覧表!M42="","",VLOOKUP(高校一覧表!M42,競技csv!$A:$O,MATCH("競技コード",競技csv!$1:$1,0),0))</f>
        <v/>
      </c>
      <c r="W101" s="76" t="str" cm="1">
        <f t="array" ref="W101">IF(高校一覧表!P42="","",高校一覧表!P42&amp;".")&amp;_xlfn.IFS(高校一覧表!Q42="","",OR(VLOOKUP(V101,競技csv!$B:$O,2,0)&lt;=31,VLOOKUP(V101,競技csv!$B:$O,2,0)&gt;=100),TEXT(高校一覧表!Q42,"00")&amp;".",TRUE,TEXT(高校一覧表!Q42,"00")&amp;"m")&amp;IF(高校一覧表!R42="","",TEXT(高校一覧表!R42,"00"))</f>
        <v/>
      </c>
      <c r="X101" s="76" t="str">
        <f>IF(高校一覧表!M42="","","0")</f>
        <v/>
      </c>
      <c r="Y101" s="76" t="str">
        <f>IF(高校一覧表!M42="","","2")</f>
        <v/>
      </c>
      <c r="Z101" s="76" t="str">
        <f>IF(高校一覧表!S42="","",VLOOKUP("一般"&amp;高校一覧表!C42&amp;"子4X100mR",競技csv!A:O,MATCH("競技コード",競技csv!$1:$1,0),0))</f>
        <v/>
      </c>
      <c r="AA101" s="76" t="str">
        <f>IF(高校一覧表!T42="","",高校一覧表!T42&amp;".")&amp;IF(高校一覧表!U42="","",TEXT(高校一覧表!U42,"00")&amp;".")&amp;IF(高校一覧表!V42="","",TEXT(高校一覧表!V42,"00"))</f>
        <v/>
      </c>
      <c r="AB101" s="76" t="str">
        <f>IF(高校一覧表!S42="","","0")</f>
        <v/>
      </c>
      <c r="AC101" s="76" t="str">
        <f>IF(高校一覧表!S42="","","2")</f>
        <v/>
      </c>
    </row>
    <row r="102" spans="1:29" ht="18" customHeight="1">
      <c r="A102" s="76">
        <f t="shared" si="0"/>
        <v>0</v>
      </c>
      <c r="B102" s="76" t="str">
        <f>IF(高校一覧表!D43="","",IF(高校一覧表!C43="男",30000+高校一覧表!D43,40000+高校一覧表!D43))</f>
        <v/>
      </c>
      <c r="C102" s="76" t="str">
        <f ca="1">IF(高校一覧表!D43="","",VLOOKUP(VLOOKUP(高校一覧表!D43,INDIRECT("高校"&amp;高校一覧表!C43&amp;"選手データ!A:O"),MATCH("所属",INDIRECT("高校"&amp;高校一覧表!C43&amp;"選手データ!1:1"),0),0),所属csv!$A:$H,MATCH("所属コード",所属csv!$1:$1,0),0))</f>
        <v/>
      </c>
      <c r="F102" s="76" t="str">
        <f>IF(高校一覧表!D43="","",高校一覧表!D43)</f>
        <v/>
      </c>
      <c r="G102" s="76" t="str">
        <f ca="1">IF(高校一覧表!E43="","",高校一覧表!E43)</f>
        <v/>
      </c>
      <c r="H102" s="76" t="str">
        <f ca="1">IF(高校一覧表!D43="","",VLOOKUP(高校一覧表!D43,INDIRECT("高校"&amp;高校一覧表!C43&amp;"選手データ!A:O"),MATCH("ﾌﾘｶﾞﾅ(姓)",INDIRECT("高校"&amp;高校一覧表!C43&amp;"選手データ!1:1"),0),0)&amp;" "&amp;VLOOKUP(高校一覧表!D43,INDIRECT("高校"&amp;高校一覧表!C43&amp;"選手データ!A:O"),MATCH("ﾌﾘｶﾞﾅ(名)",INDIRECT("高校"&amp;高校一覧表!C43&amp;"選手データ!1:1"),0),0))</f>
        <v/>
      </c>
      <c r="I102" s="76" t="str">
        <f ca="1">IF(高校一覧表!E43="","",高校一覧表!E43)</f>
        <v/>
      </c>
      <c r="J102" s="76" t="str">
        <f ca="1">IF(高校一覧表!D43="","",VLOOKUP(高校一覧表!D43,INDIRECT("高校"&amp;高校一覧表!C43&amp;"選手データ!A:O"),MATCH("FAMILY NAME",INDIRECT("高校"&amp;高校一覧表!C43&amp;"選手データ!1:1"),0),0)&amp;" "&amp;VLOOKUP(高校一覧表!D43,INDIRECT("高校"&amp;高校一覧表!C43&amp;"選手データ!A:O"),MATCH("Firstname",INDIRECT("高校"&amp;高校一覧表!C43&amp;"選手データ!1:1"),0),0))</f>
        <v/>
      </c>
      <c r="K102" s="76" t="str">
        <f>IF(高校一覧表!D43="","","JPN")</f>
        <v/>
      </c>
      <c r="L102" s="76" t="str">
        <f>IF(高校一覧表!D43="","",IF(高校一覧表!C43="男",1,2))</f>
        <v/>
      </c>
      <c r="M102" s="76" t="str">
        <f>IF(高校一覧表!D43="","",高校一覧表!F43)</f>
        <v/>
      </c>
      <c r="N102" s="76" t="str">
        <f ca="1">IF(高校一覧表!D43="","",LEFT(VLOOKUP(高校一覧表!D43,INDIRECT("高校"&amp;高校一覧表!C43&amp;"選手データ!A:O"),MATCH("Birthday",INDIRECT("高校"&amp;高校一覧表!C43&amp;"選手データ!1:1"),0),0),4))</f>
        <v/>
      </c>
      <c r="O102" s="76" t="str">
        <f>IF(高校一覧表!D43="","","0")</f>
        <v/>
      </c>
      <c r="P102" s="76" t="str">
        <f>IF(高校一覧表!D43="","","千葉")</f>
        <v/>
      </c>
      <c r="R102" s="76" t="str">
        <f>IF(高校一覧表!G43="","",VLOOKUP(高校一覧表!G43,競技csv!$A:$O,MATCH("競技コード",競技csv!$1:$1,0),0))</f>
        <v/>
      </c>
      <c r="S102" s="76" t="str" cm="1">
        <f t="array" ref="S102">IF(高校一覧表!J43="","",高校一覧表!J43&amp;".")&amp;_xlfn.IFS(高校一覧表!K43="","",OR(VLOOKUP(R102,競技csv!$B:$O,2,0)&lt;=31,VLOOKUP(R102,競技csv!$B:$O,2,0)&gt;=100),TEXT(高校一覧表!K43,"00")&amp;".",TRUE,TEXT(高校一覧表!K43,"00")&amp;"m")&amp;IF(高校一覧表!L43="","",TEXT(高校一覧表!L43,"00"))</f>
        <v/>
      </c>
      <c r="T102" s="76" t="str">
        <f>IF(高校一覧表!G43="","","0")</f>
        <v/>
      </c>
      <c r="U102" s="76" t="str">
        <f>IF(高校一覧表!G43="","","2")</f>
        <v/>
      </c>
      <c r="V102" s="76" t="str">
        <f>IF(高校一覧表!M43="","",VLOOKUP(高校一覧表!M43,競技csv!$A:$O,MATCH("競技コード",競技csv!$1:$1,0),0))</f>
        <v/>
      </c>
      <c r="W102" s="76" t="str" cm="1">
        <f t="array" ref="W102">IF(高校一覧表!P43="","",高校一覧表!P43&amp;".")&amp;_xlfn.IFS(高校一覧表!Q43="","",OR(VLOOKUP(V102,競技csv!$B:$O,2,0)&lt;=31,VLOOKUP(V102,競技csv!$B:$O,2,0)&gt;=100),TEXT(高校一覧表!Q43,"00")&amp;".",TRUE,TEXT(高校一覧表!Q43,"00")&amp;"m")&amp;IF(高校一覧表!R43="","",TEXT(高校一覧表!R43,"00"))</f>
        <v/>
      </c>
      <c r="X102" s="76" t="str">
        <f>IF(高校一覧表!M43="","","0")</f>
        <v/>
      </c>
      <c r="Y102" s="76" t="str">
        <f>IF(高校一覧表!M43="","","2")</f>
        <v/>
      </c>
      <c r="Z102" s="76" t="str">
        <f>IF(高校一覧表!S43="","",VLOOKUP("一般"&amp;高校一覧表!C43&amp;"子4X100mR",競技csv!A:O,MATCH("競技コード",競技csv!$1:$1,0),0))</f>
        <v/>
      </c>
      <c r="AA102" s="76" t="str">
        <f>IF(高校一覧表!T43="","",高校一覧表!T43&amp;".")&amp;IF(高校一覧表!U43="","",TEXT(高校一覧表!U43,"00")&amp;".")&amp;IF(高校一覧表!V43="","",TEXT(高校一覧表!V43,"00"))</f>
        <v/>
      </c>
      <c r="AB102" s="76" t="str">
        <f>IF(高校一覧表!S43="","","0")</f>
        <v/>
      </c>
      <c r="AC102" s="76" t="str">
        <f>IF(高校一覧表!S43="","","2")</f>
        <v/>
      </c>
    </row>
    <row r="103" spans="1:29" ht="18" customHeight="1">
      <c r="A103" s="76">
        <f t="shared" si="0"/>
        <v>0</v>
      </c>
      <c r="B103" s="76" t="str">
        <f>IF(高校一覧表!D44="","",IF(高校一覧表!C44="男",30000+高校一覧表!D44,40000+高校一覧表!D44))</f>
        <v/>
      </c>
      <c r="C103" s="76" t="str">
        <f ca="1">IF(高校一覧表!D44="","",VLOOKUP(VLOOKUP(高校一覧表!D44,INDIRECT("高校"&amp;高校一覧表!C44&amp;"選手データ!A:O"),MATCH("所属",INDIRECT("高校"&amp;高校一覧表!C44&amp;"選手データ!1:1"),0),0),所属csv!$A:$H,MATCH("所属コード",所属csv!$1:$1,0),0))</f>
        <v/>
      </c>
      <c r="F103" s="76" t="str">
        <f>IF(高校一覧表!D44="","",高校一覧表!D44)</f>
        <v/>
      </c>
      <c r="G103" s="76" t="str">
        <f ca="1">IF(高校一覧表!E44="","",高校一覧表!E44)</f>
        <v/>
      </c>
      <c r="H103" s="76" t="str">
        <f ca="1">IF(高校一覧表!D44="","",VLOOKUP(高校一覧表!D44,INDIRECT("高校"&amp;高校一覧表!C44&amp;"選手データ!A:O"),MATCH("ﾌﾘｶﾞﾅ(姓)",INDIRECT("高校"&amp;高校一覧表!C44&amp;"選手データ!1:1"),0),0)&amp;" "&amp;VLOOKUP(高校一覧表!D44,INDIRECT("高校"&amp;高校一覧表!C44&amp;"選手データ!A:O"),MATCH("ﾌﾘｶﾞﾅ(名)",INDIRECT("高校"&amp;高校一覧表!C44&amp;"選手データ!1:1"),0),0))</f>
        <v/>
      </c>
      <c r="I103" s="76" t="str">
        <f ca="1">IF(高校一覧表!E44="","",高校一覧表!E44)</f>
        <v/>
      </c>
      <c r="J103" s="76" t="str">
        <f ca="1">IF(高校一覧表!D44="","",VLOOKUP(高校一覧表!D44,INDIRECT("高校"&amp;高校一覧表!C44&amp;"選手データ!A:O"),MATCH("FAMILY NAME",INDIRECT("高校"&amp;高校一覧表!C44&amp;"選手データ!1:1"),0),0)&amp;" "&amp;VLOOKUP(高校一覧表!D44,INDIRECT("高校"&amp;高校一覧表!C44&amp;"選手データ!A:O"),MATCH("Firstname",INDIRECT("高校"&amp;高校一覧表!C44&amp;"選手データ!1:1"),0),0))</f>
        <v/>
      </c>
      <c r="K103" s="76" t="str">
        <f>IF(高校一覧表!D44="","","JPN")</f>
        <v/>
      </c>
      <c r="L103" s="76" t="str">
        <f>IF(高校一覧表!D44="","",IF(高校一覧表!C44="男",1,2))</f>
        <v/>
      </c>
      <c r="M103" s="76" t="str">
        <f>IF(高校一覧表!D44="","",高校一覧表!F44)</f>
        <v/>
      </c>
      <c r="N103" s="76" t="str">
        <f ca="1">IF(高校一覧表!D44="","",LEFT(VLOOKUP(高校一覧表!D44,INDIRECT("高校"&amp;高校一覧表!C44&amp;"選手データ!A:O"),MATCH("Birthday",INDIRECT("高校"&amp;高校一覧表!C44&amp;"選手データ!1:1"),0),0),4))</f>
        <v/>
      </c>
      <c r="O103" s="76" t="str">
        <f>IF(高校一覧表!D44="","","0")</f>
        <v/>
      </c>
      <c r="P103" s="76" t="str">
        <f>IF(高校一覧表!D44="","","千葉")</f>
        <v/>
      </c>
      <c r="R103" s="76" t="str">
        <f>IF(高校一覧表!G44="","",VLOOKUP(高校一覧表!G44,競技csv!$A:$O,MATCH("競技コード",競技csv!$1:$1,0),0))</f>
        <v/>
      </c>
      <c r="S103" s="76" t="str" cm="1">
        <f t="array" ref="S103">IF(高校一覧表!J44="","",高校一覧表!J44&amp;".")&amp;_xlfn.IFS(高校一覧表!K44="","",OR(VLOOKUP(R103,競技csv!$B:$O,2,0)&lt;=31,VLOOKUP(R103,競技csv!$B:$O,2,0)&gt;=100),TEXT(高校一覧表!K44,"00")&amp;".",TRUE,TEXT(高校一覧表!K44,"00")&amp;"m")&amp;IF(高校一覧表!L44="","",TEXT(高校一覧表!L44,"00"))</f>
        <v/>
      </c>
      <c r="T103" s="76" t="str">
        <f>IF(高校一覧表!G44="","","0")</f>
        <v/>
      </c>
      <c r="U103" s="76" t="str">
        <f>IF(高校一覧表!G44="","","2")</f>
        <v/>
      </c>
      <c r="V103" s="76" t="str">
        <f>IF(高校一覧表!M44="","",VLOOKUP(高校一覧表!M44,競技csv!$A:$O,MATCH("競技コード",競技csv!$1:$1,0),0))</f>
        <v/>
      </c>
      <c r="W103" s="76" t="str" cm="1">
        <f t="array" ref="W103">IF(高校一覧表!P44="","",高校一覧表!P44&amp;".")&amp;_xlfn.IFS(高校一覧表!Q44="","",OR(VLOOKUP(V103,競技csv!$B:$O,2,0)&lt;=31,VLOOKUP(V103,競技csv!$B:$O,2,0)&gt;=100),TEXT(高校一覧表!Q44,"00")&amp;".",TRUE,TEXT(高校一覧表!Q44,"00")&amp;"m")&amp;IF(高校一覧表!R44="","",TEXT(高校一覧表!R44,"00"))</f>
        <v/>
      </c>
      <c r="X103" s="76" t="str">
        <f>IF(高校一覧表!M44="","","0")</f>
        <v/>
      </c>
      <c r="Y103" s="76" t="str">
        <f>IF(高校一覧表!M44="","","2")</f>
        <v/>
      </c>
      <c r="Z103" s="76" t="str">
        <f>IF(高校一覧表!S44="","",VLOOKUP("一般"&amp;高校一覧表!C44&amp;"子4X100mR",競技csv!A:O,MATCH("競技コード",競技csv!$1:$1,0),0))</f>
        <v/>
      </c>
      <c r="AA103" s="76" t="str">
        <f>IF(高校一覧表!T44="","",高校一覧表!T44&amp;".")&amp;IF(高校一覧表!U44="","",TEXT(高校一覧表!U44,"00")&amp;".")&amp;IF(高校一覧表!V44="","",TEXT(高校一覧表!V44,"00"))</f>
        <v/>
      </c>
      <c r="AB103" s="76" t="str">
        <f>IF(高校一覧表!S44="","","0")</f>
        <v/>
      </c>
      <c r="AC103" s="76" t="str">
        <f>IF(高校一覧表!S44="","","2")</f>
        <v/>
      </c>
    </row>
    <row r="104" spans="1:29" ht="18" customHeight="1">
      <c r="A104" s="76">
        <f t="shared" si="0"/>
        <v>0</v>
      </c>
      <c r="B104" s="76" t="str">
        <f>IF(高校一覧表!D45="","",IF(高校一覧表!C45="男",30000+高校一覧表!D45,40000+高校一覧表!D45))</f>
        <v/>
      </c>
      <c r="C104" s="76" t="str">
        <f ca="1">IF(高校一覧表!D45="","",VLOOKUP(VLOOKUP(高校一覧表!D45,INDIRECT("高校"&amp;高校一覧表!C45&amp;"選手データ!A:O"),MATCH("所属",INDIRECT("高校"&amp;高校一覧表!C45&amp;"選手データ!1:1"),0),0),所属csv!$A:$H,MATCH("所属コード",所属csv!$1:$1,0),0))</f>
        <v/>
      </c>
      <c r="F104" s="76" t="str">
        <f>IF(高校一覧表!D45="","",高校一覧表!D45)</f>
        <v/>
      </c>
      <c r="G104" s="76" t="str">
        <f ca="1">IF(高校一覧表!E45="","",高校一覧表!E45)</f>
        <v/>
      </c>
      <c r="H104" s="76" t="str">
        <f ca="1">IF(高校一覧表!D45="","",VLOOKUP(高校一覧表!D45,INDIRECT("高校"&amp;高校一覧表!C45&amp;"選手データ!A:O"),MATCH("ﾌﾘｶﾞﾅ(姓)",INDIRECT("高校"&amp;高校一覧表!C45&amp;"選手データ!1:1"),0),0)&amp;" "&amp;VLOOKUP(高校一覧表!D45,INDIRECT("高校"&amp;高校一覧表!C45&amp;"選手データ!A:O"),MATCH("ﾌﾘｶﾞﾅ(名)",INDIRECT("高校"&amp;高校一覧表!C45&amp;"選手データ!1:1"),0),0))</f>
        <v/>
      </c>
      <c r="I104" s="76" t="str">
        <f ca="1">IF(高校一覧表!E45="","",高校一覧表!E45)</f>
        <v/>
      </c>
      <c r="J104" s="76" t="str">
        <f ca="1">IF(高校一覧表!D45="","",VLOOKUP(高校一覧表!D45,INDIRECT("高校"&amp;高校一覧表!C45&amp;"選手データ!A:O"),MATCH("FAMILY NAME",INDIRECT("高校"&amp;高校一覧表!C45&amp;"選手データ!1:1"),0),0)&amp;" "&amp;VLOOKUP(高校一覧表!D45,INDIRECT("高校"&amp;高校一覧表!C45&amp;"選手データ!A:O"),MATCH("Firstname",INDIRECT("高校"&amp;高校一覧表!C45&amp;"選手データ!1:1"),0),0))</f>
        <v/>
      </c>
      <c r="K104" s="76" t="str">
        <f>IF(高校一覧表!D45="","","JPN")</f>
        <v/>
      </c>
      <c r="L104" s="76" t="str">
        <f>IF(高校一覧表!D45="","",IF(高校一覧表!C45="男",1,2))</f>
        <v/>
      </c>
      <c r="M104" s="76" t="str">
        <f>IF(高校一覧表!D45="","",高校一覧表!F45)</f>
        <v/>
      </c>
      <c r="N104" s="76" t="str">
        <f ca="1">IF(高校一覧表!D45="","",LEFT(VLOOKUP(高校一覧表!D45,INDIRECT("高校"&amp;高校一覧表!C45&amp;"選手データ!A:O"),MATCH("Birthday",INDIRECT("高校"&amp;高校一覧表!C45&amp;"選手データ!1:1"),0),0),4))</f>
        <v/>
      </c>
      <c r="O104" s="76" t="str">
        <f>IF(高校一覧表!D45="","","0")</f>
        <v/>
      </c>
      <c r="P104" s="76" t="str">
        <f>IF(高校一覧表!D45="","","千葉")</f>
        <v/>
      </c>
      <c r="R104" s="76" t="str">
        <f>IF(高校一覧表!G45="","",VLOOKUP(高校一覧表!G45,競技csv!$A:$O,MATCH("競技コード",競技csv!$1:$1,0),0))</f>
        <v/>
      </c>
      <c r="S104" s="76" t="str" cm="1">
        <f t="array" ref="S104">IF(高校一覧表!J45="","",高校一覧表!J45&amp;".")&amp;_xlfn.IFS(高校一覧表!K45="","",OR(VLOOKUP(R104,競技csv!$B:$O,2,0)&lt;=31,VLOOKUP(R104,競技csv!$B:$O,2,0)&gt;=100),TEXT(高校一覧表!K45,"00")&amp;".",TRUE,TEXT(高校一覧表!K45,"00")&amp;"m")&amp;IF(高校一覧表!L45="","",TEXT(高校一覧表!L45,"00"))</f>
        <v/>
      </c>
      <c r="T104" s="76" t="str">
        <f>IF(高校一覧表!G45="","","0")</f>
        <v/>
      </c>
      <c r="U104" s="76" t="str">
        <f>IF(高校一覧表!G45="","","2")</f>
        <v/>
      </c>
      <c r="V104" s="76" t="str">
        <f>IF(高校一覧表!M45="","",VLOOKUP(高校一覧表!M45,競技csv!$A:$O,MATCH("競技コード",競技csv!$1:$1,0),0))</f>
        <v/>
      </c>
      <c r="W104" s="76" t="str" cm="1">
        <f t="array" ref="W104">IF(高校一覧表!P45="","",高校一覧表!P45&amp;".")&amp;_xlfn.IFS(高校一覧表!Q45="","",OR(VLOOKUP(V104,競技csv!$B:$O,2,0)&lt;=31,VLOOKUP(V104,競技csv!$B:$O,2,0)&gt;=100),TEXT(高校一覧表!Q45,"00")&amp;".",TRUE,TEXT(高校一覧表!Q45,"00")&amp;"m")&amp;IF(高校一覧表!R45="","",TEXT(高校一覧表!R45,"00"))</f>
        <v/>
      </c>
      <c r="X104" s="76" t="str">
        <f>IF(高校一覧表!M45="","","0")</f>
        <v/>
      </c>
      <c r="Y104" s="76" t="str">
        <f>IF(高校一覧表!M45="","","2")</f>
        <v/>
      </c>
      <c r="Z104" s="76" t="str">
        <f>IF(高校一覧表!S45="","",VLOOKUP("一般"&amp;高校一覧表!C45&amp;"子4X100mR",競技csv!A:O,MATCH("競技コード",競技csv!$1:$1,0),0))</f>
        <v/>
      </c>
      <c r="AA104" s="76" t="str">
        <f>IF(高校一覧表!T45="","",高校一覧表!T45&amp;".")&amp;IF(高校一覧表!U45="","",TEXT(高校一覧表!U45,"00")&amp;".")&amp;IF(高校一覧表!V45="","",TEXT(高校一覧表!V45,"00"))</f>
        <v/>
      </c>
      <c r="AB104" s="76" t="str">
        <f>IF(高校一覧表!S45="","","0")</f>
        <v/>
      </c>
      <c r="AC104" s="76" t="str">
        <f>IF(高校一覧表!S45="","","2")</f>
        <v/>
      </c>
    </row>
    <row r="105" spans="1:29" ht="18" customHeight="1">
      <c r="A105" s="76">
        <f t="shared" si="0"/>
        <v>0</v>
      </c>
      <c r="B105" s="76" t="str">
        <f>IF(高校一覧表!D46="","",IF(高校一覧表!C46="男",30000+高校一覧表!D46,40000+高校一覧表!D46))</f>
        <v/>
      </c>
      <c r="C105" s="76" t="str">
        <f ca="1">IF(高校一覧表!D46="","",VLOOKUP(VLOOKUP(高校一覧表!D46,INDIRECT("高校"&amp;高校一覧表!C46&amp;"選手データ!A:O"),MATCH("所属",INDIRECT("高校"&amp;高校一覧表!C46&amp;"選手データ!1:1"),0),0),所属csv!$A:$H,MATCH("所属コード",所属csv!$1:$1,0),0))</f>
        <v/>
      </c>
      <c r="F105" s="76" t="str">
        <f>IF(高校一覧表!D46="","",高校一覧表!D46)</f>
        <v/>
      </c>
      <c r="G105" s="76" t="str">
        <f ca="1">IF(高校一覧表!E46="","",高校一覧表!E46)</f>
        <v/>
      </c>
      <c r="H105" s="76" t="str">
        <f ca="1">IF(高校一覧表!D46="","",VLOOKUP(高校一覧表!D46,INDIRECT("高校"&amp;高校一覧表!C46&amp;"選手データ!A:O"),MATCH("ﾌﾘｶﾞﾅ(姓)",INDIRECT("高校"&amp;高校一覧表!C46&amp;"選手データ!1:1"),0),0)&amp;" "&amp;VLOOKUP(高校一覧表!D46,INDIRECT("高校"&amp;高校一覧表!C46&amp;"選手データ!A:O"),MATCH("ﾌﾘｶﾞﾅ(名)",INDIRECT("高校"&amp;高校一覧表!C46&amp;"選手データ!1:1"),0),0))</f>
        <v/>
      </c>
      <c r="I105" s="76" t="str">
        <f ca="1">IF(高校一覧表!E46="","",高校一覧表!E46)</f>
        <v/>
      </c>
      <c r="J105" s="76" t="str">
        <f ca="1">IF(高校一覧表!D46="","",VLOOKUP(高校一覧表!D46,INDIRECT("高校"&amp;高校一覧表!C46&amp;"選手データ!A:O"),MATCH("FAMILY NAME",INDIRECT("高校"&amp;高校一覧表!C46&amp;"選手データ!1:1"),0),0)&amp;" "&amp;VLOOKUP(高校一覧表!D46,INDIRECT("高校"&amp;高校一覧表!C46&amp;"選手データ!A:O"),MATCH("Firstname",INDIRECT("高校"&amp;高校一覧表!C46&amp;"選手データ!1:1"),0),0))</f>
        <v/>
      </c>
      <c r="K105" s="76" t="str">
        <f>IF(高校一覧表!D46="","","JPN")</f>
        <v/>
      </c>
      <c r="L105" s="76" t="str">
        <f>IF(高校一覧表!D46="","",IF(高校一覧表!C46="男",1,2))</f>
        <v/>
      </c>
      <c r="M105" s="76" t="str">
        <f>IF(高校一覧表!D46="","",高校一覧表!F46)</f>
        <v/>
      </c>
      <c r="N105" s="76" t="str">
        <f ca="1">IF(高校一覧表!D46="","",LEFT(VLOOKUP(高校一覧表!D46,INDIRECT("高校"&amp;高校一覧表!C46&amp;"選手データ!A:O"),MATCH("Birthday",INDIRECT("高校"&amp;高校一覧表!C46&amp;"選手データ!1:1"),0),0),4))</f>
        <v/>
      </c>
      <c r="O105" s="76" t="str">
        <f>IF(高校一覧表!D46="","","0")</f>
        <v/>
      </c>
      <c r="P105" s="76" t="str">
        <f>IF(高校一覧表!D46="","","千葉")</f>
        <v/>
      </c>
      <c r="R105" s="76" t="str">
        <f>IF(高校一覧表!G46="","",VLOOKUP(高校一覧表!G46,競技csv!$A:$O,MATCH("競技コード",競技csv!$1:$1,0),0))</f>
        <v/>
      </c>
      <c r="S105" s="76" t="str" cm="1">
        <f t="array" ref="S105">IF(高校一覧表!J46="","",高校一覧表!J46&amp;".")&amp;_xlfn.IFS(高校一覧表!K46="","",OR(VLOOKUP(R105,競技csv!$B:$O,2,0)&lt;=31,VLOOKUP(R105,競技csv!$B:$O,2,0)&gt;=100),TEXT(高校一覧表!K46,"00")&amp;".",TRUE,TEXT(高校一覧表!K46,"00")&amp;"m")&amp;IF(高校一覧表!L46="","",TEXT(高校一覧表!L46,"00"))</f>
        <v/>
      </c>
      <c r="T105" s="76" t="str">
        <f>IF(高校一覧表!G46="","","0")</f>
        <v/>
      </c>
      <c r="U105" s="76" t="str">
        <f>IF(高校一覧表!G46="","","2")</f>
        <v/>
      </c>
      <c r="V105" s="76" t="str">
        <f>IF(高校一覧表!M46="","",VLOOKUP(高校一覧表!M46,競技csv!$A:$O,MATCH("競技コード",競技csv!$1:$1,0),0))</f>
        <v/>
      </c>
      <c r="W105" s="76" t="str" cm="1">
        <f t="array" ref="W105">IF(高校一覧表!P46="","",高校一覧表!P46&amp;".")&amp;_xlfn.IFS(高校一覧表!Q46="","",OR(VLOOKUP(V105,競技csv!$B:$O,2,0)&lt;=31,VLOOKUP(V105,競技csv!$B:$O,2,0)&gt;=100),TEXT(高校一覧表!Q46,"00")&amp;".",TRUE,TEXT(高校一覧表!Q46,"00")&amp;"m")&amp;IF(高校一覧表!R46="","",TEXT(高校一覧表!R46,"00"))</f>
        <v/>
      </c>
      <c r="X105" s="76" t="str">
        <f>IF(高校一覧表!M46="","","0")</f>
        <v/>
      </c>
      <c r="Y105" s="76" t="str">
        <f>IF(高校一覧表!M46="","","2")</f>
        <v/>
      </c>
      <c r="Z105" s="76" t="str">
        <f>IF(高校一覧表!S46="","",VLOOKUP("一般"&amp;高校一覧表!C46&amp;"子4X100mR",競技csv!A:O,MATCH("競技コード",競技csv!$1:$1,0),0))</f>
        <v/>
      </c>
      <c r="AA105" s="76" t="str">
        <f>IF(高校一覧表!T46="","",高校一覧表!T46&amp;".")&amp;IF(高校一覧表!U46="","",TEXT(高校一覧表!U46,"00")&amp;".")&amp;IF(高校一覧表!V46="","",TEXT(高校一覧表!V46,"00"))</f>
        <v/>
      </c>
      <c r="AB105" s="76" t="str">
        <f>IF(高校一覧表!S46="","","0")</f>
        <v/>
      </c>
      <c r="AC105" s="76" t="str">
        <f>IF(高校一覧表!S46="","","2")</f>
        <v/>
      </c>
    </row>
    <row r="106" spans="1:29" ht="18" customHeight="1">
      <c r="A106" s="76">
        <f t="shared" si="0"/>
        <v>0</v>
      </c>
      <c r="B106" s="76" t="str">
        <f>IF(高校一覧表!D47="","",IF(高校一覧表!C47="男",30000+高校一覧表!D47,40000+高校一覧表!D47))</f>
        <v/>
      </c>
      <c r="C106" s="76" t="str">
        <f ca="1">IF(高校一覧表!D47="","",VLOOKUP(VLOOKUP(高校一覧表!D47,INDIRECT("高校"&amp;高校一覧表!C47&amp;"選手データ!A:O"),MATCH("所属",INDIRECT("高校"&amp;高校一覧表!C47&amp;"選手データ!1:1"),0),0),所属csv!$A:$H,MATCH("所属コード",所属csv!$1:$1,0),0))</f>
        <v/>
      </c>
      <c r="F106" s="76" t="str">
        <f>IF(高校一覧表!D47="","",高校一覧表!D47)</f>
        <v/>
      </c>
      <c r="G106" s="76" t="str">
        <f ca="1">IF(高校一覧表!E47="","",高校一覧表!E47)</f>
        <v/>
      </c>
      <c r="H106" s="76" t="str">
        <f ca="1">IF(高校一覧表!D47="","",VLOOKUP(高校一覧表!D47,INDIRECT("高校"&amp;高校一覧表!C47&amp;"選手データ!A:O"),MATCH("ﾌﾘｶﾞﾅ(姓)",INDIRECT("高校"&amp;高校一覧表!C47&amp;"選手データ!1:1"),0),0)&amp;" "&amp;VLOOKUP(高校一覧表!D47,INDIRECT("高校"&amp;高校一覧表!C47&amp;"選手データ!A:O"),MATCH("ﾌﾘｶﾞﾅ(名)",INDIRECT("高校"&amp;高校一覧表!C47&amp;"選手データ!1:1"),0),0))</f>
        <v/>
      </c>
      <c r="I106" s="76" t="str">
        <f ca="1">IF(高校一覧表!E47="","",高校一覧表!E47)</f>
        <v/>
      </c>
      <c r="J106" s="76" t="str">
        <f ca="1">IF(高校一覧表!D47="","",VLOOKUP(高校一覧表!D47,INDIRECT("高校"&amp;高校一覧表!C47&amp;"選手データ!A:O"),MATCH("FAMILY NAME",INDIRECT("高校"&amp;高校一覧表!C47&amp;"選手データ!1:1"),0),0)&amp;" "&amp;VLOOKUP(高校一覧表!D47,INDIRECT("高校"&amp;高校一覧表!C47&amp;"選手データ!A:O"),MATCH("Firstname",INDIRECT("高校"&amp;高校一覧表!C47&amp;"選手データ!1:1"),0),0))</f>
        <v/>
      </c>
      <c r="K106" s="76" t="str">
        <f>IF(高校一覧表!D47="","","JPN")</f>
        <v/>
      </c>
      <c r="L106" s="76" t="str">
        <f>IF(高校一覧表!D47="","",IF(高校一覧表!C47="男",1,2))</f>
        <v/>
      </c>
      <c r="M106" s="76" t="str">
        <f>IF(高校一覧表!D47="","",高校一覧表!F47)</f>
        <v/>
      </c>
      <c r="N106" s="76" t="str">
        <f ca="1">IF(高校一覧表!D47="","",LEFT(VLOOKUP(高校一覧表!D47,INDIRECT("高校"&amp;高校一覧表!C47&amp;"選手データ!A:O"),MATCH("Birthday",INDIRECT("高校"&amp;高校一覧表!C47&amp;"選手データ!1:1"),0),0),4))</f>
        <v/>
      </c>
      <c r="O106" s="76" t="str">
        <f>IF(高校一覧表!D47="","","0")</f>
        <v/>
      </c>
      <c r="P106" s="76" t="str">
        <f>IF(高校一覧表!D47="","","千葉")</f>
        <v/>
      </c>
      <c r="R106" s="76" t="str">
        <f>IF(高校一覧表!G47="","",VLOOKUP(高校一覧表!G47,競技csv!$A:$O,MATCH("競技コード",競技csv!$1:$1,0),0))</f>
        <v/>
      </c>
      <c r="S106" s="76" t="str" cm="1">
        <f t="array" ref="S106">IF(高校一覧表!J47="","",高校一覧表!J47&amp;".")&amp;_xlfn.IFS(高校一覧表!K47="","",OR(VLOOKUP(R106,競技csv!$B:$O,2,0)&lt;=31,VLOOKUP(R106,競技csv!$B:$O,2,0)&gt;=100),TEXT(高校一覧表!K47,"00")&amp;".",TRUE,TEXT(高校一覧表!K47,"00")&amp;"m")&amp;IF(高校一覧表!L47="","",TEXT(高校一覧表!L47,"00"))</f>
        <v/>
      </c>
      <c r="T106" s="76" t="str">
        <f>IF(高校一覧表!G47="","","0")</f>
        <v/>
      </c>
      <c r="U106" s="76" t="str">
        <f>IF(高校一覧表!G47="","","2")</f>
        <v/>
      </c>
      <c r="V106" s="76" t="str">
        <f>IF(高校一覧表!M47="","",VLOOKUP(高校一覧表!M47,競技csv!$A:$O,MATCH("競技コード",競技csv!$1:$1,0),0))</f>
        <v/>
      </c>
      <c r="W106" s="76" t="str" cm="1">
        <f t="array" ref="W106">IF(高校一覧表!P47="","",高校一覧表!P47&amp;".")&amp;_xlfn.IFS(高校一覧表!Q47="","",OR(VLOOKUP(V106,競技csv!$B:$O,2,0)&lt;=31,VLOOKUP(V106,競技csv!$B:$O,2,0)&gt;=100),TEXT(高校一覧表!Q47,"00")&amp;".",TRUE,TEXT(高校一覧表!Q47,"00")&amp;"m")&amp;IF(高校一覧表!R47="","",TEXT(高校一覧表!R47,"00"))</f>
        <v/>
      </c>
      <c r="X106" s="76" t="str">
        <f>IF(高校一覧表!M47="","","0")</f>
        <v/>
      </c>
      <c r="Y106" s="76" t="str">
        <f>IF(高校一覧表!M47="","","2")</f>
        <v/>
      </c>
      <c r="Z106" s="76" t="str">
        <f>IF(高校一覧表!S47="","",VLOOKUP("一般"&amp;高校一覧表!C47&amp;"子4X100mR",競技csv!A:O,MATCH("競技コード",競技csv!$1:$1,0),0))</f>
        <v/>
      </c>
      <c r="AA106" s="76" t="str">
        <f>IF(高校一覧表!T47="","",高校一覧表!T47&amp;".")&amp;IF(高校一覧表!U47="","",TEXT(高校一覧表!U47,"00")&amp;".")&amp;IF(高校一覧表!V47="","",TEXT(高校一覧表!V47,"00"))</f>
        <v/>
      </c>
      <c r="AB106" s="76" t="str">
        <f>IF(高校一覧表!S47="","","0")</f>
        <v/>
      </c>
      <c r="AC106" s="76" t="str">
        <f>IF(高校一覧表!S47="","","2")</f>
        <v/>
      </c>
    </row>
    <row r="107" spans="1:29" ht="18" customHeight="1">
      <c r="A107" s="76">
        <f t="shared" si="0"/>
        <v>0</v>
      </c>
      <c r="B107" s="76" t="str">
        <f>IF(高校一覧表!D48="","",IF(高校一覧表!C48="男",30000+高校一覧表!D48,40000+高校一覧表!D48))</f>
        <v/>
      </c>
      <c r="C107" s="76" t="str">
        <f ca="1">IF(高校一覧表!D48="","",VLOOKUP(VLOOKUP(高校一覧表!D48,INDIRECT("高校"&amp;高校一覧表!C48&amp;"選手データ!A:O"),MATCH("所属",INDIRECT("高校"&amp;高校一覧表!C48&amp;"選手データ!1:1"),0),0),所属csv!$A:$H,MATCH("所属コード",所属csv!$1:$1,0),0))</f>
        <v/>
      </c>
      <c r="F107" s="76" t="str">
        <f>IF(高校一覧表!D48="","",高校一覧表!D48)</f>
        <v/>
      </c>
      <c r="G107" s="76" t="str">
        <f ca="1">IF(高校一覧表!E48="","",高校一覧表!E48)</f>
        <v/>
      </c>
      <c r="H107" s="76" t="str">
        <f ca="1">IF(高校一覧表!D48="","",VLOOKUP(高校一覧表!D48,INDIRECT("高校"&amp;高校一覧表!C48&amp;"選手データ!A:O"),MATCH("ﾌﾘｶﾞﾅ(姓)",INDIRECT("高校"&amp;高校一覧表!C48&amp;"選手データ!1:1"),0),0)&amp;" "&amp;VLOOKUP(高校一覧表!D48,INDIRECT("高校"&amp;高校一覧表!C48&amp;"選手データ!A:O"),MATCH("ﾌﾘｶﾞﾅ(名)",INDIRECT("高校"&amp;高校一覧表!C48&amp;"選手データ!1:1"),0),0))</f>
        <v/>
      </c>
      <c r="I107" s="76" t="str">
        <f ca="1">IF(高校一覧表!E48="","",高校一覧表!E48)</f>
        <v/>
      </c>
      <c r="J107" s="76" t="str">
        <f ca="1">IF(高校一覧表!D48="","",VLOOKUP(高校一覧表!D48,INDIRECT("高校"&amp;高校一覧表!C48&amp;"選手データ!A:O"),MATCH("FAMILY NAME",INDIRECT("高校"&amp;高校一覧表!C48&amp;"選手データ!1:1"),0),0)&amp;" "&amp;VLOOKUP(高校一覧表!D48,INDIRECT("高校"&amp;高校一覧表!C48&amp;"選手データ!A:O"),MATCH("Firstname",INDIRECT("高校"&amp;高校一覧表!C48&amp;"選手データ!1:1"),0),0))</f>
        <v/>
      </c>
      <c r="K107" s="76" t="str">
        <f>IF(高校一覧表!D48="","","JPN")</f>
        <v/>
      </c>
      <c r="L107" s="76" t="str">
        <f>IF(高校一覧表!D48="","",IF(高校一覧表!C48="男",1,2))</f>
        <v/>
      </c>
      <c r="M107" s="76" t="str">
        <f>IF(高校一覧表!D48="","",高校一覧表!F48)</f>
        <v/>
      </c>
      <c r="N107" s="76" t="str">
        <f ca="1">IF(高校一覧表!D48="","",LEFT(VLOOKUP(高校一覧表!D48,INDIRECT("高校"&amp;高校一覧表!C48&amp;"選手データ!A:O"),MATCH("Birthday",INDIRECT("高校"&amp;高校一覧表!C48&amp;"選手データ!1:1"),0),0),4))</f>
        <v/>
      </c>
      <c r="O107" s="76" t="str">
        <f>IF(高校一覧表!D48="","","0")</f>
        <v/>
      </c>
      <c r="P107" s="76" t="str">
        <f>IF(高校一覧表!D48="","","千葉")</f>
        <v/>
      </c>
      <c r="R107" s="76" t="str">
        <f>IF(高校一覧表!G48="","",VLOOKUP(高校一覧表!G48,競技csv!$A:$O,MATCH("競技コード",競技csv!$1:$1,0),0))</f>
        <v/>
      </c>
      <c r="S107" s="76" t="str" cm="1">
        <f t="array" ref="S107">IF(高校一覧表!J48="","",高校一覧表!J48&amp;".")&amp;_xlfn.IFS(高校一覧表!K48="","",OR(VLOOKUP(R107,競技csv!$B:$O,2,0)&lt;=31,VLOOKUP(R107,競技csv!$B:$O,2,0)&gt;=100),TEXT(高校一覧表!K48,"00")&amp;".",TRUE,TEXT(高校一覧表!K48,"00")&amp;"m")&amp;IF(高校一覧表!L48="","",TEXT(高校一覧表!L48,"00"))</f>
        <v/>
      </c>
      <c r="T107" s="76" t="str">
        <f>IF(高校一覧表!G48="","","0")</f>
        <v/>
      </c>
      <c r="U107" s="76" t="str">
        <f>IF(高校一覧表!G48="","","2")</f>
        <v/>
      </c>
      <c r="V107" s="76" t="str">
        <f>IF(高校一覧表!M48="","",VLOOKUP(高校一覧表!M48,競技csv!$A:$O,MATCH("競技コード",競技csv!$1:$1,0),0))</f>
        <v/>
      </c>
      <c r="W107" s="76" t="str" cm="1">
        <f t="array" ref="W107">IF(高校一覧表!P48="","",高校一覧表!P48&amp;".")&amp;_xlfn.IFS(高校一覧表!Q48="","",OR(VLOOKUP(V107,競技csv!$B:$O,2,0)&lt;=31,VLOOKUP(V107,競技csv!$B:$O,2,0)&gt;=100),TEXT(高校一覧表!Q48,"00")&amp;".",TRUE,TEXT(高校一覧表!Q48,"00")&amp;"m")&amp;IF(高校一覧表!R48="","",TEXT(高校一覧表!R48,"00"))</f>
        <v/>
      </c>
      <c r="X107" s="76" t="str">
        <f>IF(高校一覧表!M48="","","0")</f>
        <v/>
      </c>
      <c r="Y107" s="76" t="str">
        <f>IF(高校一覧表!M48="","","2")</f>
        <v/>
      </c>
      <c r="Z107" s="76" t="str">
        <f>IF(高校一覧表!S48="","",VLOOKUP("一般"&amp;高校一覧表!C48&amp;"子4X100mR",競技csv!A:O,MATCH("競技コード",競技csv!$1:$1,0),0))</f>
        <v/>
      </c>
      <c r="AA107" s="76" t="str">
        <f>IF(高校一覧表!T48="","",高校一覧表!T48&amp;".")&amp;IF(高校一覧表!U48="","",TEXT(高校一覧表!U48,"00")&amp;".")&amp;IF(高校一覧表!V48="","",TEXT(高校一覧表!V48,"00"))</f>
        <v/>
      </c>
      <c r="AB107" s="76" t="str">
        <f>IF(高校一覧表!S48="","","0")</f>
        <v/>
      </c>
      <c r="AC107" s="76" t="str">
        <f>IF(高校一覧表!S48="","","2")</f>
        <v/>
      </c>
    </row>
    <row r="108" spans="1:29" ht="18" customHeight="1">
      <c r="A108" s="76">
        <f t="shared" si="0"/>
        <v>0</v>
      </c>
      <c r="B108" s="76" t="str">
        <f>IF(高校一覧表!D49="","",IF(高校一覧表!C49="男",30000+高校一覧表!D49,40000+高校一覧表!D49))</f>
        <v/>
      </c>
      <c r="C108" s="76" t="str">
        <f ca="1">IF(高校一覧表!D49="","",VLOOKUP(VLOOKUP(高校一覧表!D49,INDIRECT("高校"&amp;高校一覧表!C49&amp;"選手データ!A:O"),MATCH("所属",INDIRECT("高校"&amp;高校一覧表!C49&amp;"選手データ!1:1"),0),0),所属csv!$A:$H,MATCH("所属コード",所属csv!$1:$1,0),0))</f>
        <v/>
      </c>
      <c r="F108" s="76" t="str">
        <f>IF(高校一覧表!D49="","",高校一覧表!D49)</f>
        <v/>
      </c>
      <c r="G108" s="76" t="str">
        <f ca="1">IF(高校一覧表!E49="","",高校一覧表!E49)</f>
        <v/>
      </c>
      <c r="H108" s="76" t="str">
        <f ca="1">IF(高校一覧表!D49="","",VLOOKUP(高校一覧表!D49,INDIRECT("高校"&amp;高校一覧表!C49&amp;"選手データ!A:O"),MATCH("ﾌﾘｶﾞﾅ(姓)",INDIRECT("高校"&amp;高校一覧表!C49&amp;"選手データ!1:1"),0),0)&amp;" "&amp;VLOOKUP(高校一覧表!D49,INDIRECT("高校"&amp;高校一覧表!C49&amp;"選手データ!A:O"),MATCH("ﾌﾘｶﾞﾅ(名)",INDIRECT("高校"&amp;高校一覧表!C49&amp;"選手データ!1:1"),0),0))</f>
        <v/>
      </c>
      <c r="I108" s="76" t="str">
        <f ca="1">IF(高校一覧表!E49="","",高校一覧表!E49)</f>
        <v/>
      </c>
      <c r="J108" s="76" t="str">
        <f ca="1">IF(高校一覧表!D49="","",VLOOKUP(高校一覧表!D49,INDIRECT("高校"&amp;高校一覧表!C49&amp;"選手データ!A:O"),MATCH("FAMILY NAME",INDIRECT("高校"&amp;高校一覧表!C49&amp;"選手データ!1:1"),0),0)&amp;" "&amp;VLOOKUP(高校一覧表!D49,INDIRECT("高校"&amp;高校一覧表!C49&amp;"選手データ!A:O"),MATCH("Firstname",INDIRECT("高校"&amp;高校一覧表!C49&amp;"選手データ!1:1"),0),0))</f>
        <v/>
      </c>
      <c r="K108" s="76" t="str">
        <f>IF(高校一覧表!D49="","","JPN")</f>
        <v/>
      </c>
      <c r="L108" s="76" t="str">
        <f>IF(高校一覧表!D49="","",IF(高校一覧表!C49="男",1,2))</f>
        <v/>
      </c>
      <c r="M108" s="76" t="str">
        <f>IF(高校一覧表!D49="","",高校一覧表!F49)</f>
        <v/>
      </c>
      <c r="N108" s="76" t="str">
        <f ca="1">IF(高校一覧表!D49="","",LEFT(VLOOKUP(高校一覧表!D49,INDIRECT("高校"&amp;高校一覧表!C49&amp;"選手データ!A:O"),MATCH("Birthday",INDIRECT("高校"&amp;高校一覧表!C49&amp;"選手データ!1:1"),0),0),4))</f>
        <v/>
      </c>
      <c r="O108" s="76" t="str">
        <f>IF(高校一覧表!D49="","","0")</f>
        <v/>
      </c>
      <c r="P108" s="76" t="str">
        <f>IF(高校一覧表!D49="","","千葉")</f>
        <v/>
      </c>
      <c r="R108" s="76" t="str">
        <f>IF(高校一覧表!G49="","",VLOOKUP(高校一覧表!G49,競技csv!$A:$O,MATCH("競技コード",競技csv!$1:$1,0),0))</f>
        <v/>
      </c>
      <c r="S108" s="76" t="str" cm="1">
        <f t="array" ref="S108">IF(高校一覧表!J49="","",高校一覧表!J49&amp;".")&amp;_xlfn.IFS(高校一覧表!K49="","",OR(VLOOKUP(R108,競技csv!$B:$O,2,0)&lt;=31,VLOOKUP(R108,競技csv!$B:$O,2,0)&gt;=100),TEXT(高校一覧表!K49,"00")&amp;".",TRUE,TEXT(高校一覧表!K49,"00")&amp;"m")&amp;IF(高校一覧表!L49="","",TEXT(高校一覧表!L49,"00"))</f>
        <v/>
      </c>
      <c r="T108" s="76" t="str">
        <f>IF(高校一覧表!G49="","","0")</f>
        <v/>
      </c>
      <c r="U108" s="76" t="str">
        <f>IF(高校一覧表!G49="","","2")</f>
        <v/>
      </c>
      <c r="V108" s="76" t="str">
        <f>IF(高校一覧表!M49="","",VLOOKUP(高校一覧表!M49,競技csv!$A:$O,MATCH("競技コード",競技csv!$1:$1,0),0))</f>
        <v/>
      </c>
      <c r="W108" s="76" t="str" cm="1">
        <f t="array" ref="W108">IF(高校一覧表!P49="","",高校一覧表!P49&amp;".")&amp;_xlfn.IFS(高校一覧表!Q49="","",OR(VLOOKUP(V108,競技csv!$B:$O,2,0)&lt;=31,VLOOKUP(V108,競技csv!$B:$O,2,0)&gt;=100),TEXT(高校一覧表!Q49,"00")&amp;".",TRUE,TEXT(高校一覧表!Q49,"00")&amp;"m")&amp;IF(高校一覧表!R49="","",TEXT(高校一覧表!R49,"00"))</f>
        <v/>
      </c>
      <c r="X108" s="76" t="str">
        <f>IF(高校一覧表!M49="","","0")</f>
        <v/>
      </c>
      <c r="Y108" s="76" t="str">
        <f>IF(高校一覧表!M49="","","2")</f>
        <v/>
      </c>
      <c r="Z108" s="76" t="str">
        <f>IF(高校一覧表!S49="","",VLOOKUP("一般"&amp;高校一覧表!C49&amp;"子4X100mR",競技csv!A:O,MATCH("競技コード",競技csv!$1:$1,0),0))</f>
        <v/>
      </c>
      <c r="AA108" s="76" t="str">
        <f>IF(高校一覧表!T49="","",高校一覧表!T49&amp;".")&amp;IF(高校一覧表!U49="","",TEXT(高校一覧表!U49,"00")&amp;".")&amp;IF(高校一覧表!V49="","",TEXT(高校一覧表!V49,"00"))</f>
        <v/>
      </c>
      <c r="AB108" s="76" t="str">
        <f>IF(高校一覧表!S49="","","0")</f>
        <v/>
      </c>
      <c r="AC108" s="76" t="str">
        <f>IF(高校一覧表!S49="","","2")</f>
        <v/>
      </c>
    </row>
    <row r="109" spans="1:29" ht="18" customHeight="1">
      <c r="A109" s="76">
        <f t="shared" si="0"/>
        <v>0</v>
      </c>
      <c r="B109" s="76" t="str">
        <f>IF(高校一覧表!D50="","",IF(高校一覧表!C50="男",30000+高校一覧表!D50,40000+高校一覧表!D50))</f>
        <v/>
      </c>
      <c r="C109" s="76" t="str">
        <f ca="1">IF(高校一覧表!D50="","",VLOOKUP(VLOOKUP(高校一覧表!D50,INDIRECT("高校"&amp;高校一覧表!C50&amp;"選手データ!A:O"),MATCH("所属",INDIRECT("高校"&amp;高校一覧表!C50&amp;"選手データ!1:1"),0),0),所属csv!$A:$H,MATCH("所属コード",所属csv!$1:$1,0),0))</f>
        <v/>
      </c>
      <c r="F109" s="76" t="str">
        <f>IF(高校一覧表!D50="","",高校一覧表!D50)</f>
        <v/>
      </c>
      <c r="G109" s="76" t="str">
        <f ca="1">IF(高校一覧表!E50="","",高校一覧表!E50)</f>
        <v/>
      </c>
      <c r="H109" s="76" t="str">
        <f ca="1">IF(高校一覧表!D50="","",VLOOKUP(高校一覧表!D50,INDIRECT("高校"&amp;高校一覧表!C50&amp;"選手データ!A:O"),MATCH("ﾌﾘｶﾞﾅ(姓)",INDIRECT("高校"&amp;高校一覧表!C50&amp;"選手データ!1:1"),0),0)&amp;" "&amp;VLOOKUP(高校一覧表!D50,INDIRECT("高校"&amp;高校一覧表!C50&amp;"選手データ!A:O"),MATCH("ﾌﾘｶﾞﾅ(名)",INDIRECT("高校"&amp;高校一覧表!C50&amp;"選手データ!1:1"),0),0))</f>
        <v/>
      </c>
      <c r="I109" s="76" t="str">
        <f ca="1">IF(高校一覧表!E50="","",高校一覧表!E50)</f>
        <v/>
      </c>
      <c r="J109" s="76" t="str">
        <f ca="1">IF(高校一覧表!D50="","",VLOOKUP(高校一覧表!D50,INDIRECT("高校"&amp;高校一覧表!C50&amp;"選手データ!A:O"),MATCH("FAMILY NAME",INDIRECT("高校"&amp;高校一覧表!C50&amp;"選手データ!1:1"),0),0)&amp;" "&amp;VLOOKUP(高校一覧表!D50,INDIRECT("高校"&amp;高校一覧表!C50&amp;"選手データ!A:O"),MATCH("Firstname",INDIRECT("高校"&amp;高校一覧表!C50&amp;"選手データ!1:1"),0),0))</f>
        <v/>
      </c>
      <c r="K109" s="76" t="str">
        <f>IF(高校一覧表!D50="","","JPN")</f>
        <v/>
      </c>
      <c r="L109" s="76" t="str">
        <f>IF(高校一覧表!D50="","",IF(高校一覧表!C50="男",1,2))</f>
        <v/>
      </c>
      <c r="M109" s="76" t="str">
        <f>IF(高校一覧表!D50="","",高校一覧表!F50)</f>
        <v/>
      </c>
      <c r="N109" s="76" t="str">
        <f ca="1">IF(高校一覧表!D50="","",LEFT(VLOOKUP(高校一覧表!D50,INDIRECT("高校"&amp;高校一覧表!C50&amp;"選手データ!A:O"),MATCH("Birthday",INDIRECT("高校"&amp;高校一覧表!C50&amp;"選手データ!1:1"),0),0),4))</f>
        <v/>
      </c>
      <c r="O109" s="76" t="str">
        <f>IF(高校一覧表!D50="","","0")</f>
        <v/>
      </c>
      <c r="P109" s="76" t="str">
        <f>IF(高校一覧表!D50="","","千葉")</f>
        <v/>
      </c>
      <c r="R109" s="76" t="str">
        <f>IF(高校一覧表!G50="","",VLOOKUP(高校一覧表!G50,競技csv!$A:$O,MATCH("競技コード",競技csv!$1:$1,0),0))</f>
        <v/>
      </c>
      <c r="S109" s="76" t="str" cm="1">
        <f t="array" ref="S109">IF(高校一覧表!J50="","",高校一覧表!J50&amp;".")&amp;_xlfn.IFS(高校一覧表!K50="","",OR(VLOOKUP(R109,競技csv!$B:$O,2,0)&lt;=31,VLOOKUP(R109,競技csv!$B:$O,2,0)&gt;=100),TEXT(高校一覧表!K50,"00")&amp;".",TRUE,TEXT(高校一覧表!K50,"00")&amp;"m")&amp;IF(高校一覧表!L50="","",TEXT(高校一覧表!L50,"00"))</f>
        <v/>
      </c>
      <c r="T109" s="76" t="str">
        <f>IF(高校一覧表!G50="","","0")</f>
        <v/>
      </c>
      <c r="U109" s="76" t="str">
        <f>IF(高校一覧表!G50="","","2")</f>
        <v/>
      </c>
      <c r="V109" s="76" t="str">
        <f>IF(高校一覧表!M50="","",VLOOKUP(高校一覧表!M50,競技csv!$A:$O,MATCH("競技コード",競技csv!$1:$1,0),0))</f>
        <v/>
      </c>
      <c r="W109" s="76" t="str" cm="1">
        <f t="array" ref="W109">IF(高校一覧表!P50="","",高校一覧表!P50&amp;".")&amp;_xlfn.IFS(高校一覧表!Q50="","",OR(VLOOKUP(V109,競技csv!$B:$O,2,0)&lt;=31,VLOOKUP(V109,競技csv!$B:$O,2,0)&gt;=100),TEXT(高校一覧表!Q50,"00")&amp;".",TRUE,TEXT(高校一覧表!Q50,"00")&amp;"m")&amp;IF(高校一覧表!R50="","",TEXT(高校一覧表!R50,"00"))</f>
        <v/>
      </c>
      <c r="X109" s="76" t="str">
        <f>IF(高校一覧表!M50="","","0")</f>
        <v/>
      </c>
      <c r="Y109" s="76" t="str">
        <f>IF(高校一覧表!M50="","","2")</f>
        <v/>
      </c>
      <c r="Z109" s="76" t="str">
        <f>IF(高校一覧表!S50="","",VLOOKUP("一般"&amp;高校一覧表!C50&amp;"子4X100mR",競技csv!A:O,MATCH("競技コード",競技csv!$1:$1,0),0))</f>
        <v/>
      </c>
      <c r="AA109" s="76" t="str">
        <f>IF(高校一覧表!T50="","",高校一覧表!T50&amp;".")&amp;IF(高校一覧表!U50="","",TEXT(高校一覧表!U50,"00")&amp;".")&amp;IF(高校一覧表!V50="","",TEXT(高校一覧表!V50,"00"))</f>
        <v/>
      </c>
      <c r="AB109" s="76" t="str">
        <f>IF(高校一覧表!S50="","","0")</f>
        <v/>
      </c>
      <c r="AC109" s="76" t="str">
        <f>IF(高校一覧表!S50="","","2")</f>
        <v/>
      </c>
    </row>
    <row r="110" spans="1:29" ht="18" customHeight="1">
      <c r="A110" s="76">
        <f t="shared" si="0"/>
        <v>0</v>
      </c>
      <c r="B110" s="76" t="str">
        <f>IF(高校一覧表!D51="","",IF(高校一覧表!C51="男",30000+高校一覧表!D51,40000+高校一覧表!D51))</f>
        <v/>
      </c>
      <c r="C110" s="76" t="str">
        <f ca="1">IF(高校一覧表!D51="","",VLOOKUP(VLOOKUP(高校一覧表!D51,INDIRECT("高校"&amp;高校一覧表!C51&amp;"選手データ!A:O"),MATCH("所属",INDIRECT("高校"&amp;高校一覧表!C51&amp;"選手データ!1:1"),0),0),所属csv!$A:$H,MATCH("所属コード",所属csv!$1:$1,0),0))</f>
        <v/>
      </c>
      <c r="F110" s="76" t="str">
        <f>IF(高校一覧表!D51="","",高校一覧表!D51)</f>
        <v/>
      </c>
      <c r="G110" s="76" t="str">
        <f ca="1">IF(高校一覧表!E51="","",高校一覧表!E51)</f>
        <v/>
      </c>
      <c r="H110" s="76" t="str">
        <f ca="1">IF(高校一覧表!D51="","",VLOOKUP(高校一覧表!D51,INDIRECT("高校"&amp;高校一覧表!C51&amp;"選手データ!A:O"),MATCH("ﾌﾘｶﾞﾅ(姓)",INDIRECT("高校"&amp;高校一覧表!C51&amp;"選手データ!1:1"),0),0)&amp;" "&amp;VLOOKUP(高校一覧表!D51,INDIRECT("高校"&amp;高校一覧表!C51&amp;"選手データ!A:O"),MATCH("ﾌﾘｶﾞﾅ(名)",INDIRECT("高校"&amp;高校一覧表!C51&amp;"選手データ!1:1"),0),0))</f>
        <v/>
      </c>
      <c r="I110" s="76" t="str">
        <f ca="1">IF(高校一覧表!E51="","",高校一覧表!E51)</f>
        <v/>
      </c>
      <c r="J110" s="76" t="str">
        <f ca="1">IF(高校一覧表!D51="","",VLOOKUP(高校一覧表!D51,INDIRECT("高校"&amp;高校一覧表!C51&amp;"選手データ!A:O"),MATCH("FAMILY NAME",INDIRECT("高校"&amp;高校一覧表!C51&amp;"選手データ!1:1"),0),0)&amp;" "&amp;VLOOKUP(高校一覧表!D51,INDIRECT("高校"&amp;高校一覧表!C51&amp;"選手データ!A:O"),MATCH("Firstname",INDIRECT("高校"&amp;高校一覧表!C51&amp;"選手データ!1:1"),0),0))</f>
        <v/>
      </c>
      <c r="K110" s="76" t="str">
        <f>IF(高校一覧表!D51="","","JPN")</f>
        <v/>
      </c>
      <c r="L110" s="76" t="str">
        <f>IF(高校一覧表!D51="","",IF(高校一覧表!C51="男",1,2))</f>
        <v/>
      </c>
      <c r="M110" s="76" t="str">
        <f>IF(高校一覧表!D51="","",高校一覧表!F51)</f>
        <v/>
      </c>
      <c r="N110" s="76" t="str">
        <f ca="1">IF(高校一覧表!D51="","",LEFT(VLOOKUP(高校一覧表!D51,INDIRECT("高校"&amp;高校一覧表!C51&amp;"選手データ!A:O"),MATCH("Birthday",INDIRECT("高校"&amp;高校一覧表!C51&amp;"選手データ!1:1"),0),0),4))</f>
        <v/>
      </c>
      <c r="O110" s="76" t="str">
        <f>IF(高校一覧表!D51="","","0")</f>
        <v/>
      </c>
      <c r="P110" s="76" t="str">
        <f>IF(高校一覧表!D51="","","千葉")</f>
        <v/>
      </c>
      <c r="R110" s="76" t="str">
        <f>IF(高校一覧表!G51="","",VLOOKUP(高校一覧表!G51,競技csv!$A:$O,MATCH("競技コード",競技csv!$1:$1,0),0))</f>
        <v/>
      </c>
      <c r="S110" s="76" t="str" cm="1">
        <f t="array" ref="S110">IF(高校一覧表!J51="","",高校一覧表!J51&amp;".")&amp;_xlfn.IFS(高校一覧表!K51="","",OR(VLOOKUP(R110,競技csv!$B:$O,2,0)&lt;=31,VLOOKUP(R110,競技csv!$B:$O,2,0)&gt;=100),TEXT(高校一覧表!K51,"00")&amp;".",TRUE,TEXT(高校一覧表!K51,"00")&amp;"m")&amp;IF(高校一覧表!L51="","",TEXT(高校一覧表!L51,"00"))</f>
        <v/>
      </c>
      <c r="T110" s="76" t="str">
        <f>IF(高校一覧表!G51="","","0")</f>
        <v/>
      </c>
      <c r="U110" s="76" t="str">
        <f>IF(高校一覧表!G51="","","2")</f>
        <v/>
      </c>
      <c r="V110" s="76" t="str">
        <f>IF(高校一覧表!M51="","",VLOOKUP(高校一覧表!M51,競技csv!$A:$O,MATCH("競技コード",競技csv!$1:$1,0),0))</f>
        <v/>
      </c>
      <c r="W110" s="76" t="str" cm="1">
        <f t="array" ref="W110">IF(高校一覧表!P51="","",高校一覧表!P51&amp;".")&amp;_xlfn.IFS(高校一覧表!Q51="","",OR(VLOOKUP(V110,競技csv!$B:$O,2,0)&lt;=31,VLOOKUP(V110,競技csv!$B:$O,2,0)&gt;=100),TEXT(高校一覧表!Q51,"00")&amp;".",TRUE,TEXT(高校一覧表!Q51,"00")&amp;"m")&amp;IF(高校一覧表!R51="","",TEXT(高校一覧表!R51,"00"))</f>
        <v/>
      </c>
      <c r="X110" s="76" t="str">
        <f>IF(高校一覧表!M51="","","0")</f>
        <v/>
      </c>
      <c r="Y110" s="76" t="str">
        <f>IF(高校一覧表!M51="","","2")</f>
        <v/>
      </c>
      <c r="Z110" s="76" t="str">
        <f>IF(高校一覧表!S51="","",VLOOKUP("一般"&amp;高校一覧表!C51&amp;"子4X100mR",競技csv!A:O,MATCH("競技コード",競技csv!$1:$1,0),0))</f>
        <v/>
      </c>
      <c r="AA110" s="76" t="str">
        <f>IF(高校一覧表!T51="","",高校一覧表!T51&amp;".")&amp;IF(高校一覧表!U51="","",TEXT(高校一覧表!U51,"00")&amp;".")&amp;IF(高校一覧表!V51="","",TEXT(高校一覧表!V51,"00"))</f>
        <v/>
      </c>
      <c r="AB110" s="76" t="str">
        <f>IF(高校一覧表!S51="","","0")</f>
        <v/>
      </c>
      <c r="AC110" s="76" t="str">
        <f>IF(高校一覧表!S51="","","2")</f>
        <v/>
      </c>
    </row>
    <row r="111" spans="1:29" ht="18" customHeight="1">
      <c r="A111" s="76">
        <f t="shared" si="0"/>
        <v>0</v>
      </c>
      <c r="B111" s="76" t="str">
        <f>IF(高校一覧表!D52="","",IF(高校一覧表!C52="男",30000+高校一覧表!D52,40000+高校一覧表!D52))</f>
        <v/>
      </c>
      <c r="C111" s="76" t="str">
        <f ca="1">IF(高校一覧表!D52="","",VLOOKUP(VLOOKUP(高校一覧表!D52,INDIRECT("高校"&amp;高校一覧表!C52&amp;"選手データ!A:O"),MATCH("所属",INDIRECT("高校"&amp;高校一覧表!C52&amp;"選手データ!1:1"),0),0),所属csv!$A:$H,MATCH("所属コード",所属csv!$1:$1,0),0))</f>
        <v/>
      </c>
      <c r="F111" s="76" t="str">
        <f>IF(高校一覧表!D52="","",高校一覧表!D52)</f>
        <v/>
      </c>
      <c r="G111" s="76" t="str">
        <f ca="1">IF(高校一覧表!E52="","",高校一覧表!E52)</f>
        <v/>
      </c>
      <c r="H111" s="76" t="str">
        <f ca="1">IF(高校一覧表!D52="","",VLOOKUP(高校一覧表!D52,INDIRECT("高校"&amp;高校一覧表!C52&amp;"選手データ!A:O"),MATCH("ﾌﾘｶﾞﾅ(姓)",INDIRECT("高校"&amp;高校一覧表!C52&amp;"選手データ!1:1"),0),0)&amp;" "&amp;VLOOKUP(高校一覧表!D52,INDIRECT("高校"&amp;高校一覧表!C52&amp;"選手データ!A:O"),MATCH("ﾌﾘｶﾞﾅ(名)",INDIRECT("高校"&amp;高校一覧表!C52&amp;"選手データ!1:1"),0),0))</f>
        <v/>
      </c>
      <c r="I111" s="76" t="str">
        <f ca="1">IF(高校一覧表!E52="","",高校一覧表!E52)</f>
        <v/>
      </c>
      <c r="J111" s="76" t="str">
        <f ca="1">IF(高校一覧表!D52="","",VLOOKUP(高校一覧表!D52,INDIRECT("高校"&amp;高校一覧表!C52&amp;"選手データ!A:O"),MATCH("FAMILY NAME",INDIRECT("高校"&amp;高校一覧表!C52&amp;"選手データ!1:1"),0),0)&amp;" "&amp;VLOOKUP(高校一覧表!D52,INDIRECT("高校"&amp;高校一覧表!C52&amp;"選手データ!A:O"),MATCH("Firstname",INDIRECT("高校"&amp;高校一覧表!C52&amp;"選手データ!1:1"),0),0))</f>
        <v/>
      </c>
      <c r="K111" s="76" t="str">
        <f>IF(高校一覧表!D52="","","JPN")</f>
        <v/>
      </c>
      <c r="L111" s="76" t="str">
        <f>IF(高校一覧表!D52="","",IF(高校一覧表!C52="男",1,2))</f>
        <v/>
      </c>
      <c r="M111" s="76" t="str">
        <f>IF(高校一覧表!D52="","",高校一覧表!F52)</f>
        <v/>
      </c>
      <c r="N111" s="76" t="str">
        <f ca="1">IF(高校一覧表!D52="","",LEFT(VLOOKUP(高校一覧表!D52,INDIRECT("高校"&amp;高校一覧表!C52&amp;"選手データ!A:O"),MATCH("Birthday",INDIRECT("高校"&amp;高校一覧表!C52&amp;"選手データ!1:1"),0),0),4))</f>
        <v/>
      </c>
      <c r="O111" s="76" t="str">
        <f>IF(高校一覧表!D52="","","0")</f>
        <v/>
      </c>
      <c r="P111" s="76" t="str">
        <f>IF(高校一覧表!D52="","","千葉")</f>
        <v/>
      </c>
      <c r="R111" s="76" t="str">
        <f>IF(高校一覧表!G52="","",VLOOKUP(高校一覧表!G52,競技csv!$A:$O,MATCH("競技コード",競技csv!$1:$1,0),0))</f>
        <v/>
      </c>
      <c r="S111" s="76" t="str" cm="1">
        <f t="array" ref="S111">IF(高校一覧表!J52="","",高校一覧表!J52&amp;".")&amp;_xlfn.IFS(高校一覧表!K52="","",OR(VLOOKUP(R111,競技csv!$B:$O,2,0)&lt;=31,VLOOKUP(R111,競技csv!$B:$O,2,0)&gt;=100),TEXT(高校一覧表!K52,"00")&amp;".",TRUE,TEXT(高校一覧表!K52,"00")&amp;"m")&amp;IF(高校一覧表!L52="","",TEXT(高校一覧表!L52,"00"))</f>
        <v/>
      </c>
      <c r="T111" s="76" t="str">
        <f>IF(高校一覧表!G52="","","0")</f>
        <v/>
      </c>
      <c r="U111" s="76" t="str">
        <f>IF(高校一覧表!G52="","","2")</f>
        <v/>
      </c>
      <c r="V111" s="76" t="str">
        <f>IF(高校一覧表!M52="","",VLOOKUP(高校一覧表!M52,競技csv!$A:$O,MATCH("競技コード",競技csv!$1:$1,0),0))</f>
        <v/>
      </c>
      <c r="W111" s="76" t="str" cm="1">
        <f t="array" ref="W111">IF(高校一覧表!P52="","",高校一覧表!P52&amp;".")&amp;_xlfn.IFS(高校一覧表!Q52="","",OR(VLOOKUP(V111,競技csv!$B:$O,2,0)&lt;=31,VLOOKUP(V111,競技csv!$B:$O,2,0)&gt;=100),TEXT(高校一覧表!Q52,"00")&amp;".",TRUE,TEXT(高校一覧表!Q52,"00")&amp;"m")&amp;IF(高校一覧表!R52="","",TEXT(高校一覧表!R52,"00"))</f>
        <v/>
      </c>
      <c r="X111" s="76" t="str">
        <f>IF(高校一覧表!M52="","","0")</f>
        <v/>
      </c>
      <c r="Y111" s="76" t="str">
        <f>IF(高校一覧表!M52="","","2")</f>
        <v/>
      </c>
      <c r="Z111" s="76" t="str">
        <f>IF(高校一覧表!S52="","",VLOOKUP("一般"&amp;高校一覧表!C52&amp;"子4X100mR",競技csv!A:O,MATCH("競技コード",競技csv!$1:$1,0),0))</f>
        <v/>
      </c>
      <c r="AA111" s="76" t="str">
        <f>IF(高校一覧表!T52="","",高校一覧表!T52&amp;".")&amp;IF(高校一覧表!U52="","",TEXT(高校一覧表!U52,"00")&amp;".")&amp;IF(高校一覧表!V52="","",TEXT(高校一覧表!V52,"00"))</f>
        <v/>
      </c>
      <c r="AB111" s="76" t="str">
        <f>IF(高校一覧表!S52="","","0")</f>
        <v/>
      </c>
      <c r="AC111" s="76" t="str">
        <f>IF(高校一覧表!S52="","","2")</f>
        <v/>
      </c>
    </row>
    <row r="112" spans="1:29" ht="18" customHeight="1">
      <c r="A112" s="76">
        <f t="shared" si="0"/>
        <v>0</v>
      </c>
      <c r="B112" s="76" t="str">
        <f>IF(高校一覧表!D53="","",IF(高校一覧表!C53="男",30000+高校一覧表!D53,40000+高校一覧表!D53))</f>
        <v/>
      </c>
      <c r="C112" s="76" t="str">
        <f ca="1">IF(高校一覧表!D53="","",VLOOKUP(VLOOKUP(高校一覧表!D53,INDIRECT("高校"&amp;高校一覧表!C53&amp;"選手データ!A:O"),MATCH("所属",INDIRECT("高校"&amp;高校一覧表!C53&amp;"選手データ!1:1"),0),0),所属csv!$A:$H,MATCH("所属コード",所属csv!$1:$1,0),0))</f>
        <v/>
      </c>
      <c r="F112" s="76" t="str">
        <f>IF(高校一覧表!D53="","",高校一覧表!D53)</f>
        <v/>
      </c>
      <c r="G112" s="76" t="str">
        <f ca="1">IF(高校一覧表!E53="","",高校一覧表!E53)</f>
        <v/>
      </c>
      <c r="H112" s="76" t="str">
        <f ca="1">IF(高校一覧表!D53="","",VLOOKUP(高校一覧表!D53,INDIRECT("高校"&amp;高校一覧表!C53&amp;"選手データ!A:O"),MATCH("ﾌﾘｶﾞﾅ(姓)",INDIRECT("高校"&amp;高校一覧表!C53&amp;"選手データ!1:1"),0),0)&amp;" "&amp;VLOOKUP(高校一覧表!D53,INDIRECT("高校"&amp;高校一覧表!C53&amp;"選手データ!A:O"),MATCH("ﾌﾘｶﾞﾅ(名)",INDIRECT("高校"&amp;高校一覧表!C53&amp;"選手データ!1:1"),0),0))</f>
        <v/>
      </c>
      <c r="I112" s="76" t="str">
        <f ca="1">IF(高校一覧表!E53="","",高校一覧表!E53)</f>
        <v/>
      </c>
      <c r="J112" s="76" t="str">
        <f ca="1">IF(高校一覧表!D53="","",VLOOKUP(高校一覧表!D53,INDIRECT("高校"&amp;高校一覧表!C53&amp;"選手データ!A:O"),MATCH("FAMILY NAME",INDIRECT("高校"&amp;高校一覧表!C53&amp;"選手データ!1:1"),0),0)&amp;" "&amp;VLOOKUP(高校一覧表!D53,INDIRECT("高校"&amp;高校一覧表!C53&amp;"選手データ!A:O"),MATCH("Firstname",INDIRECT("高校"&amp;高校一覧表!C53&amp;"選手データ!1:1"),0),0))</f>
        <v/>
      </c>
      <c r="K112" s="76" t="str">
        <f>IF(高校一覧表!D53="","","JPN")</f>
        <v/>
      </c>
      <c r="L112" s="76" t="str">
        <f>IF(高校一覧表!D53="","",IF(高校一覧表!C53="男",1,2))</f>
        <v/>
      </c>
      <c r="M112" s="76" t="str">
        <f>IF(高校一覧表!D53="","",高校一覧表!F53)</f>
        <v/>
      </c>
      <c r="N112" s="76" t="str">
        <f ca="1">IF(高校一覧表!D53="","",LEFT(VLOOKUP(高校一覧表!D53,INDIRECT("高校"&amp;高校一覧表!C53&amp;"選手データ!A:O"),MATCH("Birthday",INDIRECT("高校"&amp;高校一覧表!C53&amp;"選手データ!1:1"),0),0),4))</f>
        <v/>
      </c>
      <c r="O112" s="76" t="str">
        <f>IF(高校一覧表!D53="","","0")</f>
        <v/>
      </c>
      <c r="P112" s="76" t="str">
        <f>IF(高校一覧表!D53="","","千葉")</f>
        <v/>
      </c>
      <c r="R112" s="76" t="str">
        <f>IF(高校一覧表!G53="","",VLOOKUP(高校一覧表!G53,競技csv!$A:$O,MATCH("競技コード",競技csv!$1:$1,0),0))</f>
        <v/>
      </c>
      <c r="S112" s="76" t="str" cm="1">
        <f t="array" ref="S112">IF(高校一覧表!J53="","",高校一覧表!J53&amp;".")&amp;_xlfn.IFS(高校一覧表!K53="","",OR(VLOOKUP(R112,競技csv!$B:$O,2,0)&lt;=31,VLOOKUP(R112,競技csv!$B:$O,2,0)&gt;=100),TEXT(高校一覧表!K53,"00")&amp;".",TRUE,TEXT(高校一覧表!K53,"00")&amp;"m")&amp;IF(高校一覧表!L53="","",TEXT(高校一覧表!L53,"00"))</f>
        <v/>
      </c>
      <c r="T112" s="76" t="str">
        <f>IF(高校一覧表!G53="","","0")</f>
        <v/>
      </c>
      <c r="U112" s="76" t="str">
        <f>IF(高校一覧表!G53="","","2")</f>
        <v/>
      </c>
      <c r="V112" s="76" t="str">
        <f>IF(高校一覧表!M53="","",VLOOKUP(高校一覧表!M53,競技csv!$A:$O,MATCH("競技コード",競技csv!$1:$1,0),0))</f>
        <v/>
      </c>
      <c r="W112" s="76" t="str" cm="1">
        <f t="array" ref="W112">IF(高校一覧表!P53="","",高校一覧表!P53&amp;".")&amp;_xlfn.IFS(高校一覧表!Q53="","",OR(VLOOKUP(V112,競技csv!$B:$O,2,0)&lt;=31,VLOOKUP(V112,競技csv!$B:$O,2,0)&gt;=100),TEXT(高校一覧表!Q53,"00")&amp;".",TRUE,TEXT(高校一覧表!Q53,"00")&amp;"m")&amp;IF(高校一覧表!R53="","",TEXT(高校一覧表!R53,"00"))</f>
        <v/>
      </c>
      <c r="X112" s="76" t="str">
        <f>IF(高校一覧表!M53="","","0")</f>
        <v/>
      </c>
      <c r="Y112" s="76" t="str">
        <f>IF(高校一覧表!M53="","","2")</f>
        <v/>
      </c>
      <c r="Z112" s="76" t="str">
        <f>IF(高校一覧表!S53="","",VLOOKUP("一般"&amp;高校一覧表!C53&amp;"子4X100mR",競技csv!A:O,MATCH("競技コード",競技csv!$1:$1,0),0))</f>
        <v/>
      </c>
      <c r="AA112" s="76" t="str">
        <f>IF(高校一覧表!T53="","",高校一覧表!T53&amp;".")&amp;IF(高校一覧表!U53="","",TEXT(高校一覧表!U53,"00")&amp;".")&amp;IF(高校一覧表!V53="","",TEXT(高校一覧表!V53,"00"))</f>
        <v/>
      </c>
      <c r="AB112" s="76" t="str">
        <f>IF(高校一覧表!S53="","","0")</f>
        <v/>
      </c>
      <c r="AC112" s="76" t="str">
        <f>IF(高校一覧表!S53="","","2")</f>
        <v/>
      </c>
    </row>
    <row r="113" spans="1:29" ht="18" customHeight="1">
      <c r="A113" s="76">
        <f t="shared" si="0"/>
        <v>0</v>
      </c>
      <c r="B113" s="76" t="str">
        <f>IF(高校一覧表!D54="","",IF(高校一覧表!C54="男",30000+高校一覧表!D54,40000+高校一覧表!D54))</f>
        <v/>
      </c>
      <c r="C113" s="76" t="str">
        <f ca="1">IF(高校一覧表!D54="","",VLOOKUP(VLOOKUP(高校一覧表!D54,INDIRECT("高校"&amp;高校一覧表!C54&amp;"選手データ!A:O"),MATCH("所属",INDIRECT("高校"&amp;高校一覧表!C54&amp;"選手データ!1:1"),0),0),所属csv!$A:$H,MATCH("所属コード",所属csv!$1:$1,0),0))</f>
        <v/>
      </c>
      <c r="F113" s="76" t="str">
        <f>IF(高校一覧表!D54="","",高校一覧表!D54)</f>
        <v/>
      </c>
      <c r="G113" s="76" t="str">
        <f ca="1">IF(高校一覧表!E54="","",高校一覧表!E54)</f>
        <v/>
      </c>
      <c r="H113" s="76" t="str">
        <f ca="1">IF(高校一覧表!D54="","",VLOOKUP(高校一覧表!D54,INDIRECT("高校"&amp;高校一覧表!C54&amp;"選手データ!A:O"),MATCH("ﾌﾘｶﾞﾅ(姓)",INDIRECT("高校"&amp;高校一覧表!C54&amp;"選手データ!1:1"),0),0)&amp;" "&amp;VLOOKUP(高校一覧表!D54,INDIRECT("高校"&amp;高校一覧表!C54&amp;"選手データ!A:O"),MATCH("ﾌﾘｶﾞﾅ(名)",INDIRECT("高校"&amp;高校一覧表!C54&amp;"選手データ!1:1"),0),0))</f>
        <v/>
      </c>
      <c r="I113" s="76" t="str">
        <f ca="1">IF(高校一覧表!E54="","",高校一覧表!E54)</f>
        <v/>
      </c>
      <c r="J113" s="76" t="str">
        <f ca="1">IF(高校一覧表!D54="","",VLOOKUP(高校一覧表!D54,INDIRECT("高校"&amp;高校一覧表!C54&amp;"選手データ!A:O"),MATCH("FAMILY NAME",INDIRECT("高校"&amp;高校一覧表!C54&amp;"選手データ!1:1"),0),0)&amp;" "&amp;VLOOKUP(高校一覧表!D54,INDIRECT("高校"&amp;高校一覧表!C54&amp;"選手データ!A:O"),MATCH("Firstname",INDIRECT("高校"&amp;高校一覧表!C54&amp;"選手データ!1:1"),0),0))</f>
        <v/>
      </c>
      <c r="K113" s="76" t="str">
        <f>IF(高校一覧表!D54="","","JPN")</f>
        <v/>
      </c>
      <c r="L113" s="76" t="str">
        <f>IF(高校一覧表!D54="","",IF(高校一覧表!C54="男",1,2))</f>
        <v/>
      </c>
      <c r="M113" s="76" t="str">
        <f>IF(高校一覧表!D54="","",高校一覧表!F54)</f>
        <v/>
      </c>
      <c r="N113" s="76" t="str">
        <f ca="1">IF(高校一覧表!D54="","",LEFT(VLOOKUP(高校一覧表!D54,INDIRECT("高校"&amp;高校一覧表!C54&amp;"選手データ!A:O"),MATCH("Birthday",INDIRECT("高校"&amp;高校一覧表!C54&amp;"選手データ!1:1"),0),0),4))</f>
        <v/>
      </c>
      <c r="O113" s="76" t="str">
        <f>IF(高校一覧表!D54="","","0")</f>
        <v/>
      </c>
      <c r="P113" s="76" t="str">
        <f>IF(高校一覧表!D54="","","千葉")</f>
        <v/>
      </c>
      <c r="R113" s="76" t="str">
        <f>IF(高校一覧表!G54="","",VLOOKUP(高校一覧表!G54,競技csv!$A:$O,MATCH("競技コード",競技csv!$1:$1,0),0))</f>
        <v/>
      </c>
      <c r="S113" s="76" t="str" cm="1">
        <f t="array" ref="S113">IF(高校一覧表!J54="","",高校一覧表!J54&amp;".")&amp;_xlfn.IFS(高校一覧表!K54="","",OR(VLOOKUP(R113,競技csv!$B:$O,2,0)&lt;=31,VLOOKUP(R113,競技csv!$B:$O,2,0)&gt;=100),TEXT(高校一覧表!K54,"00")&amp;".",TRUE,TEXT(高校一覧表!K54,"00")&amp;"m")&amp;IF(高校一覧表!L54="","",TEXT(高校一覧表!L54,"00"))</f>
        <v/>
      </c>
      <c r="T113" s="76" t="str">
        <f>IF(高校一覧表!G54="","","0")</f>
        <v/>
      </c>
      <c r="U113" s="76" t="str">
        <f>IF(高校一覧表!G54="","","2")</f>
        <v/>
      </c>
      <c r="V113" s="76" t="str">
        <f>IF(高校一覧表!M54="","",VLOOKUP(高校一覧表!M54,競技csv!$A:$O,MATCH("競技コード",競技csv!$1:$1,0),0))</f>
        <v/>
      </c>
      <c r="W113" s="76" t="str" cm="1">
        <f t="array" ref="W113">IF(高校一覧表!P54="","",高校一覧表!P54&amp;".")&amp;_xlfn.IFS(高校一覧表!Q54="","",OR(VLOOKUP(V113,競技csv!$B:$O,2,0)&lt;=31,VLOOKUP(V113,競技csv!$B:$O,2,0)&gt;=100),TEXT(高校一覧表!Q54,"00")&amp;".",TRUE,TEXT(高校一覧表!Q54,"00")&amp;"m")&amp;IF(高校一覧表!R54="","",TEXT(高校一覧表!R54,"00"))</f>
        <v/>
      </c>
      <c r="X113" s="76" t="str">
        <f>IF(高校一覧表!M54="","","0")</f>
        <v/>
      </c>
      <c r="Y113" s="76" t="str">
        <f>IF(高校一覧表!M54="","","2")</f>
        <v/>
      </c>
      <c r="Z113" s="76" t="str">
        <f>IF(高校一覧表!S54="","",VLOOKUP("一般"&amp;高校一覧表!C54&amp;"子4X100mR",競技csv!A:O,MATCH("競技コード",競技csv!$1:$1,0),0))</f>
        <v/>
      </c>
      <c r="AA113" s="76" t="str">
        <f>IF(高校一覧表!T54="","",高校一覧表!T54&amp;".")&amp;IF(高校一覧表!U54="","",TEXT(高校一覧表!U54,"00")&amp;".")&amp;IF(高校一覧表!V54="","",TEXT(高校一覧表!V54,"00"))</f>
        <v/>
      </c>
      <c r="AB113" s="76" t="str">
        <f>IF(高校一覧表!S54="","","0")</f>
        <v/>
      </c>
      <c r="AC113" s="76" t="str">
        <f>IF(高校一覧表!S54="","","2")</f>
        <v/>
      </c>
    </row>
    <row r="114" spans="1:29" ht="18" customHeight="1">
      <c r="A114" s="76">
        <f t="shared" si="0"/>
        <v>0</v>
      </c>
      <c r="B114" s="76" t="str">
        <f>IF(高校一覧表!D55="","",IF(高校一覧表!C55="男",30000+高校一覧表!D55,40000+高校一覧表!D55))</f>
        <v/>
      </c>
      <c r="C114" s="76" t="str">
        <f ca="1">IF(高校一覧表!D55="","",VLOOKUP(VLOOKUP(高校一覧表!D55,INDIRECT("高校"&amp;高校一覧表!C55&amp;"選手データ!A:O"),MATCH("所属",INDIRECT("高校"&amp;高校一覧表!C55&amp;"選手データ!1:1"),0),0),所属csv!$A:$H,MATCH("所属コード",所属csv!$1:$1,0),0))</f>
        <v/>
      </c>
      <c r="F114" s="76" t="str">
        <f>IF(高校一覧表!D55="","",高校一覧表!D55)</f>
        <v/>
      </c>
      <c r="G114" s="76" t="str">
        <f ca="1">IF(高校一覧表!E55="","",高校一覧表!E55)</f>
        <v/>
      </c>
      <c r="H114" s="76" t="str">
        <f ca="1">IF(高校一覧表!D55="","",VLOOKUP(高校一覧表!D55,INDIRECT("高校"&amp;高校一覧表!C55&amp;"選手データ!A:O"),MATCH("ﾌﾘｶﾞﾅ(姓)",INDIRECT("高校"&amp;高校一覧表!C55&amp;"選手データ!1:1"),0),0)&amp;" "&amp;VLOOKUP(高校一覧表!D55,INDIRECT("高校"&amp;高校一覧表!C55&amp;"選手データ!A:O"),MATCH("ﾌﾘｶﾞﾅ(名)",INDIRECT("高校"&amp;高校一覧表!C55&amp;"選手データ!1:1"),0),0))</f>
        <v/>
      </c>
      <c r="I114" s="76" t="str">
        <f ca="1">IF(高校一覧表!E55="","",高校一覧表!E55)</f>
        <v/>
      </c>
      <c r="J114" s="76" t="str">
        <f ca="1">IF(高校一覧表!D55="","",VLOOKUP(高校一覧表!D55,INDIRECT("高校"&amp;高校一覧表!C55&amp;"選手データ!A:O"),MATCH("FAMILY NAME",INDIRECT("高校"&amp;高校一覧表!C55&amp;"選手データ!1:1"),0),0)&amp;" "&amp;VLOOKUP(高校一覧表!D55,INDIRECT("高校"&amp;高校一覧表!C55&amp;"選手データ!A:O"),MATCH("Firstname",INDIRECT("高校"&amp;高校一覧表!C55&amp;"選手データ!1:1"),0),0))</f>
        <v/>
      </c>
      <c r="K114" s="76" t="str">
        <f>IF(高校一覧表!D55="","","JPN")</f>
        <v/>
      </c>
      <c r="L114" s="76" t="str">
        <f>IF(高校一覧表!D55="","",IF(高校一覧表!C55="男",1,2))</f>
        <v/>
      </c>
      <c r="M114" s="76" t="str">
        <f>IF(高校一覧表!D55="","",高校一覧表!F55)</f>
        <v/>
      </c>
      <c r="N114" s="76" t="str">
        <f ca="1">IF(高校一覧表!D55="","",LEFT(VLOOKUP(高校一覧表!D55,INDIRECT("高校"&amp;高校一覧表!C55&amp;"選手データ!A:O"),MATCH("Birthday",INDIRECT("高校"&amp;高校一覧表!C55&amp;"選手データ!1:1"),0),0),4))</f>
        <v/>
      </c>
      <c r="O114" s="76" t="str">
        <f>IF(高校一覧表!D55="","","0")</f>
        <v/>
      </c>
      <c r="P114" s="76" t="str">
        <f>IF(高校一覧表!D55="","","千葉")</f>
        <v/>
      </c>
      <c r="R114" s="76" t="str">
        <f>IF(高校一覧表!G55="","",VLOOKUP(高校一覧表!G55,競技csv!$A:$O,MATCH("競技コード",競技csv!$1:$1,0),0))</f>
        <v/>
      </c>
      <c r="S114" s="76" t="str" cm="1">
        <f t="array" ref="S114">IF(高校一覧表!J55="","",高校一覧表!J55&amp;".")&amp;_xlfn.IFS(高校一覧表!K55="","",OR(VLOOKUP(R114,競技csv!$B:$O,2,0)&lt;=31,VLOOKUP(R114,競技csv!$B:$O,2,0)&gt;=100),TEXT(高校一覧表!K55,"00")&amp;".",TRUE,TEXT(高校一覧表!K55,"00")&amp;"m")&amp;IF(高校一覧表!L55="","",TEXT(高校一覧表!L55,"00"))</f>
        <v/>
      </c>
      <c r="T114" s="76" t="str">
        <f>IF(高校一覧表!G55="","","0")</f>
        <v/>
      </c>
      <c r="U114" s="76" t="str">
        <f>IF(高校一覧表!G55="","","2")</f>
        <v/>
      </c>
      <c r="V114" s="76" t="str">
        <f>IF(高校一覧表!M55="","",VLOOKUP(高校一覧表!M55,競技csv!$A:$O,MATCH("競技コード",競技csv!$1:$1,0),0))</f>
        <v/>
      </c>
      <c r="W114" s="76" t="str" cm="1">
        <f t="array" ref="W114">IF(高校一覧表!P55="","",高校一覧表!P55&amp;".")&amp;_xlfn.IFS(高校一覧表!Q55="","",OR(VLOOKUP(V114,競技csv!$B:$O,2,0)&lt;=31,VLOOKUP(V114,競技csv!$B:$O,2,0)&gt;=100),TEXT(高校一覧表!Q55,"00")&amp;".",TRUE,TEXT(高校一覧表!Q55,"00")&amp;"m")&amp;IF(高校一覧表!R55="","",TEXT(高校一覧表!R55,"00"))</f>
        <v/>
      </c>
      <c r="X114" s="76" t="str">
        <f>IF(高校一覧表!M55="","","0")</f>
        <v/>
      </c>
      <c r="Y114" s="76" t="str">
        <f>IF(高校一覧表!M55="","","2")</f>
        <v/>
      </c>
      <c r="Z114" s="76" t="str">
        <f>IF(高校一覧表!S55="","",VLOOKUP("一般"&amp;高校一覧表!C55&amp;"子4X100mR",競技csv!A:O,MATCH("競技コード",競技csv!$1:$1,0),0))</f>
        <v/>
      </c>
      <c r="AA114" s="76" t="str">
        <f>IF(高校一覧表!T55="","",高校一覧表!T55&amp;".")&amp;IF(高校一覧表!U55="","",TEXT(高校一覧表!U55,"00")&amp;".")&amp;IF(高校一覧表!V55="","",TEXT(高校一覧表!V55,"00"))</f>
        <v/>
      </c>
      <c r="AB114" s="76" t="str">
        <f>IF(高校一覧表!S55="","","0")</f>
        <v/>
      </c>
      <c r="AC114" s="76" t="str">
        <f>IF(高校一覧表!S55="","","2")</f>
        <v/>
      </c>
    </row>
    <row r="115" spans="1:29" ht="18" customHeight="1">
      <c r="A115" s="76">
        <f t="shared" si="0"/>
        <v>0</v>
      </c>
      <c r="B115" s="76" t="str">
        <f>IF(高校一覧表!D56="","",IF(高校一覧表!C56="男",30000+高校一覧表!D56,40000+高校一覧表!D56))</f>
        <v/>
      </c>
      <c r="C115" s="76" t="str">
        <f ca="1">IF(高校一覧表!D56="","",VLOOKUP(VLOOKUP(高校一覧表!D56,INDIRECT("高校"&amp;高校一覧表!C56&amp;"選手データ!A:O"),MATCH("所属",INDIRECT("高校"&amp;高校一覧表!C56&amp;"選手データ!1:1"),0),0),所属csv!$A:$H,MATCH("所属コード",所属csv!$1:$1,0),0))</f>
        <v/>
      </c>
      <c r="F115" s="76" t="str">
        <f>IF(高校一覧表!D56="","",高校一覧表!D56)</f>
        <v/>
      </c>
      <c r="G115" s="76" t="str">
        <f ca="1">IF(高校一覧表!E56="","",高校一覧表!E56)</f>
        <v/>
      </c>
      <c r="H115" s="76" t="str">
        <f ca="1">IF(高校一覧表!D56="","",VLOOKUP(高校一覧表!D56,INDIRECT("高校"&amp;高校一覧表!C56&amp;"選手データ!A:O"),MATCH("ﾌﾘｶﾞﾅ(姓)",INDIRECT("高校"&amp;高校一覧表!C56&amp;"選手データ!1:1"),0),0)&amp;" "&amp;VLOOKUP(高校一覧表!D56,INDIRECT("高校"&amp;高校一覧表!C56&amp;"選手データ!A:O"),MATCH("ﾌﾘｶﾞﾅ(名)",INDIRECT("高校"&amp;高校一覧表!C56&amp;"選手データ!1:1"),0),0))</f>
        <v/>
      </c>
      <c r="I115" s="76" t="str">
        <f ca="1">IF(高校一覧表!E56="","",高校一覧表!E56)</f>
        <v/>
      </c>
      <c r="J115" s="76" t="str">
        <f ca="1">IF(高校一覧表!D56="","",VLOOKUP(高校一覧表!D56,INDIRECT("高校"&amp;高校一覧表!C56&amp;"選手データ!A:O"),MATCH("FAMILY NAME",INDIRECT("高校"&amp;高校一覧表!C56&amp;"選手データ!1:1"),0),0)&amp;" "&amp;VLOOKUP(高校一覧表!D56,INDIRECT("高校"&amp;高校一覧表!C56&amp;"選手データ!A:O"),MATCH("Firstname",INDIRECT("高校"&amp;高校一覧表!C56&amp;"選手データ!1:1"),0),0))</f>
        <v/>
      </c>
      <c r="K115" s="76" t="str">
        <f>IF(高校一覧表!D56="","","JPN")</f>
        <v/>
      </c>
      <c r="L115" s="76" t="str">
        <f>IF(高校一覧表!D56="","",IF(高校一覧表!C56="男",1,2))</f>
        <v/>
      </c>
      <c r="M115" s="76" t="str">
        <f>IF(高校一覧表!D56="","",高校一覧表!F56)</f>
        <v/>
      </c>
      <c r="N115" s="76" t="str">
        <f ca="1">IF(高校一覧表!D56="","",LEFT(VLOOKUP(高校一覧表!D56,INDIRECT("高校"&amp;高校一覧表!C56&amp;"選手データ!A:O"),MATCH("Birthday",INDIRECT("高校"&amp;高校一覧表!C56&amp;"選手データ!1:1"),0),0),4))</f>
        <v/>
      </c>
      <c r="O115" s="76" t="str">
        <f>IF(高校一覧表!D56="","","0")</f>
        <v/>
      </c>
      <c r="P115" s="76" t="str">
        <f>IF(高校一覧表!D56="","","千葉")</f>
        <v/>
      </c>
      <c r="R115" s="76" t="str">
        <f>IF(高校一覧表!G56="","",VLOOKUP(高校一覧表!G56,競技csv!$A:$O,MATCH("競技コード",競技csv!$1:$1,0),0))</f>
        <v/>
      </c>
      <c r="S115" s="76" t="str" cm="1">
        <f t="array" ref="S115">IF(高校一覧表!J56="","",高校一覧表!J56&amp;".")&amp;_xlfn.IFS(高校一覧表!K56="","",OR(VLOOKUP(R115,競技csv!$B:$O,2,0)&lt;=31,VLOOKUP(R115,競技csv!$B:$O,2,0)&gt;=100),TEXT(高校一覧表!K56,"00")&amp;".",TRUE,TEXT(高校一覧表!K56,"00")&amp;"m")&amp;IF(高校一覧表!L56="","",TEXT(高校一覧表!L56,"00"))</f>
        <v/>
      </c>
      <c r="T115" s="76" t="str">
        <f>IF(高校一覧表!G56="","","0")</f>
        <v/>
      </c>
      <c r="U115" s="76" t="str">
        <f>IF(高校一覧表!G56="","","2")</f>
        <v/>
      </c>
      <c r="V115" s="76" t="str">
        <f>IF(高校一覧表!M56="","",VLOOKUP(高校一覧表!M56,競技csv!$A:$O,MATCH("競技コード",競技csv!$1:$1,0),0))</f>
        <v/>
      </c>
      <c r="W115" s="76" t="str" cm="1">
        <f t="array" ref="W115">IF(高校一覧表!P56="","",高校一覧表!P56&amp;".")&amp;_xlfn.IFS(高校一覧表!Q56="","",OR(VLOOKUP(V115,競技csv!$B:$O,2,0)&lt;=31,VLOOKUP(V115,競技csv!$B:$O,2,0)&gt;=100),TEXT(高校一覧表!Q56,"00")&amp;".",TRUE,TEXT(高校一覧表!Q56,"00")&amp;"m")&amp;IF(高校一覧表!R56="","",TEXT(高校一覧表!R56,"00"))</f>
        <v/>
      </c>
      <c r="X115" s="76" t="str">
        <f>IF(高校一覧表!M56="","","0")</f>
        <v/>
      </c>
      <c r="Y115" s="76" t="str">
        <f>IF(高校一覧表!M56="","","2")</f>
        <v/>
      </c>
      <c r="Z115" s="76" t="str">
        <f>IF(高校一覧表!S56="","",VLOOKUP("一般"&amp;高校一覧表!C56&amp;"子4X100mR",競技csv!A:O,MATCH("競技コード",競技csv!$1:$1,0),0))</f>
        <v/>
      </c>
      <c r="AA115" s="76" t="str">
        <f>IF(高校一覧表!T56="","",高校一覧表!T56&amp;".")&amp;IF(高校一覧表!U56="","",TEXT(高校一覧表!U56,"00")&amp;".")&amp;IF(高校一覧表!V56="","",TEXT(高校一覧表!V56,"00"))</f>
        <v/>
      </c>
      <c r="AB115" s="76" t="str">
        <f>IF(高校一覧表!S56="","","0")</f>
        <v/>
      </c>
      <c r="AC115" s="76" t="str">
        <f>IF(高校一覧表!S56="","","2")</f>
        <v/>
      </c>
    </row>
    <row r="116" spans="1:29" ht="18" customHeight="1">
      <c r="A116" s="76">
        <f t="shared" si="0"/>
        <v>0</v>
      </c>
      <c r="B116" s="76" t="str">
        <f>IF(高校一覧表!D57="","",IF(高校一覧表!C57="男",30000+高校一覧表!D57,40000+高校一覧表!D57))</f>
        <v/>
      </c>
      <c r="C116" s="76" t="str">
        <f ca="1">IF(高校一覧表!D57="","",VLOOKUP(VLOOKUP(高校一覧表!D57,INDIRECT("高校"&amp;高校一覧表!C57&amp;"選手データ!A:O"),MATCH("所属",INDIRECT("高校"&amp;高校一覧表!C57&amp;"選手データ!1:1"),0),0),所属csv!$A:$H,MATCH("所属コード",所属csv!$1:$1,0),0))</f>
        <v/>
      </c>
      <c r="F116" s="76" t="str">
        <f>IF(高校一覧表!D57="","",高校一覧表!D57)</f>
        <v/>
      </c>
      <c r="G116" s="76" t="str">
        <f ca="1">IF(高校一覧表!E57="","",高校一覧表!E57)</f>
        <v/>
      </c>
      <c r="H116" s="76" t="str">
        <f ca="1">IF(高校一覧表!D57="","",VLOOKUP(高校一覧表!D57,INDIRECT("高校"&amp;高校一覧表!C57&amp;"選手データ!A:O"),MATCH("ﾌﾘｶﾞﾅ(姓)",INDIRECT("高校"&amp;高校一覧表!C57&amp;"選手データ!1:1"),0),0)&amp;" "&amp;VLOOKUP(高校一覧表!D57,INDIRECT("高校"&amp;高校一覧表!C57&amp;"選手データ!A:O"),MATCH("ﾌﾘｶﾞﾅ(名)",INDIRECT("高校"&amp;高校一覧表!C57&amp;"選手データ!1:1"),0),0))</f>
        <v/>
      </c>
      <c r="I116" s="76" t="str">
        <f ca="1">IF(高校一覧表!E57="","",高校一覧表!E57)</f>
        <v/>
      </c>
      <c r="J116" s="76" t="str">
        <f ca="1">IF(高校一覧表!D57="","",VLOOKUP(高校一覧表!D57,INDIRECT("高校"&amp;高校一覧表!C57&amp;"選手データ!A:O"),MATCH("FAMILY NAME",INDIRECT("高校"&amp;高校一覧表!C57&amp;"選手データ!1:1"),0),0)&amp;" "&amp;VLOOKUP(高校一覧表!D57,INDIRECT("高校"&amp;高校一覧表!C57&amp;"選手データ!A:O"),MATCH("Firstname",INDIRECT("高校"&amp;高校一覧表!C57&amp;"選手データ!1:1"),0),0))</f>
        <v/>
      </c>
      <c r="K116" s="76" t="str">
        <f>IF(高校一覧表!D57="","","JPN")</f>
        <v/>
      </c>
      <c r="L116" s="76" t="str">
        <f>IF(高校一覧表!D57="","",IF(高校一覧表!C57="男",1,2))</f>
        <v/>
      </c>
      <c r="M116" s="76" t="str">
        <f>IF(高校一覧表!D57="","",高校一覧表!F57)</f>
        <v/>
      </c>
      <c r="N116" s="76" t="str">
        <f ca="1">IF(高校一覧表!D57="","",LEFT(VLOOKUP(高校一覧表!D57,INDIRECT("高校"&amp;高校一覧表!C57&amp;"選手データ!A:O"),MATCH("Birthday",INDIRECT("高校"&amp;高校一覧表!C57&amp;"選手データ!1:1"),0),0),4))</f>
        <v/>
      </c>
      <c r="O116" s="76" t="str">
        <f>IF(高校一覧表!D57="","","0")</f>
        <v/>
      </c>
      <c r="P116" s="76" t="str">
        <f>IF(高校一覧表!D57="","","千葉")</f>
        <v/>
      </c>
      <c r="R116" s="76" t="str">
        <f>IF(高校一覧表!G57="","",VLOOKUP(高校一覧表!G57,競技csv!$A:$O,MATCH("競技コード",競技csv!$1:$1,0),0))</f>
        <v/>
      </c>
      <c r="S116" s="76" t="str" cm="1">
        <f t="array" ref="S116">IF(高校一覧表!J57="","",高校一覧表!J57&amp;".")&amp;_xlfn.IFS(高校一覧表!K57="","",OR(VLOOKUP(R116,競技csv!$B:$O,2,0)&lt;=31,VLOOKUP(R116,競技csv!$B:$O,2,0)&gt;=100),TEXT(高校一覧表!K57,"00")&amp;".",TRUE,TEXT(高校一覧表!K57,"00")&amp;"m")&amp;IF(高校一覧表!L57="","",TEXT(高校一覧表!L57,"00"))</f>
        <v/>
      </c>
      <c r="T116" s="76" t="str">
        <f>IF(高校一覧表!G57="","","0")</f>
        <v/>
      </c>
      <c r="U116" s="76" t="str">
        <f>IF(高校一覧表!G57="","","2")</f>
        <v/>
      </c>
      <c r="V116" s="76" t="str">
        <f>IF(高校一覧表!M57="","",VLOOKUP(高校一覧表!M57,競技csv!$A:$O,MATCH("競技コード",競技csv!$1:$1,0),0))</f>
        <v/>
      </c>
      <c r="W116" s="76" t="str" cm="1">
        <f t="array" ref="W116">IF(高校一覧表!P57="","",高校一覧表!P57&amp;".")&amp;_xlfn.IFS(高校一覧表!Q57="","",OR(VLOOKUP(V116,競技csv!$B:$O,2,0)&lt;=31,VLOOKUP(V116,競技csv!$B:$O,2,0)&gt;=100),TEXT(高校一覧表!Q57,"00")&amp;".",TRUE,TEXT(高校一覧表!Q57,"00")&amp;"m")&amp;IF(高校一覧表!R57="","",TEXT(高校一覧表!R57,"00"))</f>
        <v/>
      </c>
      <c r="X116" s="76" t="str">
        <f>IF(高校一覧表!M57="","","0")</f>
        <v/>
      </c>
      <c r="Y116" s="76" t="str">
        <f>IF(高校一覧表!M57="","","2")</f>
        <v/>
      </c>
      <c r="Z116" s="76" t="str">
        <f>IF(高校一覧表!S57="","",VLOOKUP("一般"&amp;高校一覧表!C57&amp;"子4X100mR",競技csv!A:O,MATCH("競技コード",競技csv!$1:$1,0),0))</f>
        <v/>
      </c>
      <c r="AA116" s="76" t="str">
        <f>IF(高校一覧表!T57="","",高校一覧表!T57&amp;".")&amp;IF(高校一覧表!U57="","",TEXT(高校一覧表!U57,"00")&amp;".")&amp;IF(高校一覧表!V57="","",TEXT(高校一覧表!V57,"00"))</f>
        <v/>
      </c>
      <c r="AB116" s="76" t="str">
        <f>IF(高校一覧表!S57="","","0")</f>
        <v/>
      </c>
      <c r="AC116" s="76" t="str">
        <f>IF(高校一覧表!S57="","","2")</f>
        <v/>
      </c>
    </row>
    <row r="117" spans="1:29" ht="18" customHeight="1">
      <c r="A117" s="76">
        <f t="shared" si="0"/>
        <v>0</v>
      </c>
      <c r="B117" s="76" t="str">
        <f>IF(高校一覧表!D58="","",IF(高校一覧表!C58="男",30000+高校一覧表!D58,40000+高校一覧表!D58))</f>
        <v/>
      </c>
      <c r="C117" s="76" t="str">
        <f ca="1">IF(高校一覧表!D58="","",VLOOKUP(VLOOKUP(高校一覧表!D58,INDIRECT("高校"&amp;高校一覧表!C58&amp;"選手データ!A:O"),MATCH("所属",INDIRECT("高校"&amp;高校一覧表!C58&amp;"選手データ!1:1"),0),0),所属csv!$A:$H,MATCH("所属コード",所属csv!$1:$1,0),0))</f>
        <v/>
      </c>
      <c r="F117" s="76" t="str">
        <f>IF(高校一覧表!D58="","",高校一覧表!D58)</f>
        <v/>
      </c>
      <c r="G117" s="76" t="str">
        <f ca="1">IF(高校一覧表!E58="","",高校一覧表!E58)</f>
        <v/>
      </c>
      <c r="H117" s="76" t="str">
        <f ca="1">IF(高校一覧表!D58="","",VLOOKUP(高校一覧表!D58,INDIRECT("高校"&amp;高校一覧表!C58&amp;"選手データ!A:O"),MATCH("ﾌﾘｶﾞﾅ(姓)",INDIRECT("高校"&amp;高校一覧表!C58&amp;"選手データ!1:1"),0),0)&amp;" "&amp;VLOOKUP(高校一覧表!D58,INDIRECT("高校"&amp;高校一覧表!C58&amp;"選手データ!A:O"),MATCH("ﾌﾘｶﾞﾅ(名)",INDIRECT("高校"&amp;高校一覧表!C58&amp;"選手データ!1:1"),0),0))</f>
        <v/>
      </c>
      <c r="I117" s="76" t="str">
        <f ca="1">IF(高校一覧表!E58="","",高校一覧表!E58)</f>
        <v/>
      </c>
      <c r="J117" s="76" t="str">
        <f ca="1">IF(高校一覧表!D58="","",VLOOKUP(高校一覧表!D58,INDIRECT("高校"&amp;高校一覧表!C58&amp;"選手データ!A:O"),MATCH("FAMILY NAME",INDIRECT("高校"&amp;高校一覧表!C58&amp;"選手データ!1:1"),0),0)&amp;" "&amp;VLOOKUP(高校一覧表!D58,INDIRECT("高校"&amp;高校一覧表!C58&amp;"選手データ!A:O"),MATCH("Firstname",INDIRECT("高校"&amp;高校一覧表!C58&amp;"選手データ!1:1"),0),0))</f>
        <v/>
      </c>
      <c r="K117" s="76" t="str">
        <f>IF(高校一覧表!D58="","","JPN")</f>
        <v/>
      </c>
      <c r="L117" s="76" t="str">
        <f>IF(高校一覧表!D58="","",IF(高校一覧表!C58="男",1,2))</f>
        <v/>
      </c>
      <c r="M117" s="76" t="str">
        <f>IF(高校一覧表!D58="","",高校一覧表!F58)</f>
        <v/>
      </c>
      <c r="N117" s="76" t="str">
        <f ca="1">IF(高校一覧表!D58="","",LEFT(VLOOKUP(高校一覧表!D58,INDIRECT("高校"&amp;高校一覧表!C58&amp;"選手データ!A:O"),MATCH("Birthday",INDIRECT("高校"&amp;高校一覧表!C58&amp;"選手データ!1:1"),0),0),4))</f>
        <v/>
      </c>
      <c r="O117" s="76" t="str">
        <f>IF(高校一覧表!D58="","","0")</f>
        <v/>
      </c>
      <c r="P117" s="76" t="str">
        <f>IF(高校一覧表!D58="","","千葉")</f>
        <v/>
      </c>
      <c r="R117" s="76" t="str">
        <f>IF(高校一覧表!G58="","",VLOOKUP(高校一覧表!G58,競技csv!$A:$O,MATCH("競技コード",競技csv!$1:$1,0),0))</f>
        <v/>
      </c>
      <c r="S117" s="76" t="str" cm="1">
        <f t="array" ref="S117">IF(高校一覧表!J58="","",高校一覧表!J58&amp;".")&amp;_xlfn.IFS(高校一覧表!K58="","",OR(VLOOKUP(R117,競技csv!$B:$O,2,0)&lt;=31,VLOOKUP(R117,競技csv!$B:$O,2,0)&gt;=100),TEXT(高校一覧表!K58,"00")&amp;".",TRUE,TEXT(高校一覧表!K58,"00")&amp;"m")&amp;IF(高校一覧表!L58="","",TEXT(高校一覧表!L58,"00"))</f>
        <v/>
      </c>
      <c r="T117" s="76" t="str">
        <f>IF(高校一覧表!G58="","","0")</f>
        <v/>
      </c>
      <c r="U117" s="76" t="str">
        <f>IF(高校一覧表!G58="","","2")</f>
        <v/>
      </c>
      <c r="V117" s="76" t="str">
        <f>IF(高校一覧表!M58="","",VLOOKUP(高校一覧表!M58,競技csv!$A:$O,MATCH("競技コード",競技csv!$1:$1,0),0))</f>
        <v/>
      </c>
      <c r="W117" s="76" t="str" cm="1">
        <f t="array" ref="W117">IF(高校一覧表!P58="","",高校一覧表!P58&amp;".")&amp;_xlfn.IFS(高校一覧表!Q58="","",OR(VLOOKUP(V117,競技csv!$B:$O,2,0)&lt;=31,VLOOKUP(V117,競技csv!$B:$O,2,0)&gt;=100),TEXT(高校一覧表!Q58,"00")&amp;".",TRUE,TEXT(高校一覧表!Q58,"00")&amp;"m")&amp;IF(高校一覧表!R58="","",TEXT(高校一覧表!R58,"00"))</f>
        <v/>
      </c>
      <c r="X117" s="76" t="str">
        <f>IF(高校一覧表!M58="","","0")</f>
        <v/>
      </c>
      <c r="Y117" s="76" t="str">
        <f>IF(高校一覧表!M58="","","2")</f>
        <v/>
      </c>
      <c r="Z117" s="76" t="str">
        <f>IF(高校一覧表!S58="","",VLOOKUP("一般"&amp;高校一覧表!C58&amp;"子4X100mR",競技csv!A:O,MATCH("競技コード",競技csv!$1:$1,0),0))</f>
        <v/>
      </c>
      <c r="AA117" s="76" t="str">
        <f>IF(高校一覧表!T58="","",高校一覧表!T58&amp;".")&amp;IF(高校一覧表!U58="","",TEXT(高校一覧表!U58,"00")&amp;".")&amp;IF(高校一覧表!V58="","",TEXT(高校一覧表!V58,"00"))</f>
        <v/>
      </c>
      <c r="AB117" s="76" t="str">
        <f>IF(高校一覧表!S58="","","0")</f>
        <v/>
      </c>
      <c r="AC117" s="76" t="str">
        <f>IF(高校一覧表!S58="","","2")</f>
        <v/>
      </c>
    </row>
    <row r="118" spans="1:29" ht="18" customHeight="1">
      <c r="A118" s="76">
        <f t="shared" si="0"/>
        <v>0</v>
      </c>
      <c r="B118" s="76" t="str">
        <f>IF(高校一覧表!D59="","",IF(高校一覧表!C59="男",30000+高校一覧表!D59,40000+高校一覧表!D59))</f>
        <v/>
      </c>
      <c r="C118" s="76" t="str">
        <f ca="1">IF(高校一覧表!D59="","",VLOOKUP(VLOOKUP(高校一覧表!D59,INDIRECT("高校"&amp;高校一覧表!C59&amp;"選手データ!A:O"),MATCH("所属",INDIRECT("高校"&amp;高校一覧表!C59&amp;"選手データ!1:1"),0),0),所属csv!$A:$H,MATCH("所属コード",所属csv!$1:$1,0),0))</f>
        <v/>
      </c>
      <c r="F118" s="76" t="str">
        <f>IF(高校一覧表!D59="","",高校一覧表!D59)</f>
        <v/>
      </c>
      <c r="G118" s="76" t="str">
        <f ca="1">IF(高校一覧表!E59="","",高校一覧表!E59)</f>
        <v/>
      </c>
      <c r="H118" s="76" t="str">
        <f ca="1">IF(高校一覧表!D59="","",VLOOKUP(高校一覧表!D59,INDIRECT("高校"&amp;高校一覧表!C59&amp;"選手データ!A:O"),MATCH("ﾌﾘｶﾞﾅ(姓)",INDIRECT("高校"&amp;高校一覧表!C59&amp;"選手データ!1:1"),0),0)&amp;" "&amp;VLOOKUP(高校一覧表!D59,INDIRECT("高校"&amp;高校一覧表!C59&amp;"選手データ!A:O"),MATCH("ﾌﾘｶﾞﾅ(名)",INDIRECT("高校"&amp;高校一覧表!C59&amp;"選手データ!1:1"),0),0))</f>
        <v/>
      </c>
      <c r="I118" s="76" t="str">
        <f ca="1">IF(高校一覧表!E59="","",高校一覧表!E59)</f>
        <v/>
      </c>
      <c r="J118" s="76" t="str">
        <f ca="1">IF(高校一覧表!D59="","",VLOOKUP(高校一覧表!D59,INDIRECT("高校"&amp;高校一覧表!C59&amp;"選手データ!A:O"),MATCH("FAMILY NAME",INDIRECT("高校"&amp;高校一覧表!C59&amp;"選手データ!1:1"),0),0)&amp;" "&amp;VLOOKUP(高校一覧表!D59,INDIRECT("高校"&amp;高校一覧表!C59&amp;"選手データ!A:O"),MATCH("Firstname",INDIRECT("高校"&amp;高校一覧表!C59&amp;"選手データ!1:1"),0),0))</f>
        <v/>
      </c>
      <c r="K118" s="76" t="str">
        <f>IF(高校一覧表!D59="","","JPN")</f>
        <v/>
      </c>
      <c r="L118" s="76" t="str">
        <f>IF(高校一覧表!D59="","",IF(高校一覧表!C59="男",1,2))</f>
        <v/>
      </c>
      <c r="M118" s="76" t="str">
        <f>IF(高校一覧表!D59="","",高校一覧表!F59)</f>
        <v/>
      </c>
      <c r="N118" s="76" t="str">
        <f ca="1">IF(高校一覧表!D59="","",LEFT(VLOOKUP(高校一覧表!D59,INDIRECT("高校"&amp;高校一覧表!C59&amp;"選手データ!A:O"),MATCH("Birthday",INDIRECT("高校"&amp;高校一覧表!C59&amp;"選手データ!1:1"),0),0),4))</f>
        <v/>
      </c>
      <c r="O118" s="76" t="str">
        <f>IF(高校一覧表!D59="","","0")</f>
        <v/>
      </c>
      <c r="P118" s="76" t="str">
        <f>IF(高校一覧表!D59="","","千葉")</f>
        <v/>
      </c>
      <c r="R118" s="76" t="str">
        <f>IF(高校一覧表!G59="","",VLOOKUP(高校一覧表!G59,競技csv!$A:$O,MATCH("競技コード",競技csv!$1:$1,0),0))</f>
        <v/>
      </c>
      <c r="S118" s="76" t="str" cm="1">
        <f t="array" ref="S118">IF(高校一覧表!J59="","",高校一覧表!J59&amp;".")&amp;_xlfn.IFS(高校一覧表!K59="","",OR(VLOOKUP(R118,競技csv!$B:$O,2,0)&lt;=31,VLOOKUP(R118,競技csv!$B:$O,2,0)&gt;=100),TEXT(高校一覧表!K59,"00")&amp;".",TRUE,TEXT(高校一覧表!K59,"00")&amp;"m")&amp;IF(高校一覧表!L59="","",TEXT(高校一覧表!L59,"00"))</f>
        <v/>
      </c>
      <c r="T118" s="76" t="str">
        <f>IF(高校一覧表!G59="","","0")</f>
        <v/>
      </c>
      <c r="U118" s="76" t="str">
        <f>IF(高校一覧表!G59="","","2")</f>
        <v/>
      </c>
      <c r="V118" s="76" t="str">
        <f>IF(高校一覧表!M59="","",VLOOKUP(高校一覧表!M59,競技csv!$A:$O,MATCH("競技コード",競技csv!$1:$1,0),0))</f>
        <v/>
      </c>
      <c r="W118" s="76" t="str" cm="1">
        <f t="array" ref="W118">IF(高校一覧表!P59="","",高校一覧表!P59&amp;".")&amp;_xlfn.IFS(高校一覧表!Q59="","",OR(VLOOKUP(V118,競技csv!$B:$O,2,0)&lt;=31,VLOOKUP(V118,競技csv!$B:$O,2,0)&gt;=100),TEXT(高校一覧表!Q59,"00")&amp;".",TRUE,TEXT(高校一覧表!Q59,"00")&amp;"m")&amp;IF(高校一覧表!R59="","",TEXT(高校一覧表!R59,"00"))</f>
        <v/>
      </c>
      <c r="X118" s="76" t="str">
        <f>IF(高校一覧表!M59="","","0")</f>
        <v/>
      </c>
      <c r="Y118" s="76" t="str">
        <f>IF(高校一覧表!M59="","","2")</f>
        <v/>
      </c>
      <c r="Z118" s="76" t="str">
        <f>IF(高校一覧表!S59="","",VLOOKUP("一般"&amp;高校一覧表!C59&amp;"子4X100mR",競技csv!A:O,MATCH("競技コード",競技csv!$1:$1,0),0))</f>
        <v/>
      </c>
      <c r="AA118" s="76" t="str">
        <f>IF(高校一覧表!T59="","",高校一覧表!T59&amp;".")&amp;IF(高校一覧表!U59="","",TEXT(高校一覧表!U59,"00")&amp;".")&amp;IF(高校一覧表!V59="","",TEXT(高校一覧表!V59,"00"))</f>
        <v/>
      </c>
      <c r="AB118" s="76" t="str">
        <f>IF(高校一覧表!S59="","","0")</f>
        <v/>
      </c>
      <c r="AC118" s="76" t="str">
        <f>IF(高校一覧表!S59="","","2")</f>
        <v/>
      </c>
    </row>
    <row r="119" spans="1:29" ht="18" customHeight="1">
      <c r="A119" s="76">
        <f t="shared" si="0"/>
        <v>0</v>
      </c>
      <c r="B119" s="76" t="str">
        <f>IF(高校一覧表!D60="","",IF(高校一覧表!C60="男",30000+高校一覧表!D60,40000+高校一覧表!D60))</f>
        <v/>
      </c>
      <c r="C119" s="76" t="str">
        <f ca="1">IF(高校一覧表!D60="","",VLOOKUP(VLOOKUP(高校一覧表!D60,INDIRECT("高校"&amp;高校一覧表!C60&amp;"選手データ!A:O"),MATCH("所属",INDIRECT("高校"&amp;高校一覧表!C60&amp;"選手データ!1:1"),0),0),所属csv!$A:$H,MATCH("所属コード",所属csv!$1:$1,0),0))</f>
        <v/>
      </c>
      <c r="F119" s="76" t="str">
        <f>IF(高校一覧表!D60="","",高校一覧表!D60)</f>
        <v/>
      </c>
      <c r="G119" s="76" t="str">
        <f ca="1">IF(高校一覧表!E60="","",高校一覧表!E60)</f>
        <v/>
      </c>
      <c r="H119" s="76" t="str">
        <f ca="1">IF(高校一覧表!D60="","",VLOOKUP(高校一覧表!D60,INDIRECT("高校"&amp;高校一覧表!C60&amp;"選手データ!A:O"),MATCH("ﾌﾘｶﾞﾅ(姓)",INDIRECT("高校"&amp;高校一覧表!C60&amp;"選手データ!1:1"),0),0)&amp;" "&amp;VLOOKUP(高校一覧表!D60,INDIRECT("高校"&amp;高校一覧表!C60&amp;"選手データ!A:O"),MATCH("ﾌﾘｶﾞﾅ(名)",INDIRECT("高校"&amp;高校一覧表!C60&amp;"選手データ!1:1"),0),0))</f>
        <v/>
      </c>
      <c r="I119" s="76" t="str">
        <f ca="1">IF(高校一覧表!E60="","",高校一覧表!E60)</f>
        <v/>
      </c>
      <c r="J119" s="76" t="str">
        <f ca="1">IF(高校一覧表!D60="","",VLOOKUP(高校一覧表!D60,INDIRECT("高校"&amp;高校一覧表!C60&amp;"選手データ!A:O"),MATCH("FAMILY NAME",INDIRECT("高校"&amp;高校一覧表!C60&amp;"選手データ!1:1"),0),0)&amp;" "&amp;VLOOKUP(高校一覧表!D60,INDIRECT("高校"&amp;高校一覧表!C60&amp;"選手データ!A:O"),MATCH("Firstname",INDIRECT("高校"&amp;高校一覧表!C60&amp;"選手データ!1:1"),0),0))</f>
        <v/>
      </c>
      <c r="K119" s="76" t="str">
        <f>IF(高校一覧表!D60="","","JPN")</f>
        <v/>
      </c>
      <c r="L119" s="76" t="str">
        <f>IF(高校一覧表!D60="","",IF(高校一覧表!C60="男",1,2))</f>
        <v/>
      </c>
      <c r="M119" s="76" t="str">
        <f>IF(高校一覧表!D60="","",高校一覧表!F60)</f>
        <v/>
      </c>
      <c r="N119" s="76" t="str">
        <f ca="1">IF(高校一覧表!D60="","",LEFT(VLOOKUP(高校一覧表!D60,INDIRECT("高校"&amp;高校一覧表!C60&amp;"選手データ!A:O"),MATCH("Birthday",INDIRECT("高校"&amp;高校一覧表!C60&amp;"選手データ!1:1"),0),0),4))</f>
        <v/>
      </c>
      <c r="O119" s="76" t="str">
        <f>IF(高校一覧表!D60="","","0")</f>
        <v/>
      </c>
      <c r="P119" s="76" t="str">
        <f>IF(高校一覧表!D60="","","千葉")</f>
        <v/>
      </c>
      <c r="R119" s="76" t="str">
        <f>IF(高校一覧表!G60="","",VLOOKUP(高校一覧表!G60,競技csv!$A:$O,MATCH("競技コード",競技csv!$1:$1,0),0))</f>
        <v/>
      </c>
      <c r="S119" s="76" t="str" cm="1">
        <f t="array" ref="S119">IF(高校一覧表!J60="","",高校一覧表!J60&amp;".")&amp;_xlfn.IFS(高校一覧表!K60="","",OR(VLOOKUP(R119,競技csv!$B:$O,2,0)&lt;=31,VLOOKUP(R119,競技csv!$B:$O,2,0)&gt;=100),TEXT(高校一覧表!K60,"00")&amp;".",TRUE,TEXT(高校一覧表!K60,"00")&amp;"m")&amp;IF(高校一覧表!L60="","",TEXT(高校一覧表!L60,"00"))</f>
        <v/>
      </c>
      <c r="T119" s="76" t="str">
        <f>IF(高校一覧表!G60="","","0")</f>
        <v/>
      </c>
      <c r="U119" s="76" t="str">
        <f>IF(高校一覧表!G60="","","2")</f>
        <v/>
      </c>
      <c r="V119" s="76" t="str">
        <f>IF(高校一覧表!M60="","",VLOOKUP(高校一覧表!M60,競技csv!$A:$O,MATCH("競技コード",競技csv!$1:$1,0),0))</f>
        <v/>
      </c>
      <c r="W119" s="76" t="str" cm="1">
        <f t="array" ref="W119">IF(高校一覧表!P60="","",高校一覧表!P60&amp;".")&amp;_xlfn.IFS(高校一覧表!Q60="","",OR(VLOOKUP(V119,競技csv!$B:$O,2,0)&lt;=31,VLOOKUP(V119,競技csv!$B:$O,2,0)&gt;=100),TEXT(高校一覧表!Q60,"00")&amp;".",TRUE,TEXT(高校一覧表!Q60,"00")&amp;"m")&amp;IF(高校一覧表!R60="","",TEXT(高校一覧表!R60,"00"))</f>
        <v/>
      </c>
      <c r="X119" s="76" t="str">
        <f>IF(高校一覧表!M60="","","0")</f>
        <v/>
      </c>
      <c r="Y119" s="76" t="str">
        <f>IF(高校一覧表!M60="","","2")</f>
        <v/>
      </c>
      <c r="Z119" s="76" t="str">
        <f>IF(高校一覧表!S60="","",VLOOKUP("一般"&amp;高校一覧表!C60&amp;"子4X100mR",競技csv!A:O,MATCH("競技コード",競技csv!$1:$1,0),0))</f>
        <v/>
      </c>
      <c r="AA119" s="76" t="str">
        <f>IF(高校一覧表!T60="","",高校一覧表!T60&amp;".")&amp;IF(高校一覧表!U60="","",TEXT(高校一覧表!U60,"00")&amp;".")&amp;IF(高校一覧表!V60="","",TEXT(高校一覧表!V60,"00"))</f>
        <v/>
      </c>
      <c r="AB119" s="76" t="str">
        <f>IF(高校一覧表!S60="","","0")</f>
        <v/>
      </c>
      <c r="AC119" s="76" t="str">
        <f>IF(高校一覧表!S60="","","2")</f>
        <v/>
      </c>
    </row>
    <row r="120" spans="1:29" ht="18" customHeight="1">
      <c r="A120" s="76">
        <f t="shared" si="0"/>
        <v>0</v>
      </c>
      <c r="B120" s="76" t="str">
        <f>IF(高校一覧表!D61="","",IF(高校一覧表!C61="男",30000+高校一覧表!D61,40000+高校一覧表!D61))</f>
        <v/>
      </c>
      <c r="C120" s="76" t="str">
        <f ca="1">IF(高校一覧表!D61="","",VLOOKUP(VLOOKUP(高校一覧表!D61,INDIRECT("高校"&amp;高校一覧表!C61&amp;"選手データ!A:O"),MATCH("所属",INDIRECT("高校"&amp;高校一覧表!C61&amp;"選手データ!1:1"),0),0),所属csv!$A:$H,MATCH("所属コード",所属csv!$1:$1,0),0))</f>
        <v/>
      </c>
      <c r="F120" s="76" t="str">
        <f>IF(高校一覧表!D61="","",高校一覧表!D61)</f>
        <v/>
      </c>
      <c r="G120" s="76" t="str">
        <f ca="1">IF(高校一覧表!E61="","",高校一覧表!E61)</f>
        <v/>
      </c>
      <c r="H120" s="76" t="str">
        <f ca="1">IF(高校一覧表!D61="","",VLOOKUP(高校一覧表!D61,INDIRECT("高校"&amp;高校一覧表!C61&amp;"選手データ!A:O"),MATCH("ﾌﾘｶﾞﾅ(姓)",INDIRECT("高校"&amp;高校一覧表!C61&amp;"選手データ!1:1"),0),0)&amp;" "&amp;VLOOKUP(高校一覧表!D61,INDIRECT("高校"&amp;高校一覧表!C61&amp;"選手データ!A:O"),MATCH("ﾌﾘｶﾞﾅ(名)",INDIRECT("高校"&amp;高校一覧表!C61&amp;"選手データ!1:1"),0),0))</f>
        <v/>
      </c>
      <c r="I120" s="76" t="str">
        <f ca="1">IF(高校一覧表!E61="","",高校一覧表!E61)</f>
        <v/>
      </c>
      <c r="J120" s="76" t="str">
        <f ca="1">IF(高校一覧表!D61="","",VLOOKUP(高校一覧表!D61,INDIRECT("高校"&amp;高校一覧表!C61&amp;"選手データ!A:O"),MATCH("FAMILY NAME",INDIRECT("高校"&amp;高校一覧表!C61&amp;"選手データ!1:1"),0),0)&amp;" "&amp;VLOOKUP(高校一覧表!D61,INDIRECT("高校"&amp;高校一覧表!C61&amp;"選手データ!A:O"),MATCH("Firstname",INDIRECT("高校"&amp;高校一覧表!C61&amp;"選手データ!1:1"),0),0))</f>
        <v/>
      </c>
      <c r="K120" s="76" t="str">
        <f>IF(高校一覧表!D61="","","JPN")</f>
        <v/>
      </c>
      <c r="L120" s="76" t="str">
        <f>IF(高校一覧表!D61="","",IF(高校一覧表!C61="男",1,2))</f>
        <v/>
      </c>
      <c r="M120" s="76" t="str">
        <f>IF(高校一覧表!D61="","",高校一覧表!F61)</f>
        <v/>
      </c>
      <c r="N120" s="76" t="str">
        <f ca="1">IF(高校一覧表!D61="","",LEFT(VLOOKUP(高校一覧表!D61,INDIRECT("高校"&amp;高校一覧表!C61&amp;"選手データ!A:O"),MATCH("Birthday",INDIRECT("高校"&amp;高校一覧表!C61&amp;"選手データ!1:1"),0),0),4))</f>
        <v/>
      </c>
      <c r="O120" s="76" t="str">
        <f>IF(高校一覧表!D61="","","0")</f>
        <v/>
      </c>
      <c r="P120" s="76" t="str">
        <f>IF(高校一覧表!D61="","","千葉")</f>
        <v/>
      </c>
      <c r="R120" s="76" t="str">
        <f>IF(高校一覧表!G61="","",VLOOKUP(高校一覧表!G61,競技csv!$A:$O,MATCH("競技コード",競技csv!$1:$1,0),0))</f>
        <v/>
      </c>
      <c r="S120" s="76" t="str" cm="1">
        <f t="array" ref="S120">IF(高校一覧表!J61="","",高校一覧表!J61&amp;".")&amp;_xlfn.IFS(高校一覧表!K61="","",OR(VLOOKUP(R120,競技csv!$B:$O,2,0)&lt;=31,VLOOKUP(R120,競技csv!$B:$O,2,0)&gt;=100),TEXT(高校一覧表!K61,"00")&amp;".",TRUE,TEXT(高校一覧表!K61,"00")&amp;"m")&amp;IF(高校一覧表!L61="","",TEXT(高校一覧表!L61,"00"))</f>
        <v/>
      </c>
      <c r="T120" s="76" t="str">
        <f>IF(高校一覧表!G61="","","0")</f>
        <v/>
      </c>
      <c r="U120" s="76" t="str">
        <f>IF(高校一覧表!G61="","","2")</f>
        <v/>
      </c>
      <c r="V120" s="76" t="str">
        <f>IF(高校一覧表!M61="","",VLOOKUP(高校一覧表!M61,競技csv!$A:$O,MATCH("競技コード",競技csv!$1:$1,0),0))</f>
        <v/>
      </c>
      <c r="W120" s="76" t="str" cm="1">
        <f t="array" ref="W120">IF(高校一覧表!P61="","",高校一覧表!P61&amp;".")&amp;_xlfn.IFS(高校一覧表!Q61="","",OR(VLOOKUP(V120,競技csv!$B:$O,2,0)&lt;=31,VLOOKUP(V120,競技csv!$B:$O,2,0)&gt;=100),TEXT(高校一覧表!Q61,"00")&amp;".",TRUE,TEXT(高校一覧表!Q61,"00")&amp;"m")&amp;IF(高校一覧表!R61="","",TEXT(高校一覧表!R61,"00"))</f>
        <v/>
      </c>
      <c r="X120" s="76" t="str">
        <f>IF(高校一覧表!M61="","","0")</f>
        <v/>
      </c>
      <c r="Y120" s="76" t="str">
        <f>IF(高校一覧表!M61="","","2")</f>
        <v/>
      </c>
      <c r="Z120" s="76" t="str">
        <f>IF(高校一覧表!S61="","",VLOOKUP("一般"&amp;高校一覧表!C61&amp;"子4X100mR",競技csv!A:O,MATCH("競技コード",競技csv!$1:$1,0),0))</f>
        <v/>
      </c>
      <c r="AA120" s="76" t="str">
        <f>IF(高校一覧表!T61="","",高校一覧表!T61&amp;".")&amp;IF(高校一覧表!U61="","",TEXT(高校一覧表!U61,"00")&amp;".")&amp;IF(高校一覧表!V61="","",TEXT(高校一覧表!V61,"00"))</f>
        <v/>
      </c>
      <c r="AB120" s="76" t="str">
        <f>IF(高校一覧表!S61="","","0")</f>
        <v/>
      </c>
      <c r="AC120" s="76" t="str">
        <f>IF(高校一覧表!S61="","","2")</f>
        <v/>
      </c>
    </row>
    <row r="121" spans="1:29" ht="18" customHeight="1">
      <c r="A121" s="76">
        <f t="shared" si="0"/>
        <v>0</v>
      </c>
      <c r="B121" s="76" t="str">
        <f>IF(高校一覧表!D62="","",IF(高校一覧表!C62="男",30000+高校一覧表!D62,40000+高校一覧表!D62))</f>
        <v/>
      </c>
      <c r="C121" s="76" t="str">
        <f ca="1">IF(高校一覧表!D62="","",VLOOKUP(VLOOKUP(高校一覧表!D62,INDIRECT("高校"&amp;高校一覧表!C62&amp;"選手データ!A:O"),MATCH("所属",INDIRECT("高校"&amp;高校一覧表!C62&amp;"選手データ!1:1"),0),0),所属csv!$A:$H,MATCH("所属コード",所属csv!$1:$1,0),0))</f>
        <v/>
      </c>
      <c r="F121" s="76" t="str">
        <f>IF(高校一覧表!D62="","",高校一覧表!D62)</f>
        <v/>
      </c>
      <c r="G121" s="76" t="str">
        <f ca="1">IF(高校一覧表!E62="","",高校一覧表!E62)</f>
        <v/>
      </c>
      <c r="H121" s="76" t="str">
        <f ca="1">IF(高校一覧表!D62="","",VLOOKUP(高校一覧表!D62,INDIRECT("高校"&amp;高校一覧表!C62&amp;"選手データ!A:O"),MATCH("ﾌﾘｶﾞﾅ(姓)",INDIRECT("高校"&amp;高校一覧表!C62&amp;"選手データ!1:1"),0),0)&amp;" "&amp;VLOOKUP(高校一覧表!D62,INDIRECT("高校"&amp;高校一覧表!C62&amp;"選手データ!A:O"),MATCH("ﾌﾘｶﾞﾅ(名)",INDIRECT("高校"&amp;高校一覧表!C62&amp;"選手データ!1:1"),0),0))</f>
        <v/>
      </c>
      <c r="I121" s="76" t="str">
        <f ca="1">IF(高校一覧表!E62="","",高校一覧表!E62)</f>
        <v/>
      </c>
      <c r="J121" s="76" t="str">
        <f ca="1">IF(高校一覧表!D62="","",VLOOKUP(高校一覧表!D62,INDIRECT("高校"&amp;高校一覧表!C62&amp;"選手データ!A:O"),MATCH("FAMILY NAME",INDIRECT("高校"&amp;高校一覧表!C62&amp;"選手データ!1:1"),0),0)&amp;" "&amp;VLOOKUP(高校一覧表!D62,INDIRECT("高校"&amp;高校一覧表!C62&amp;"選手データ!A:O"),MATCH("Firstname",INDIRECT("高校"&amp;高校一覧表!C62&amp;"選手データ!1:1"),0),0))</f>
        <v/>
      </c>
      <c r="K121" s="76" t="str">
        <f>IF(高校一覧表!D62="","","JPN")</f>
        <v/>
      </c>
      <c r="L121" s="76" t="str">
        <f>IF(高校一覧表!D62="","",IF(高校一覧表!C62="男",1,2))</f>
        <v/>
      </c>
      <c r="M121" s="76" t="str">
        <f>IF(高校一覧表!D62="","",高校一覧表!F62)</f>
        <v/>
      </c>
      <c r="N121" s="76" t="str">
        <f ca="1">IF(高校一覧表!D62="","",LEFT(VLOOKUP(高校一覧表!D62,INDIRECT("高校"&amp;高校一覧表!C62&amp;"選手データ!A:O"),MATCH("Birthday",INDIRECT("高校"&amp;高校一覧表!C62&amp;"選手データ!1:1"),0),0),4))</f>
        <v/>
      </c>
      <c r="O121" s="76" t="str">
        <f>IF(高校一覧表!D62="","","0")</f>
        <v/>
      </c>
      <c r="P121" s="76" t="str">
        <f>IF(高校一覧表!D62="","","千葉")</f>
        <v/>
      </c>
      <c r="R121" s="76" t="str">
        <f>IF(高校一覧表!G62="","",VLOOKUP(高校一覧表!G62,競技csv!$A:$O,MATCH("競技コード",競技csv!$1:$1,0),0))</f>
        <v/>
      </c>
      <c r="S121" s="76" t="str" cm="1">
        <f t="array" ref="S121">IF(高校一覧表!J62="","",高校一覧表!J62&amp;".")&amp;_xlfn.IFS(高校一覧表!K62="","",OR(VLOOKUP(R121,競技csv!$B:$O,2,0)&lt;=31,VLOOKUP(R121,競技csv!$B:$O,2,0)&gt;=100),TEXT(高校一覧表!K62,"00")&amp;".",TRUE,TEXT(高校一覧表!K62,"00")&amp;"m")&amp;IF(高校一覧表!L62="","",TEXT(高校一覧表!L62,"00"))</f>
        <v/>
      </c>
      <c r="T121" s="76" t="str">
        <f>IF(高校一覧表!G62="","","0")</f>
        <v/>
      </c>
      <c r="U121" s="76" t="str">
        <f>IF(高校一覧表!G62="","","2")</f>
        <v/>
      </c>
      <c r="V121" s="76" t="str">
        <f>IF(高校一覧表!M62="","",VLOOKUP(高校一覧表!M62,競技csv!$A:$O,MATCH("競技コード",競技csv!$1:$1,0),0))</f>
        <v/>
      </c>
      <c r="W121" s="76" t="str" cm="1">
        <f t="array" ref="W121">IF(高校一覧表!P62="","",高校一覧表!P62&amp;".")&amp;_xlfn.IFS(高校一覧表!Q62="","",OR(VLOOKUP(V121,競技csv!$B:$O,2,0)&lt;=31,VLOOKUP(V121,競技csv!$B:$O,2,0)&gt;=100),TEXT(高校一覧表!Q62,"00")&amp;".",TRUE,TEXT(高校一覧表!Q62,"00")&amp;"m")&amp;IF(高校一覧表!R62="","",TEXT(高校一覧表!R62,"00"))</f>
        <v/>
      </c>
      <c r="X121" s="76" t="str">
        <f>IF(高校一覧表!M62="","","0")</f>
        <v/>
      </c>
      <c r="Y121" s="76" t="str">
        <f>IF(高校一覧表!M62="","","2")</f>
        <v/>
      </c>
      <c r="Z121" s="76" t="str">
        <f>IF(高校一覧表!S62="","",VLOOKUP("一般"&amp;高校一覧表!C62&amp;"子4X100mR",競技csv!A:O,MATCH("競技コード",競技csv!$1:$1,0),0))</f>
        <v/>
      </c>
      <c r="AA121" s="76" t="str">
        <f>IF(高校一覧表!T62="","",高校一覧表!T62&amp;".")&amp;IF(高校一覧表!U62="","",TEXT(高校一覧表!U62,"00")&amp;".")&amp;IF(高校一覧表!V62="","",TEXT(高校一覧表!V62,"00"))</f>
        <v/>
      </c>
      <c r="AB121" s="76" t="str">
        <f>IF(高校一覧表!S62="","","0")</f>
        <v/>
      </c>
      <c r="AC121" s="76" t="str">
        <f>IF(高校一覧表!S62="","","2")</f>
        <v/>
      </c>
    </row>
    <row r="122" spans="1:29" ht="18" customHeight="1"/>
    <row r="123" spans="1:29" ht="18" customHeight="1"/>
    <row r="124" spans="1:29" ht="18" customHeight="1"/>
    <row r="125" spans="1:29" ht="18" customHeight="1"/>
    <row r="126" spans="1:29" ht="18" customHeight="1"/>
    <row r="127" spans="1:29" ht="18" customHeight="1"/>
    <row r="128" spans="1:29"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phoneticPr fontId="9"/>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1000"/>
  <sheetViews>
    <sheetView workbookViewId="0">
      <selection activeCell="K10" sqref="K10"/>
    </sheetView>
  </sheetViews>
  <sheetFormatPr defaultColWidth="14.42578125" defaultRowHeight="15" customHeight="1"/>
  <cols>
    <col min="1" max="26" width="8.7109375" style="76" customWidth="1"/>
    <col min="27" max="16384" width="14.42578125" style="76"/>
  </cols>
  <sheetData>
    <row r="1" spans="1:16" ht="18" customHeight="1">
      <c r="B1" s="76" t="s">
        <v>166</v>
      </c>
      <c r="C1" s="76" t="s">
        <v>29</v>
      </c>
      <c r="D1" s="76" t="s">
        <v>121</v>
      </c>
      <c r="E1" s="76" t="s">
        <v>167</v>
      </c>
      <c r="F1" s="76" t="s">
        <v>168</v>
      </c>
      <c r="G1" s="76" t="s">
        <v>169</v>
      </c>
      <c r="H1" s="76" t="s">
        <v>170</v>
      </c>
      <c r="I1" s="76" t="s">
        <v>102</v>
      </c>
      <c r="J1" s="76" t="s">
        <v>171</v>
      </c>
      <c r="K1" s="76" t="s">
        <v>134</v>
      </c>
      <c r="L1" s="76" t="s">
        <v>138</v>
      </c>
      <c r="M1" s="76" t="s">
        <v>172</v>
      </c>
      <c r="N1" s="76" t="s">
        <v>173</v>
      </c>
      <c r="O1" s="76" t="s">
        <v>174</v>
      </c>
      <c r="P1" s="76" t="s">
        <v>175</v>
      </c>
    </row>
    <row r="2" spans="1:16" ht="18" customHeight="1">
      <c r="A2" s="76">
        <f t="shared" ref="A2:A121" ca="1" si="0">IF(C2="",A1,A1+1)</f>
        <v>0</v>
      </c>
      <c r="B2" s="76" t="str">
        <f ca="1">IF(C2="","",VLOOKUP(中学一覧表!C3,中学一覧表!A:B,2,0)*10000+VLOOKUP(中学一覧表!S3,中学一覧表!A:B,2,0)+C2)</f>
        <v/>
      </c>
      <c r="C2" s="76" t="str">
        <f ca="1">IF(中学一覧表!S3="","",VLOOKUP(VLOOKUP(中学一覧表!D3,INDIRECT("中学"&amp;中学一覧表!C3&amp;"選手データ!A:O"),MATCH("所属",INDIRECT("中学"&amp;中学一覧表!C3&amp;"選手データ!1:1"),0),0)&amp;"中",所属csv!$A:$H,MATCH("所属コード",所属csv!$1:$1,0),0))</f>
        <v/>
      </c>
      <c r="D2" s="76" t="str">
        <f ca="1">IF(C2="","",IF(COUNTIF(中学一覧表!W:W,中学一覧表!C3&amp;"Ｂ")=0,VLOOKUP(中学一覧表!D3,INDIRECT("中学"&amp;中学一覧表!C3&amp;"選手データ!A:O"),MATCH("所属",INDIRECT("中学"&amp;中学一覧表!C3&amp;"選手データ!1:1"),0),0),VLOOKUP(中学一覧表!D3,INDIRECT("中学"&amp;中学一覧表!C3&amp;"選手データ!A:O"),MATCH("所属",INDIRECT("中学"&amp;中学一覧表!C3&amp;"選手データ!1:1"),0),0)&amp;中学一覧表!S3))</f>
        <v/>
      </c>
      <c r="F2" s="76" t="str">
        <f t="shared" ref="F2:F121" ca="1" si="1">IF(D2="","",D2)</f>
        <v/>
      </c>
      <c r="I2" s="76" t="str">
        <f t="shared" ref="I2:I121" ca="1" si="2">IF(C2="","","JPN")</f>
        <v/>
      </c>
      <c r="J2" s="76" t="str">
        <f ca="1">IF(C2="","",中学一覧表!AD3)</f>
        <v/>
      </c>
      <c r="K2" s="76" t="str">
        <f ca="1">IF(C2="","",VLOOKUP(中学一覧表!C3,中学一覧表!A:B,2,0)*10000+中学一覧表!D3)</f>
        <v/>
      </c>
      <c r="L2" s="76" t="str">
        <f ca="1">IF(C2="","",中学一覧表!E3)</f>
        <v/>
      </c>
      <c r="M2" s="76" t="str">
        <f ca="1">IF(C2="","",VLOOKUP("中学"&amp;中学一覧表!C3&amp;"子4X100mR",競技csv!A:O,MATCH("競技コード",競技csv!$1:$1,0),0))</f>
        <v/>
      </c>
      <c r="N2" s="76" t="str">
        <f ca="1">IF(C2="","",IF(中学一覧表!T3="","",中学一覧表!T3&amp;".")&amp;IF(中学一覧表!U3="","",TEXT(中学一覧表!U3,"00")&amp;".")&amp;IF(中学一覧表!V3="","",TEXT(中学一覧表!V3,"00")))</f>
        <v/>
      </c>
      <c r="O2" s="76" t="str">
        <f t="shared" ref="O2:O121" ca="1" si="3">IF(C2="","","0")</f>
        <v/>
      </c>
      <c r="P2" s="76" t="str">
        <f t="shared" ref="P2:P121" ca="1" si="4">IF(C2="","","2")</f>
        <v/>
      </c>
    </row>
    <row r="3" spans="1:16" ht="18" customHeight="1">
      <c r="A3" s="76">
        <f t="shared" ca="1" si="0"/>
        <v>0</v>
      </c>
      <c r="B3" s="76" t="str">
        <f ca="1">IF(C3="","",VLOOKUP(中学一覧表!C4,中学一覧表!A:B,2,0)*10000+VLOOKUP(中学一覧表!S4,中学一覧表!A:B,2,0)+C3)</f>
        <v/>
      </c>
      <c r="C3" s="76" t="str">
        <f ca="1">IF(中学一覧表!S4="","",VLOOKUP(VLOOKUP(中学一覧表!D4,INDIRECT("中学"&amp;中学一覧表!C4&amp;"選手データ!A:O"),MATCH("所属",INDIRECT("中学"&amp;中学一覧表!C4&amp;"選手データ!1:1"),0),0)&amp;"中",所属csv!$A:$H,MATCH("所属コード",所属csv!$1:$1,0),0))</f>
        <v/>
      </c>
      <c r="D3" s="76" t="str">
        <f ca="1">IF(C3="","",IF(COUNTIF(中学一覧表!W:W,中学一覧表!C4&amp;"Ｂ")=0,VLOOKUP(中学一覧表!D4,INDIRECT("中学"&amp;中学一覧表!C4&amp;"選手データ!A:O"),MATCH("所属",INDIRECT("中学"&amp;中学一覧表!C4&amp;"選手データ!1:1"),0),0),VLOOKUP(中学一覧表!D4,INDIRECT("中学"&amp;中学一覧表!C4&amp;"選手データ!A:O"),MATCH("所属",INDIRECT("中学"&amp;中学一覧表!C4&amp;"選手データ!1:1"),0),0)&amp;中学一覧表!S4))</f>
        <v/>
      </c>
      <c r="F3" s="76" t="str">
        <f t="shared" ca="1" si="1"/>
        <v/>
      </c>
      <c r="I3" s="76" t="str">
        <f t="shared" ca="1" si="2"/>
        <v/>
      </c>
      <c r="J3" s="76" t="str">
        <f ca="1">IF(C3="","",中学一覧表!AD4)</f>
        <v/>
      </c>
      <c r="K3" s="76" t="str">
        <f ca="1">IF(C3="","",VLOOKUP(中学一覧表!C4,中学一覧表!A:B,2,0)*10000+中学一覧表!D4)</f>
        <v/>
      </c>
      <c r="L3" s="76" t="str">
        <f ca="1">IF(C3="","",中学一覧表!E4)</f>
        <v/>
      </c>
      <c r="M3" s="76" t="str">
        <f ca="1">IF(C3="","",VLOOKUP("中学"&amp;中学一覧表!C4&amp;"子4X100mR",競技csv!A:O,MATCH("競技コード",競技csv!$1:$1,0),0))</f>
        <v/>
      </c>
      <c r="N3" s="76" t="str">
        <f ca="1">IF(C3="","",IF(中学一覧表!T4="","",中学一覧表!T4&amp;".")&amp;IF(中学一覧表!U4="","",TEXT(中学一覧表!U4,"00")&amp;".")&amp;IF(中学一覧表!V4="","",TEXT(中学一覧表!V4,"00")))</f>
        <v/>
      </c>
      <c r="O3" s="76" t="str">
        <f t="shared" ca="1" si="3"/>
        <v/>
      </c>
      <c r="P3" s="76" t="str">
        <f t="shared" ca="1" si="4"/>
        <v/>
      </c>
    </row>
    <row r="4" spans="1:16" ht="18" customHeight="1">
      <c r="A4" s="76">
        <f t="shared" ca="1" si="0"/>
        <v>0</v>
      </c>
      <c r="B4" s="76" t="str">
        <f ca="1">IF(C4="","",VLOOKUP(中学一覧表!C5,中学一覧表!A:B,2,0)*10000+VLOOKUP(中学一覧表!S5,中学一覧表!A:B,2,0)+C4)</f>
        <v/>
      </c>
      <c r="C4" s="76" t="str">
        <f ca="1">IF(中学一覧表!S5="","",VLOOKUP(VLOOKUP(中学一覧表!D5,INDIRECT("中学"&amp;中学一覧表!C5&amp;"選手データ!A:O"),MATCH("所属",INDIRECT("中学"&amp;中学一覧表!C5&amp;"選手データ!1:1"),0),0)&amp;"中",所属csv!$A:$H,MATCH("所属コード",所属csv!$1:$1,0),0))</f>
        <v/>
      </c>
      <c r="D4" s="76" t="str">
        <f ca="1">IF(C4="","",IF(COUNTIF(中学一覧表!W:W,中学一覧表!C5&amp;"Ｂ")=0,VLOOKUP(中学一覧表!D5,INDIRECT("中学"&amp;中学一覧表!C5&amp;"選手データ!A:O"),MATCH("所属",INDIRECT("中学"&amp;中学一覧表!C5&amp;"選手データ!1:1"),0),0),VLOOKUP(中学一覧表!D5,INDIRECT("中学"&amp;中学一覧表!C5&amp;"選手データ!A:O"),MATCH("所属",INDIRECT("中学"&amp;中学一覧表!C5&amp;"選手データ!1:1"),0),0)&amp;中学一覧表!S5))</f>
        <v/>
      </c>
      <c r="F4" s="76" t="str">
        <f t="shared" ca="1" si="1"/>
        <v/>
      </c>
      <c r="I4" s="76" t="str">
        <f t="shared" ca="1" si="2"/>
        <v/>
      </c>
      <c r="J4" s="76" t="str">
        <f ca="1">IF(C4="","",中学一覧表!AD5)</f>
        <v/>
      </c>
      <c r="K4" s="76" t="str">
        <f ca="1">IF(C4="","",VLOOKUP(中学一覧表!C5,中学一覧表!A:B,2,0)*10000+中学一覧表!D5)</f>
        <v/>
      </c>
      <c r="L4" s="76" t="str">
        <f ca="1">IF(C4="","",中学一覧表!E5)</f>
        <v/>
      </c>
      <c r="M4" s="76" t="str">
        <f ca="1">IF(C4="","",VLOOKUP("中学"&amp;中学一覧表!C5&amp;"子4X100mR",競技csv!A:O,MATCH("競技コード",競技csv!$1:$1,0),0))</f>
        <v/>
      </c>
      <c r="N4" s="76" t="str">
        <f ca="1">IF(C4="","",IF(中学一覧表!T5="","",中学一覧表!T5&amp;".")&amp;IF(中学一覧表!U5="","",TEXT(中学一覧表!U5,"00")&amp;".")&amp;IF(中学一覧表!V5="","",TEXT(中学一覧表!V5,"00")))</f>
        <v/>
      </c>
      <c r="O4" s="76" t="str">
        <f t="shared" ca="1" si="3"/>
        <v/>
      </c>
      <c r="P4" s="76" t="str">
        <f t="shared" ca="1" si="4"/>
        <v/>
      </c>
    </row>
    <row r="5" spans="1:16" ht="18" customHeight="1">
      <c r="A5" s="76">
        <f t="shared" ca="1" si="0"/>
        <v>0</v>
      </c>
      <c r="B5" s="76" t="str">
        <f ca="1">IF(C5="","",VLOOKUP(中学一覧表!C6,中学一覧表!A:B,2,0)*10000+VLOOKUP(中学一覧表!S6,中学一覧表!A:B,2,0)+C5)</f>
        <v/>
      </c>
      <c r="C5" s="76" t="str">
        <f ca="1">IF(中学一覧表!S6="","",VLOOKUP(VLOOKUP(中学一覧表!D6,INDIRECT("中学"&amp;中学一覧表!C6&amp;"選手データ!A:O"),MATCH("所属",INDIRECT("中学"&amp;中学一覧表!C6&amp;"選手データ!1:1"),0),0)&amp;"中",所属csv!$A:$H,MATCH("所属コード",所属csv!$1:$1,0),0))</f>
        <v/>
      </c>
      <c r="D5" s="76" t="str">
        <f ca="1">IF(C5="","",IF(COUNTIF(中学一覧表!W:W,中学一覧表!C6&amp;"Ｂ")=0,VLOOKUP(中学一覧表!D6,INDIRECT("中学"&amp;中学一覧表!C6&amp;"選手データ!A:O"),MATCH("所属",INDIRECT("中学"&amp;中学一覧表!C6&amp;"選手データ!1:1"),0),0),VLOOKUP(中学一覧表!D6,INDIRECT("中学"&amp;中学一覧表!C6&amp;"選手データ!A:O"),MATCH("所属",INDIRECT("中学"&amp;中学一覧表!C6&amp;"選手データ!1:1"),0),0)&amp;中学一覧表!S6))</f>
        <v/>
      </c>
      <c r="F5" s="76" t="str">
        <f t="shared" ca="1" si="1"/>
        <v/>
      </c>
      <c r="I5" s="76" t="str">
        <f t="shared" ca="1" si="2"/>
        <v/>
      </c>
      <c r="J5" s="76" t="str">
        <f ca="1">IF(C5="","",中学一覧表!AD6)</f>
        <v/>
      </c>
      <c r="K5" s="76" t="str">
        <f ca="1">IF(C5="","",VLOOKUP(中学一覧表!C6,中学一覧表!A:B,2,0)*10000+中学一覧表!D6)</f>
        <v/>
      </c>
      <c r="L5" s="76" t="str">
        <f ca="1">IF(C5="","",中学一覧表!E6)</f>
        <v/>
      </c>
      <c r="M5" s="76" t="str">
        <f ca="1">IF(C5="","",VLOOKUP("中学"&amp;中学一覧表!C6&amp;"子4X100mR",競技csv!A:O,MATCH("競技コード",競技csv!$1:$1,0),0))</f>
        <v/>
      </c>
      <c r="N5" s="76" t="str">
        <f ca="1">IF(C5="","",IF(中学一覧表!T6="","",中学一覧表!T6&amp;".")&amp;IF(中学一覧表!U6="","",TEXT(中学一覧表!U6,"00")&amp;".")&amp;IF(中学一覧表!V6="","",TEXT(中学一覧表!V6,"00")))</f>
        <v/>
      </c>
      <c r="O5" s="76" t="str">
        <f t="shared" ca="1" si="3"/>
        <v/>
      </c>
      <c r="P5" s="76" t="str">
        <f t="shared" ca="1" si="4"/>
        <v/>
      </c>
    </row>
    <row r="6" spans="1:16" ht="18" customHeight="1">
      <c r="A6" s="76">
        <f t="shared" ca="1" si="0"/>
        <v>0</v>
      </c>
      <c r="B6" s="76" t="str">
        <f ca="1">IF(C6="","",VLOOKUP(中学一覧表!C7,中学一覧表!A:B,2,0)*10000+VLOOKUP(中学一覧表!S7,中学一覧表!A:B,2,0)+C6)</f>
        <v/>
      </c>
      <c r="C6" s="76" t="str">
        <f ca="1">IF(中学一覧表!S7="","",VLOOKUP(VLOOKUP(中学一覧表!D7,INDIRECT("中学"&amp;中学一覧表!C7&amp;"選手データ!A:O"),MATCH("所属",INDIRECT("中学"&amp;中学一覧表!C7&amp;"選手データ!1:1"),0),0)&amp;"中",所属csv!$A:$H,MATCH("所属コード",所属csv!$1:$1,0),0))</f>
        <v/>
      </c>
      <c r="D6" s="76" t="str">
        <f ca="1">IF(C6="","",IF(COUNTIF(中学一覧表!W:W,中学一覧表!C7&amp;"Ｂ")=0,VLOOKUP(中学一覧表!D7,INDIRECT("中学"&amp;中学一覧表!C7&amp;"選手データ!A:O"),MATCH("所属",INDIRECT("中学"&amp;中学一覧表!C7&amp;"選手データ!1:1"),0),0),VLOOKUP(中学一覧表!D7,INDIRECT("中学"&amp;中学一覧表!C7&amp;"選手データ!A:O"),MATCH("所属",INDIRECT("中学"&amp;中学一覧表!C7&amp;"選手データ!1:1"),0),0)&amp;中学一覧表!S7))</f>
        <v/>
      </c>
      <c r="F6" s="76" t="str">
        <f t="shared" ca="1" si="1"/>
        <v/>
      </c>
      <c r="I6" s="76" t="str">
        <f t="shared" ca="1" si="2"/>
        <v/>
      </c>
      <c r="J6" s="76" t="str">
        <f ca="1">IF(C6="","",中学一覧表!AD7)</f>
        <v/>
      </c>
      <c r="K6" s="76" t="str">
        <f ca="1">IF(C6="","",VLOOKUP(中学一覧表!C7,中学一覧表!A:B,2,0)*10000+中学一覧表!D7)</f>
        <v/>
      </c>
      <c r="L6" s="76" t="str">
        <f ca="1">IF(C6="","",中学一覧表!E7)</f>
        <v/>
      </c>
      <c r="M6" s="76" t="str">
        <f ca="1">IF(C6="","",VLOOKUP("中学"&amp;中学一覧表!C7&amp;"子4X100mR",競技csv!A:O,MATCH("競技コード",競技csv!$1:$1,0),0))</f>
        <v/>
      </c>
      <c r="N6" s="76" t="str">
        <f ca="1">IF(C6="","",IF(中学一覧表!T7="","",中学一覧表!T7&amp;".")&amp;IF(中学一覧表!U7="","",TEXT(中学一覧表!U7,"00")&amp;".")&amp;IF(中学一覧表!V7="","",TEXT(中学一覧表!V7,"00")))</f>
        <v/>
      </c>
      <c r="O6" s="76" t="str">
        <f t="shared" ca="1" si="3"/>
        <v/>
      </c>
      <c r="P6" s="76" t="str">
        <f t="shared" ca="1" si="4"/>
        <v/>
      </c>
    </row>
    <row r="7" spans="1:16" ht="18" customHeight="1">
      <c r="A7" s="76">
        <f t="shared" ca="1" si="0"/>
        <v>0</v>
      </c>
      <c r="B7" s="76" t="str">
        <f ca="1">IF(C7="","",VLOOKUP(中学一覧表!C8,中学一覧表!A:B,2,0)*10000+VLOOKUP(中学一覧表!S8,中学一覧表!A:B,2,0)+C7)</f>
        <v/>
      </c>
      <c r="C7" s="76" t="str">
        <f ca="1">IF(中学一覧表!S8="","",VLOOKUP(VLOOKUP(中学一覧表!D8,INDIRECT("中学"&amp;中学一覧表!C8&amp;"選手データ!A:O"),MATCH("所属",INDIRECT("中学"&amp;中学一覧表!C8&amp;"選手データ!1:1"),0),0)&amp;"中",所属csv!$A:$H,MATCH("所属コード",所属csv!$1:$1,0),0))</f>
        <v/>
      </c>
      <c r="D7" s="76" t="str">
        <f ca="1">IF(C7="","",IF(COUNTIF(中学一覧表!W:W,中学一覧表!C8&amp;"Ｂ")=0,VLOOKUP(中学一覧表!D8,INDIRECT("中学"&amp;中学一覧表!C8&amp;"選手データ!A:O"),MATCH("所属",INDIRECT("中学"&amp;中学一覧表!C8&amp;"選手データ!1:1"),0),0),VLOOKUP(中学一覧表!D8,INDIRECT("中学"&amp;中学一覧表!C8&amp;"選手データ!A:O"),MATCH("所属",INDIRECT("中学"&amp;中学一覧表!C8&amp;"選手データ!1:1"),0),0)&amp;中学一覧表!S8))</f>
        <v/>
      </c>
      <c r="F7" s="76" t="str">
        <f t="shared" ca="1" si="1"/>
        <v/>
      </c>
      <c r="I7" s="76" t="str">
        <f t="shared" ca="1" si="2"/>
        <v/>
      </c>
      <c r="J7" s="76" t="str">
        <f ca="1">IF(C7="","",中学一覧表!AD8)</f>
        <v/>
      </c>
      <c r="K7" s="76" t="str">
        <f ca="1">IF(C7="","",VLOOKUP(中学一覧表!C8,中学一覧表!A:B,2,0)*10000+中学一覧表!D8)</f>
        <v/>
      </c>
      <c r="L7" s="76" t="str">
        <f ca="1">IF(C7="","",中学一覧表!E8)</f>
        <v/>
      </c>
      <c r="M7" s="76" t="str">
        <f ca="1">IF(C7="","",VLOOKUP("中学"&amp;中学一覧表!C8&amp;"子4X100mR",競技csv!A:O,MATCH("競技コード",競技csv!$1:$1,0),0))</f>
        <v/>
      </c>
      <c r="N7" s="76" t="str">
        <f ca="1">IF(C7="","",IF(中学一覧表!T8="","",中学一覧表!T8&amp;".")&amp;IF(中学一覧表!U8="","",TEXT(中学一覧表!U8,"00")&amp;".")&amp;IF(中学一覧表!V8="","",TEXT(中学一覧表!V8,"00")))</f>
        <v/>
      </c>
      <c r="O7" s="76" t="str">
        <f t="shared" ca="1" si="3"/>
        <v/>
      </c>
      <c r="P7" s="76" t="str">
        <f t="shared" ca="1" si="4"/>
        <v/>
      </c>
    </row>
    <row r="8" spans="1:16" ht="18" customHeight="1">
      <c r="A8" s="76">
        <f t="shared" ca="1" si="0"/>
        <v>0</v>
      </c>
      <c r="B8" s="76" t="str">
        <f ca="1">IF(C8="","",VLOOKUP(中学一覧表!C9,中学一覧表!A:B,2,0)*10000+VLOOKUP(中学一覧表!S9,中学一覧表!A:B,2,0)+C8)</f>
        <v/>
      </c>
      <c r="C8" s="76" t="str">
        <f ca="1">IF(中学一覧表!S9="","",VLOOKUP(VLOOKUP(中学一覧表!D9,INDIRECT("中学"&amp;中学一覧表!C9&amp;"選手データ!A:O"),MATCH("所属",INDIRECT("中学"&amp;中学一覧表!C9&amp;"選手データ!1:1"),0),0)&amp;"中",所属csv!$A:$H,MATCH("所属コード",所属csv!$1:$1,0),0))</f>
        <v/>
      </c>
      <c r="D8" s="76" t="str">
        <f ca="1">IF(C8="","",IF(COUNTIF(中学一覧表!W:W,中学一覧表!C9&amp;"Ｂ")=0,VLOOKUP(中学一覧表!D9,INDIRECT("中学"&amp;中学一覧表!C9&amp;"選手データ!A:O"),MATCH("所属",INDIRECT("中学"&amp;中学一覧表!C9&amp;"選手データ!1:1"),0),0),VLOOKUP(中学一覧表!D9,INDIRECT("中学"&amp;中学一覧表!C9&amp;"選手データ!A:O"),MATCH("所属",INDIRECT("中学"&amp;中学一覧表!C9&amp;"選手データ!1:1"),0),0)&amp;中学一覧表!S9))</f>
        <v/>
      </c>
      <c r="F8" s="76" t="str">
        <f t="shared" ca="1" si="1"/>
        <v/>
      </c>
      <c r="I8" s="76" t="str">
        <f t="shared" ca="1" si="2"/>
        <v/>
      </c>
      <c r="J8" s="76" t="str">
        <f ca="1">IF(C8="","",中学一覧表!AD9)</f>
        <v/>
      </c>
      <c r="K8" s="76" t="str">
        <f ca="1">IF(C8="","",VLOOKUP(中学一覧表!C9,中学一覧表!A:B,2,0)*10000+中学一覧表!D9)</f>
        <v/>
      </c>
      <c r="L8" s="76" t="str">
        <f ca="1">IF(C8="","",中学一覧表!E9)</f>
        <v/>
      </c>
      <c r="M8" s="76" t="str">
        <f ca="1">IF(C8="","",VLOOKUP("中学"&amp;中学一覧表!C9&amp;"子4X100mR",競技csv!A:O,MATCH("競技コード",競技csv!$1:$1,0),0))</f>
        <v/>
      </c>
      <c r="N8" s="76" t="str">
        <f ca="1">IF(C8="","",IF(中学一覧表!T9="","",中学一覧表!T9&amp;".")&amp;IF(中学一覧表!U9="","",TEXT(中学一覧表!U9,"00")&amp;".")&amp;IF(中学一覧表!V9="","",TEXT(中学一覧表!V9,"00")))</f>
        <v/>
      </c>
      <c r="O8" s="76" t="str">
        <f t="shared" ca="1" si="3"/>
        <v/>
      </c>
      <c r="P8" s="76" t="str">
        <f t="shared" ca="1" si="4"/>
        <v/>
      </c>
    </row>
    <row r="9" spans="1:16" ht="18" customHeight="1">
      <c r="A9" s="76">
        <f t="shared" ca="1" si="0"/>
        <v>0</v>
      </c>
      <c r="B9" s="76" t="str">
        <f ca="1">IF(C9="","",VLOOKUP(中学一覧表!C10,中学一覧表!A:B,2,0)*10000+VLOOKUP(中学一覧表!S10,中学一覧表!A:B,2,0)+C9)</f>
        <v/>
      </c>
      <c r="C9" s="76" t="str">
        <f ca="1">IF(中学一覧表!S10="","",VLOOKUP(VLOOKUP(中学一覧表!D10,INDIRECT("中学"&amp;中学一覧表!C10&amp;"選手データ!A:O"),MATCH("所属",INDIRECT("中学"&amp;中学一覧表!C10&amp;"選手データ!1:1"),0),0)&amp;"中",所属csv!$A:$H,MATCH("所属コード",所属csv!$1:$1,0),0))</f>
        <v/>
      </c>
      <c r="D9" s="76" t="str">
        <f ca="1">IF(C9="","",IF(COUNTIF(中学一覧表!W:W,中学一覧表!C10&amp;"Ｂ")=0,VLOOKUP(中学一覧表!D10,INDIRECT("中学"&amp;中学一覧表!C10&amp;"選手データ!A:O"),MATCH("所属",INDIRECT("中学"&amp;中学一覧表!C10&amp;"選手データ!1:1"),0),0),VLOOKUP(中学一覧表!D10,INDIRECT("中学"&amp;中学一覧表!C10&amp;"選手データ!A:O"),MATCH("所属",INDIRECT("中学"&amp;中学一覧表!C10&amp;"選手データ!1:1"),0),0)&amp;中学一覧表!S10))</f>
        <v/>
      </c>
      <c r="F9" s="76" t="str">
        <f t="shared" ca="1" si="1"/>
        <v/>
      </c>
      <c r="I9" s="76" t="str">
        <f t="shared" ca="1" si="2"/>
        <v/>
      </c>
      <c r="J9" s="76" t="str">
        <f ca="1">IF(C9="","",中学一覧表!AD10)</f>
        <v/>
      </c>
      <c r="K9" s="76" t="str">
        <f ca="1">IF(C9="","",VLOOKUP(中学一覧表!C10,中学一覧表!A:B,2,0)*10000+中学一覧表!D10)</f>
        <v/>
      </c>
      <c r="L9" s="76" t="str">
        <f ca="1">IF(C9="","",中学一覧表!E10)</f>
        <v/>
      </c>
      <c r="M9" s="76" t="str">
        <f ca="1">IF(C9="","",VLOOKUP("中学"&amp;中学一覧表!C10&amp;"子4X100mR",競技csv!A:O,MATCH("競技コード",競技csv!$1:$1,0),0))</f>
        <v/>
      </c>
      <c r="N9" s="76" t="str">
        <f ca="1">IF(C9="","",IF(中学一覧表!T10="","",中学一覧表!T10&amp;".")&amp;IF(中学一覧表!U10="","",TEXT(中学一覧表!U10,"00")&amp;".")&amp;IF(中学一覧表!V10="","",TEXT(中学一覧表!V10,"00")))</f>
        <v/>
      </c>
      <c r="O9" s="76" t="str">
        <f t="shared" ca="1" si="3"/>
        <v/>
      </c>
      <c r="P9" s="76" t="str">
        <f t="shared" ca="1" si="4"/>
        <v/>
      </c>
    </row>
    <row r="10" spans="1:16" ht="18" customHeight="1">
      <c r="A10" s="76">
        <f t="shared" ca="1" si="0"/>
        <v>0</v>
      </c>
      <c r="B10" s="76" t="str">
        <f ca="1">IF(C10="","",VLOOKUP(中学一覧表!C11,中学一覧表!A:B,2,0)*10000+VLOOKUP(中学一覧表!S11,中学一覧表!A:B,2,0)+C10)</f>
        <v/>
      </c>
      <c r="C10" s="76" t="str">
        <f ca="1">IF(中学一覧表!S11="","",VLOOKUP(VLOOKUP(中学一覧表!D11,INDIRECT("中学"&amp;中学一覧表!C11&amp;"選手データ!A:O"),MATCH("所属",INDIRECT("中学"&amp;中学一覧表!C11&amp;"選手データ!1:1"),0),0)&amp;"中",所属csv!$A:$H,MATCH("所属コード",所属csv!$1:$1,0),0))</f>
        <v/>
      </c>
      <c r="D10" s="76" t="str">
        <f ca="1">IF(C10="","",IF(COUNTIF(中学一覧表!W:W,中学一覧表!C11&amp;"Ｂ")=0,VLOOKUP(中学一覧表!D11,INDIRECT("中学"&amp;中学一覧表!C11&amp;"選手データ!A:O"),MATCH("所属",INDIRECT("中学"&amp;中学一覧表!C11&amp;"選手データ!1:1"),0),0),VLOOKUP(中学一覧表!D11,INDIRECT("中学"&amp;中学一覧表!C11&amp;"選手データ!A:O"),MATCH("所属",INDIRECT("中学"&amp;中学一覧表!C11&amp;"選手データ!1:1"),0),0)&amp;中学一覧表!S11))</f>
        <v/>
      </c>
      <c r="F10" s="76" t="str">
        <f t="shared" ca="1" si="1"/>
        <v/>
      </c>
      <c r="I10" s="76" t="str">
        <f t="shared" ca="1" si="2"/>
        <v/>
      </c>
      <c r="J10" s="76" t="str">
        <f ca="1">IF(C10="","",中学一覧表!AD11)</f>
        <v/>
      </c>
      <c r="K10" s="76" t="str">
        <f ca="1">IF(C10="","",VLOOKUP(中学一覧表!C11,中学一覧表!A:B,2,0)*10000+中学一覧表!D11)</f>
        <v/>
      </c>
      <c r="L10" s="76" t="str">
        <f ca="1">IF(C10="","",中学一覧表!E11)</f>
        <v/>
      </c>
      <c r="M10" s="76" t="str">
        <f ca="1">IF(C10="","",VLOOKUP("中学"&amp;中学一覧表!C11&amp;"子4X100mR",競技csv!A:O,MATCH("競技コード",競技csv!$1:$1,0),0))</f>
        <v/>
      </c>
      <c r="N10" s="76" t="str">
        <f ca="1">IF(C10="","",IF(中学一覧表!T11="","",中学一覧表!T11&amp;".")&amp;IF(中学一覧表!U11="","",TEXT(中学一覧表!U11,"00")&amp;".")&amp;IF(中学一覧表!V11="","",TEXT(中学一覧表!V11,"00")))</f>
        <v/>
      </c>
      <c r="O10" s="76" t="str">
        <f t="shared" ca="1" si="3"/>
        <v/>
      </c>
      <c r="P10" s="76" t="str">
        <f t="shared" ca="1" si="4"/>
        <v/>
      </c>
    </row>
    <row r="11" spans="1:16" ht="18" customHeight="1">
      <c r="A11" s="76">
        <f t="shared" ca="1" si="0"/>
        <v>0</v>
      </c>
      <c r="B11" s="76" t="str">
        <f ca="1">IF(C11="","",VLOOKUP(中学一覧表!C12,中学一覧表!A:B,2,0)*10000+VLOOKUP(中学一覧表!S12,中学一覧表!A:B,2,0)+C11)</f>
        <v/>
      </c>
      <c r="C11" s="76" t="str">
        <f ca="1">IF(中学一覧表!S12="","",VLOOKUP(VLOOKUP(中学一覧表!D12,INDIRECT("中学"&amp;中学一覧表!C12&amp;"選手データ!A:O"),MATCH("所属",INDIRECT("中学"&amp;中学一覧表!C12&amp;"選手データ!1:1"),0),0)&amp;"中",所属csv!$A:$H,MATCH("所属コード",所属csv!$1:$1,0),0))</f>
        <v/>
      </c>
      <c r="D11" s="76" t="str">
        <f ca="1">IF(C11="","",IF(COUNTIF(中学一覧表!W:W,中学一覧表!C12&amp;"Ｂ")=0,VLOOKUP(中学一覧表!D12,INDIRECT("中学"&amp;中学一覧表!C12&amp;"選手データ!A:O"),MATCH("所属",INDIRECT("中学"&amp;中学一覧表!C12&amp;"選手データ!1:1"),0),0),VLOOKUP(中学一覧表!D12,INDIRECT("中学"&amp;中学一覧表!C12&amp;"選手データ!A:O"),MATCH("所属",INDIRECT("中学"&amp;中学一覧表!C12&amp;"選手データ!1:1"),0),0)&amp;中学一覧表!S12))</f>
        <v/>
      </c>
      <c r="F11" s="76" t="str">
        <f t="shared" ca="1" si="1"/>
        <v/>
      </c>
      <c r="I11" s="76" t="str">
        <f t="shared" ca="1" si="2"/>
        <v/>
      </c>
      <c r="J11" s="76" t="str">
        <f ca="1">IF(C11="","",中学一覧表!AD12)</f>
        <v/>
      </c>
      <c r="K11" s="76" t="str">
        <f ca="1">IF(C11="","",VLOOKUP(中学一覧表!C12,中学一覧表!A:B,2,0)*10000+中学一覧表!D12)</f>
        <v/>
      </c>
      <c r="L11" s="76" t="str">
        <f ca="1">IF(C11="","",中学一覧表!E12)</f>
        <v/>
      </c>
      <c r="M11" s="76" t="str">
        <f ca="1">IF(C11="","",VLOOKUP("中学"&amp;中学一覧表!C12&amp;"子4X100mR",競技csv!A:O,MATCH("競技コード",競技csv!$1:$1,0),0))</f>
        <v/>
      </c>
      <c r="N11" s="76" t="str">
        <f ca="1">IF(C11="","",IF(中学一覧表!T12="","",中学一覧表!T12&amp;".")&amp;IF(中学一覧表!U12="","",TEXT(中学一覧表!U12,"00")&amp;".")&amp;IF(中学一覧表!V12="","",TEXT(中学一覧表!V12,"00")))</f>
        <v/>
      </c>
      <c r="O11" s="76" t="str">
        <f t="shared" ca="1" si="3"/>
        <v/>
      </c>
      <c r="P11" s="76" t="str">
        <f t="shared" ca="1" si="4"/>
        <v/>
      </c>
    </row>
    <row r="12" spans="1:16" ht="18" customHeight="1">
      <c r="A12" s="76">
        <f t="shared" ca="1" si="0"/>
        <v>0</v>
      </c>
      <c r="B12" s="76" t="str">
        <f ca="1">IF(C12="","",VLOOKUP(中学一覧表!C13,中学一覧表!A:B,2,0)*10000+VLOOKUP(中学一覧表!S13,中学一覧表!A:B,2,0)+C12)</f>
        <v/>
      </c>
      <c r="C12" s="76" t="str">
        <f ca="1">IF(中学一覧表!S13="","",VLOOKUP(VLOOKUP(中学一覧表!D13,INDIRECT("中学"&amp;中学一覧表!C13&amp;"選手データ!A:O"),MATCH("所属",INDIRECT("中学"&amp;中学一覧表!C13&amp;"選手データ!1:1"),0),0)&amp;"中",所属csv!$A:$H,MATCH("所属コード",所属csv!$1:$1,0),0))</f>
        <v/>
      </c>
      <c r="D12" s="76" t="str">
        <f ca="1">IF(C12="","",IF(COUNTIF(中学一覧表!W:W,中学一覧表!C13&amp;"Ｂ")=0,VLOOKUP(中学一覧表!D13,INDIRECT("中学"&amp;中学一覧表!C13&amp;"選手データ!A:O"),MATCH("所属",INDIRECT("中学"&amp;中学一覧表!C13&amp;"選手データ!1:1"),0),0),VLOOKUP(中学一覧表!D13,INDIRECT("中学"&amp;中学一覧表!C13&amp;"選手データ!A:O"),MATCH("所属",INDIRECT("中学"&amp;中学一覧表!C13&amp;"選手データ!1:1"),0),0)&amp;中学一覧表!S13))</f>
        <v/>
      </c>
      <c r="F12" s="76" t="str">
        <f t="shared" ca="1" si="1"/>
        <v/>
      </c>
      <c r="I12" s="76" t="str">
        <f t="shared" ca="1" si="2"/>
        <v/>
      </c>
      <c r="J12" s="76" t="str">
        <f ca="1">IF(C12="","",中学一覧表!AD13)</f>
        <v/>
      </c>
      <c r="K12" s="76" t="str">
        <f ca="1">IF(C12="","",VLOOKUP(中学一覧表!C13,中学一覧表!A:B,2,0)*10000+中学一覧表!D13)</f>
        <v/>
      </c>
      <c r="L12" s="76" t="str">
        <f ca="1">IF(C12="","",中学一覧表!E13)</f>
        <v/>
      </c>
      <c r="M12" s="76" t="str">
        <f ca="1">IF(C12="","",VLOOKUP("中学"&amp;中学一覧表!C13&amp;"子4X100mR",競技csv!A:O,MATCH("競技コード",競技csv!$1:$1,0),0))</f>
        <v/>
      </c>
      <c r="N12" s="76" t="str">
        <f ca="1">IF(C12="","",IF(中学一覧表!T13="","",中学一覧表!T13&amp;".")&amp;IF(中学一覧表!U13="","",TEXT(中学一覧表!U13,"00")&amp;".")&amp;IF(中学一覧表!V13="","",TEXT(中学一覧表!V13,"00")))</f>
        <v/>
      </c>
      <c r="O12" s="76" t="str">
        <f t="shared" ca="1" si="3"/>
        <v/>
      </c>
      <c r="P12" s="76" t="str">
        <f t="shared" ca="1" si="4"/>
        <v/>
      </c>
    </row>
    <row r="13" spans="1:16" ht="18" customHeight="1">
      <c r="A13" s="76">
        <f t="shared" ca="1" si="0"/>
        <v>0</v>
      </c>
      <c r="B13" s="76" t="str">
        <f ca="1">IF(C13="","",VLOOKUP(中学一覧表!C14,中学一覧表!A:B,2,0)*10000+VLOOKUP(中学一覧表!S14,中学一覧表!A:B,2,0)+C13)</f>
        <v/>
      </c>
      <c r="C13" s="76" t="str">
        <f ca="1">IF(中学一覧表!S14="","",VLOOKUP(VLOOKUP(中学一覧表!D14,INDIRECT("中学"&amp;中学一覧表!C14&amp;"選手データ!A:O"),MATCH("所属",INDIRECT("中学"&amp;中学一覧表!C14&amp;"選手データ!1:1"),0),0)&amp;"中",所属csv!$A:$H,MATCH("所属コード",所属csv!$1:$1,0),0))</f>
        <v/>
      </c>
      <c r="D13" s="76" t="str">
        <f ca="1">IF(C13="","",IF(COUNTIF(中学一覧表!W:W,中学一覧表!C14&amp;"Ｂ")=0,VLOOKUP(中学一覧表!D14,INDIRECT("中学"&amp;中学一覧表!C14&amp;"選手データ!A:O"),MATCH("所属",INDIRECT("中学"&amp;中学一覧表!C14&amp;"選手データ!1:1"),0),0),VLOOKUP(中学一覧表!D14,INDIRECT("中学"&amp;中学一覧表!C14&amp;"選手データ!A:O"),MATCH("所属",INDIRECT("中学"&amp;中学一覧表!C14&amp;"選手データ!1:1"),0),0)&amp;中学一覧表!S14))</f>
        <v/>
      </c>
      <c r="F13" s="76" t="str">
        <f t="shared" ca="1" si="1"/>
        <v/>
      </c>
      <c r="I13" s="76" t="str">
        <f t="shared" ca="1" si="2"/>
        <v/>
      </c>
      <c r="J13" s="76" t="str">
        <f ca="1">IF(C13="","",中学一覧表!AD14)</f>
        <v/>
      </c>
      <c r="K13" s="76" t="str">
        <f ca="1">IF(C13="","",VLOOKUP(中学一覧表!C14,中学一覧表!A:B,2,0)*10000+中学一覧表!D14)</f>
        <v/>
      </c>
      <c r="L13" s="76" t="str">
        <f ca="1">IF(C13="","",中学一覧表!E14)</f>
        <v/>
      </c>
      <c r="M13" s="76" t="str">
        <f ca="1">IF(C13="","",VLOOKUP("中学"&amp;中学一覧表!C14&amp;"子4X100mR",競技csv!A:O,MATCH("競技コード",競技csv!$1:$1,0),0))</f>
        <v/>
      </c>
      <c r="N13" s="76" t="str">
        <f ca="1">IF(C13="","",IF(中学一覧表!T14="","",中学一覧表!T14&amp;".")&amp;IF(中学一覧表!U14="","",TEXT(中学一覧表!U14,"00")&amp;".")&amp;IF(中学一覧表!V14="","",TEXT(中学一覧表!V14,"00")))</f>
        <v/>
      </c>
      <c r="O13" s="76" t="str">
        <f t="shared" ca="1" si="3"/>
        <v/>
      </c>
      <c r="P13" s="76" t="str">
        <f t="shared" ca="1" si="4"/>
        <v/>
      </c>
    </row>
    <row r="14" spans="1:16" ht="18" customHeight="1">
      <c r="A14" s="76">
        <f t="shared" ca="1" si="0"/>
        <v>0</v>
      </c>
      <c r="B14" s="76" t="str">
        <f ca="1">IF(C14="","",VLOOKUP(中学一覧表!C15,中学一覧表!A:B,2,0)*10000+VLOOKUP(中学一覧表!S15,中学一覧表!A:B,2,0)+C14)</f>
        <v/>
      </c>
      <c r="C14" s="76" t="str">
        <f ca="1">IF(中学一覧表!S15="","",VLOOKUP(VLOOKUP(中学一覧表!D15,INDIRECT("中学"&amp;中学一覧表!C15&amp;"選手データ!A:O"),MATCH("所属",INDIRECT("中学"&amp;中学一覧表!C15&amp;"選手データ!1:1"),0),0)&amp;"中",所属csv!$A:$H,MATCH("所属コード",所属csv!$1:$1,0),0))</f>
        <v/>
      </c>
      <c r="D14" s="76" t="str">
        <f ca="1">IF(C14="","",IF(COUNTIF(中学一覧表!W:W,中学一覧表!C15&amp;"Ｂ")=0,VLOOKUP(中学一覧表!D15,INDIRECT("中学"&amp;中学一覧表!C15&amp;"選手データ!A:O"),MATCH("所属",INDIRECT("中学"&amp;中学一覧表!C15&amp;"選手データ!1:1"),0),0),VLOOKUP(中学一覧表!D15,INDIRECT("中学"&amp;中学一覧表!C15&amp;"選手データ!A:O"),MATCH("所属",INDIRECT("中学"&amp;中学一覧表!C15&amp;"選手データ!1:1"),0),0)&amp;中学一覧表!S15))</f>
        <v/>
      </c>
      <c r="F14" s="76" t="str">
        <f t="shared" ca="1" si="1"/>
        <v/>
      </c>
      <c r="I14" s="76" t="str">
        <f t="shared" ca="1" si="2"/>
        <v/>
      </c>
      <c r="J14" s="76" t="str">
        <f ca="1">IF(C14="","",中学一覧表!AD15)</f>
        <v/>
      </c>
      <c r="K14" s="76" t="str">
        <f ca="1">IF(C14="","",VLOOKUP(中学一覧表!C15,中学一覧表!A:B,2,0)*10000+中学一覧表!D15)</f>
        <v/>
      </c>
      <c r="L14" s="76" t="str">
        <f ca="1">IF(C14="","",中学一覧表!E15)</f>
        <v/>
      </c>
      <c r="M14" s="76" t="str">
        <f ca="1">IF(C14="","",VLOOKUP("中学"&amp;中学一覧表!C15&amp;"子4X100mR",競技csv!A:O,MATCH("競技コード",競技csv!$1:$1,0),0))</f>
        <v/>
      </c>
      <c r="N14" s="76" t="str">
        <f ca="1">IF(C14="","",IF(中学一覧表!T15="","",中学一覧表!T15&amp;".")&amp;IF(中学一覧表!U15="","",TEXT(中学一覧表!U15,"00")&amp;".")&amp;IF(中学一覧表!V15="","",TEXT(中学一覧表!V15,"00")))</f>
        <v/>
      </c>
      <c r="O14" s="76" t="str">
        <f t="shared" ca="1" si="3"/>
        <v/>
      </c>
      <c r="P14" s="76" t="str">
        <f t="shared" ca="1" si="4"/>
        <v/>
      </c>
    </row>
    <row r="15" spans="1:16" ht="18" customHeight="1">
      <c r="A15" s="76">
        <f t="shared" ca="1" si="0"/>
        <v>0</v>
      </c>
      <c r="B15" s="76" t="str">
        <f ca="1">IF(C15="","",VLOOKUP(中学一覧表!C16,中学一覧表!A:B,2,0)*10000+VLOOKUP(中学一覧表!S16,中学一覧表!A:B,2,0)+C15)</f>
        <v/>
      </c>
      <c r="C15" s="76" t="str">
        <f ca="1">IF(中学一覧表!S16="","",VLOOKUP(VLOOKUP(中学一覧表!D16,INDIRECT("中学"&amp;中学一覧表!C16&amp;"選手データ!A:O"),MATCH("所属",INDIRECT("中学"&amp;中学一覧表!C16&amp;"選手データ!1:1"),0),0)&amp;"中",所属csv!$A:$H,MATCH("所属コード",所属csv!$1:$1,0),0))</f>
        <v/>
      </c>
      <c r="D15" s="76" t="str">
        <f ca="1">IF(C15="","",IF(COUNTIF(中学一覧表!W:W,中学一覧表!C16&amp;"Ｂ")=0,VLOOKUP(中学一覧表!D16,INDIRECT("中学"&amp;中学一覧表!C16&amp;"選手データ!A:O"),MATCH("所属",INDIRECT("中学"&amp;中学一覧表!C16&amp;"選手データ!1:1"),0),0),VLOOKUP(中学一覧表!D16,INDIRECT("中学"&amp;中学一覧表!C16&amp;"選手データ!A:O"),MATCH("所属",INDIRECT("中学"&amp;中学一覧表!C16&amp;"選手データ!1:1"),0),0)&amp;中学一覧表!S16))</f>
        <v/>
      </c>
      <c r="F15" s="76" t="str">
        <f t="shared" ca="1" si="1"/>
        <v/>
      </c>
      <c r="I15" s="76" t="str">
        <f t="shared" ca="1" si="2"/>
        <v/>
      </c>
      <c r="J15" s="76" t="str">
        <f ca="1">IF(C15="","",中学一覧表!AD16)</f>
        <v/>
      </c>
      <c r="K15" s="76" t="str">
        <f ca="1">IF(C15="","",VLOOKUP(中学一覧表!C16,中学一覧表!A:B,2,0)*10000+中学一覧表!D16)</f>
        <v/>
      </c>
      <c r="L15" s="76" t="str">
        <f ca="1">IF(C15="","",中学一覧表!E16)</f>
        <v/>
      </c>
      <c r="M15" s="76" t="str">
        <f ca="1">IF(C15="","",VLOOKUP("中学"&amp;中学一覧表!C16&amp;"子4X100mR",競技csv!A:O,MATCH("競技コード",競技csv!$1:$1,0),0))</f>
        <v/>
      </c>
      <c r="N15" s="76" t="str">
        <f ca="1">IF(C15="","",IF(中学一覧表!T16="","",中学一覧表!T16&amp;".")&amp;IF(中学一覧表!U16="","",TEXT(中学一覧表!U16,"00")&amp;".")&amp;IF(中学一覧表!V16="","",TEXT(中学一覧表!V16,"00")))</f>
        <v/>
      </c>
      <c r="O15" s="76" t="str">
        <f t="shared" ca="1" si="3"/>
        <v/>
      </c>
      <c r="P15" s="76" t="str">
        <f t="shared" ca="1" si="4"/>
        <v/>
      </c>
    </row>
    <row r="16" spans="1:16" ht="18" customHeight="1">
      <c r="A16" s="76">
        <f t="shared" ca="1" si="0"/>
        <v>0</v>
      </c>
      <c r="B16" s="76" t="str">
        <f ca="1">IF(C16="","",VLOOKUP(中学一覧表!C17,中学一覧表!A:B,2,0)*10000+VLOOKUP(中学一覧表!S17,中学一覧表!A:B,2,0)+C16)</f>
        <v/>
      </c>
      <c r="C16" s="76" t="str">
        <f ca="1">IF(中学一覧表!S17="","",VLOOKUP(VLOOKUP(中学一覧表!D17,INDIRECT("中学"&amp;中学一覧表!C17&amp;"選手データ!A:O"),MATCH("所属",INDIRECT("中学"&amp;中学一覧表!C17&amp;"選手データ!1:1"),0),0)&amp;"中",所属csv!$A:$H,MATCH("所属コード",所属csv!$1:$1,0),0))</f>
        <v/>
      </c>
      <c r="D16" s="76" t="str">
        <f ca="1">IF(C16="","",IF(COUNTIF(中学一覧表!W:W,中学一覧表!C17&amp;"Ｂ")=0,VLOOKUP(中学一覧表!D17,INDIRECT("中学"&amp;中学一覧表!C17&amp;"選手データ!A:O"),MATCH("所属",INDIRECT("中学"&amp;中学一覧表!C17&amp;"選手データ!1:1"),0),0),VLOOKUP(中学一覧表!D17,INDIRECT("中学"&amp;中学一覧表!C17&amp;"選手データ!A:O"),MATCH("所属",INDIRECT("中学"&amp;中学一覧表!C17&amp;"選手データ!1:1"),0),0)&amp;中学一覧表!S17))</f>
        <v/>
      </c>
      <c r="F16" s="76" t="str">
        <f t="shared" ca="1" si="1"/>
        <v/>
      </c>
      <c r="I16" s="76" t="str">
        <f t="shared" ca="1" si="2"/>
        <v/>
      </c>
      <c r="J16" s="76" t="str">
        <f ca="1">IF(C16="","",中学一覧表!AD17)</f>
        <v/>
      </c>
      <c r="K16" s="76" t="str">
        <f ca="1">IF(C16="","",VLOOKUP(中学一覧表!C17,中学一覧表!A:B,2,0)*10000+中学一覧表!D17)</f>
        <v/>
      </c>
      <c r="L16" s="76" t="str">
        <f ca="1">IF(C16="","",中学一覧表!E17)</f>
        <v/>
      </c>
      <c r="M16" s="76" t="str">
        <f ca="1">IF(C16="","",VLOOKUP("中学"&amp;中学一覧表!C17&amp;"子4X100mR",競技csv!A:O,MATCH("競技コード",競技csv!$1:$1,0),0))</f>
        <v/>
      </c>
      <c r="N16" s="76" t="str">
        <f ca="1">IF(C16="","",IF(中学一覧表!T17="","",中学一覧表!T17&amp;".")&amp;IF(中学一覧表!U17="","",TEXT(中学一覧表!U17,"00")&amp;".")&amp;IF(中学一覧表!V17="","",TEXT(中学一覧表!V17,"00")))</f>
        <v/>
      </c>
      <c r="O16" s="76" t="str">
        <f t="shared" ca="1" si="3"/>
        <v/>
      </c>
      <c r="P16" s="76" t="str">
        <f t="shared" ca="1" si="4"/>
        <v/>
      </c>
    </row>
    <row r="17" spans="1:16" ht="18" customHeight="1">
      <c r="A17" s="76">
        <f t="shared" ca="1" si="0"/>
        <v>0</v>
      </c>
      <c r="B17" s="76" t="str">
        <f ca="1">IF(C17="","",VLOOKUP(中学一覧表!C18,中学一覧表!A:B,2,0)*10000+VLOOKUP(中学一覧表!S18,中学一覧表!A:B,2,0)+C17)</f>
        <v/>
      </c>
      <c r="C17" s="76" t="str">
        <f ca="1">IF(中学一覧表!S18="","",VLOOKUP(VLOOKUP(中学一覧表!D18,INDIRECT("中学"&amp;中学一覧表!C18&amp;"選手データ!A:O"),MATCH("所属",INDIRECT("中学"&amp;中学一覧表!C18&amp;"選手データ!1:1"),0),0)&amp;"中",所属csv!$A:$H,MATCH("所属コード",所属csv!$1:$1,0),0))</f>
        <v/>
      </c>
      <c r="D17" s="76" t="str">
        <f ca="1">IF(C17="","",IF(COUNTIF(中学一覧表!W:W,中学一覧表!C18&amp;"Ｂ")=0,VLOOKUP(中学一覧表!D18,INDIRECT("中学"&amp;中学一覧表!C18&amp;"選手データ!A:O"),MATCH("所属",INDIRECT("中学"&amp;中学一覧表!C18&amp;"選手データ!1:1"),0),0),VLOOKUP(中学一覧表!D18,INDIRECT("中学"&amp;中学一覧表!C18&amp;"選手データ!A:O"),MATCH("所属",INDIRECT("中学"&amp;中学一覧表!C18&amp;"選手データ!1:1"),0),0)&amp;中学一覧表!S18))</f>
        <v/>
      </c>
      <c r="F17" s="76" t="str">
        <f t="shared" ca="1" si="1"/>
        <v/>
      </c>
      <c r="I17" s="76" t="str">
        <f t="shared" ca="1" si="2"/>
        <v/>
      </c>
      <c r="J17" s="76" t="str">
        <f ca="1">IF(C17="","",中学一覧表!AD18)</f>
        <v/>
      </c>
      <c r="K17" s="76" t="str">
        <f ca="1">IF(C17="","",VLOOKUP(中学一覧表!C18,中学一覧表!A:B,2,0)*10000+中学一覧表!D18)</f>
        <v/>
      </c>
      <c r="L17" s="76" t="str">
        <f ca="1">IF(C17="","",中学一覧表!E18)</f>
        <v/>
      </c>
      <c r="M17" s="76" t="str">
        <f ca="1">IF(C17="","",VLOOKUP("中学"&amp;中学一覧表!C18&amp;"子4X100mR",競技csv!A:O,MATCH("競技コード",競技csv!$1:$1,0),0))</f>
        <v/>
      </c>
      <c r="N17" s="76" t="str">
        <f ca="1">IF(C17="","",IF(中学一覧表!T18="","",中学一覧表!T18&amp;".")&amp;IF(中学一覧表!U18="","",TEXT(中学一覧表!U18,"00")&amp;".")&amp;IF(中学一覧表!V18="","",TEXT(中学一覧表!V18,"00")))</f>
        <v/>
      </c>
      <c r="O17" s="76" t="str">
        <f t="shared" ca="1" si="3"/>
        <v/>
      </c>
      <c r="P17" s="76" t="str">
        <f t="shared" ca="1" si="4"/>
        <v/>
      </c>
    </row>
    <row r="18" spans="1:16" ht="18" customHeight="1">
      <c r="A18" s="76">
        <f t="shared" ca="1" si="0"/>
        <v>0</v>
      </c>
      <c r="B18" s="76" t="str">
        <f ca="1">IF(C18="","",VLOOKUP(中学一覧表!C19,中学一覧表!A:B,2,0)*10000+VLOOKUP(中学一覧表!S19,中学一覧表!A:B,2,0)+C18)</f>
        <v/>
      </c>
      <c r="C18" s="76" t="str">
        <f ca="1">IF(中学一覧表!S19="","",VLOOKUP(VLOOKUP(中学一覧表!D19,INDIRECT("中学"&amp;中学一覧表!C19&amp;"選手データ!A:O"),MATCH("所属",INDIRECT("中学"&amp;中学一覧表!C19&amp;"選手データ!1:1"),0),0)&amp;"中",所属csv!$A:$H,MATCH("所属コード",所属csv!$1:$1,0),0))</f>
        <v/>
      </c>
      <c r="D18" s="76" t="str">
        <f ca="1">IF(C18="","",IF(COUNTIF(中学一覧表!W:W,中学一覧表!C19&amp;"Ｂ")=0,VLOOKUP(中学一覧表!D19,INDIRECT("中学"&amp;中学一覧表!C19&amp;"選手データ!A:O"),MATCH("所属",INDIRECT("中学"&amp;中学一覧表!C19&amp;"選手データ!1:1"),0),0),VLOOKUP(中学一覧表!D19,INDIRECT("中学"&amp;中学一覧表!C19&amp;"選手データ!A:O"),MATCH("所属",INDIRECT("中学"&amp;中学一覧表!C19&amp;"選手データ!1:1"),0),0)&amp;中学一覧表!S19))</f>
        <v/>
      </c>
      <c r="F18" s="76" t="str">
        <f t="shared" ca="1" si="1"/>
        <v/>
      </c>
      <c r="I18" s="76" t="str">
        <f t="shared" ca="1" si="2"/>
        <v/>
      </c>
      <c r="J18" s="76" t="str">
        <f ca="1">IF(C18="","",中学一覧表!AD19)</f>
        <v/>
      </c>
      <c r="K18" s="76" t="str">
        <f ca="1">IF(C18="","",VLOOKUP(中学一覧表!C19,中学一覧表!A:B,2,0)*10000+中学一覧表!D19)</f>
        <v/>
      </c>
      <c r="L18" s="76" t="str">
        <f ca="1">IF(C18="","",中学一覧表!E19)</f>
        <v/>
      </c>
      <c r="M18" s="76" t="str">
        <f ca="1">IF(C18="","",VLOOKUP("中学"&amp;中学一覧表!C19&amp;"子4X100mR",競技csv!A:O,MATCH("競技コード",競技csv!$1:$1,0),0))</f>
        <v/>
      </c>
      <c r="N18" s="76" t="str">
        <f ca="1">IF(C18="","",IF(中学一覧表!T19="","",中学一覧表!T19&amp;".")&amp;IF(中学一覧表!U19="","",TEXT(中学一覧表!U19,"00")&amp;".")&amp;IF(中学一覧表!V19="","",TEXT(中学一覧表!V19,"00")))</f>
        <v/>
      </c>
      <c r="O18" s="76" t="str">
        <f t="shared" ca="1" si="3"/>
        <v/>
      </c>
      <c r="P18" s="76" t="str">
        <f t="shared" ca="1" si="4"/>
        <v/>
      </c>
    </row>
    <row r="19" spans="1:16" ht="18" customHeight="1">
      <c r="A19" s="76">
        <f t="shared" ca="1" si="0"/>
        <v>0</v>
      </c>
      <c r="B19" s="76" t="str">
        <f ca="1">IF(C19="","",VLOOKUP(中学一覧表!C20,中学一覧表!A:B,2,0)*10000+VLOOKUP(中学一覧表!S20,中学一覧表!A:B,2,0)+C19)</f>
        <v/>
      </c>
      <c r="C19" s="76" t="str">
        <f ca="1">IF(中学一覧表!S20="","",VLOOKUP(VLOOKUP(中学一覧表!D20,INDIRECT("中学"&amp;中学一覧表!C20&amp;"選手データ!A:O"),MATCH("所属",INDIRECT("中学"&amp;中学一覧表!C20&amp;"選手データ!1:1"),0),0)&amp;"中",所属csv!$A:$H,MATCH("所属コード",所属csv!$1:$1,0),0))</f>
        <v/>
      </c>
      <c r="D19" s="76" t="str">
        <f ca="1">IF(C19="","",IF(COUNTIF(中学一覧表!W:W,中学一覧表!C20&amp;"Ｂ")=0,VLOOKUP(中学一覧表!D20,INDIRECT("中学"&amp;中学一覧表!C20&amp;"選手データ!A:O"),MATCH("所属",INDIRECT("中学"&amp;中学一覧表!C20&amp;"選手データ!1:1"),0),0),VLOOKUP(中学一覧表!D20,INDIRECT("中学"&amp;中学一覧表!C20&amp;"選手データ!A:O"),MATCH("所属",INDIRECT("中学"&amp;中学一覧表!C20&amp;"選手データ!1:1"),0),0)&amp;中学一覧表!S20))</f>
        <v/>
      </c>
      <c r="F19" s="76" t="str">
        <f t="shared" ca="1" si="1"/>
        <v/>
      </c>
      <c r="I19" s="76" t="str">
        <f t="shared" ca="1" si="2"/>
        <v/>
      </c>
      <c r="J19" s="76" t="str">
        <f ca="1">IF(C19="","",中学一覧表!AD20)</f>
        <v/>
      </c>
      <c r="K19" s="76" t="str">
        <f ca="1">IF(C19="","",VLOOKUP(中学一覧表!C20,中学一覧表!A:B,2,0)*10000+中学一覧表!D20)</f>
        <v/>
      </c>
      <c r="L19" s="76" t="str">
        <f ca="1">IF(C19="","",中学一覧表!E20)</f>
        <v/>
      </c>
      <c r="M19" s="76" t="str">
        <f ca="1">IF(C19="","",VLOOKUP("中学"&amp;中学一覧表!C20&amp;"子4X100mR",競技csv!A:O,MATCH("競技コード",競技csv!$1:$1,0),0))</f>
        <v/>
      </c>
      <c r="N19" s="76" t="str">
        <f ca="1">IF(C19="","",IF(中学一覧表!T20="","",中学一覧表!T20&amp;".")&amp;IF(中学一覧表!U20="","",TEXT(中学一覧表!U20,"00")&amp;".")&amp;IF(中学一覧表!V20="","",TEXT(中学一覧表!V20,"00")))</f>
        <v/>
      </c>
      <c r="O19" s="76" t="str">
        <f t="shared" ca="1" si="3"/>
        <v/>
      </c>
      <c r="P19" s="76" t="str">
        <f t="shared" ca="1" si="4"/>
        <v/>
      </c>
    </row>
    <row r="20" spans="1:16" ht="18" customHeight="1">
      <c r="A20" s="76">
        <f t="shared" ca="1" si="0"/>
        <v>0</v>
      </c>
      <c r="B20" s="76" t="str">
        <f ca="1">IF(C20="","",VLOOKUP(中学一覧表!C21,中学一覧表!A:B,2,0)*10000+VLOOKUP(中学一覧表!S21,中学一覧表!A:B,2,0)+C20)</f>
        <v/>
      </c>
      <c r="C20" s="76" t="str">
        <f ca="1">IF(中学一覧表!S21="","",VLOOKUP(VLOOKUP(中学一覧表!D21,INDIRECT("中学"&amp;中学一覧表!C21&amp;"選手データ!A:O"),MATCH("所属",INDIRECT("中学"&amp;中学一覧表!C21&amp;"選手データ!1:1"),0),0)&amp;"中",所属csv!$A:$H,MATCH("所属コード",所属csv!$1:$1,0),0))</f>
        <v/>
      </c>
      <c r="D20" s="76" t="str">
        <f ca="1">IF(C20="","",IF(COUNTIF(中学一覧表!W:W,中学一覧表!C21&amp;"Ｂ")=0,VLOOKUP(中学一覧表!D21,INDIRECT("中学"&amp;中学一覧表!C21&amp;"選手データ!A:O"),MATCH("所属",INDIRECT("中学"&amp;中学一覧表!C21&amp;"選手データ!1:1"),0),0),VLOOKUP(中学一覧表!D21,INDIRECT("中学"&amp;中学一覧表!C21&amp;"選手データ!A:O"),MATCH("所属",INDIRECT("中学"&amp;中学一覧表!C21&amp;"選手データ!1:1"),0),0)&amp;中学一覧表!S21))</f>
        <v/>
      </c>
      <c r="F20" s="76" t="str">
        <f t="shared" ca="1" si="1"/>
        <v/>
      </c>
      <c r="I20" s="76" t="str">
        <f t="shared" ca="1" si="2"/>
        <v/>
      </c>
      <c r="J20" s="76" t="str">
        <f ca="1">IF(C20="","",中学一覧表!AD21)</f>
        <v/>
      </c>
      <c r="K20" s="76" t="str">
        <f ca="1">IF(C20="","",VLOOKUP(中学一覧表!C21,中学一覧表!A:B,2,0)*10000+中学一覧表!D21)</f>
        <v/>
      </c>
      <c r="L20" s="76" t="str">
        <f ca="1">IF(C20="","",中学一覧表!E21)</f>
        <v/>
      </c>
      <c r="M20" s="76" t="str">
        <f ca="1">IF(C20="","",VLOOKUP("中学"&amp;中学一覧表!C21&amp;"子4X100mR",競技csv!A:O,MATCH("競技コード",競技csv!$1:$1,0),0))</f>
        <v/>
      </c>
      <c r="N20" s="76" t="str">
        <f ca="1">IF(C20="","",IF(中学一覧表!T21="","",中学一覧表!T21&amp;".")&amp;IF(中学一覧表!U21="","",TEXT(中学一覧表!U21,"00")&amp;".")&amp;IF(中学一覧表!V21="","",TEXT(中学一覧表!V21,"00")))</f>
        <v/>
      </c>
      <c r="O20" s="76" t="str">
        <f t="shared" ca="1" si="3"/>
        <v/>
      </c>
      <c r="P20" s="76" t="str">
        <f t="shared" ca="1" si="4"/>
        <v/>
      </c>
    </row>
    <row r="21" spans="1:16" ht="18" customHeight="1">
      <c r="A21" s="76">
        <f t="shared" ca="1" si="0"/>
        <v>0</v>
      </c>
      <c r="B21" s="76" t="str">
        <f ca="1">IF(C21="","",VLOOKUP(中学一覧表!C22,中学一覧表!A:B,2,0)*10000+VLOOKUP(中学一覧表!S22,中学一覧表!A:B,2,0)+C21)</f>
        <v/>
      </c>
      <c r="C21" s="76" t="str">
        <f ca="1">IF(中学一覧表!S22="","",VLOOKUP(VLOOKUP(中学一覧表!D22,INDIRECT("中学"&amp;中学一覧表!C22&amp;"選手データ!A:O"),MATCH("所属",INDIRECT("中学"&amp;中学一覧表!C22&amp;"選手データ!1:1"),0),0)&amp;"中",所属csv!$A:$H,MATCH("所属コード",所属csv!$1:$1,0),0))</f>
        <v/>
      </c>
      <c r="D21" s="76" t="str">
        <f ca="1">IF(C21="","",IF(COUNTIF(中学一覧表!W:W,中学一覧表!C22&amp;"Ｂ")=0,VLOOKUP(中学一覧表!D22,INDIRECT("中学"&amp;中学一覧表!C22&amp;"選手データ!A:O"),MATCH("所属",INDIRECT("中学"&amp;中学一覧表!C22&amp;"選手データ!1:1"),0),0),VLOOKUP(中学一覧表!D22,INDIRECT("中学"&amp;中学一覧表!C22&amp;"選手データ!A:O"),MATCH("所属",INDIRECT("中学"&amp;中学一覧表!C22&amp;"選手データ!1:1"),0),0)&amp;中学一覧表!S22))</f>
        <v/>
      </c>
      <c r="F21" s="76" t="str">
        <f t="shared" ca="1" si="1"/>
        <v/>
      </c>
      <c r="I21" s="76" t="str">
        <f t="shared" ca="1" si="2"/>
        <v/>
      </c>
      <c r="J21" s="76" t="str">
        <f ca="1">IF(C21="","",中学一覧表!AD22)</f>
        <v/>
      </c>
      <c r="K21" s="76" t="str">
        <f ca="1">IF(C21="","",VLOOKUP(中学一覧表!C22,中学一覧表!A:B,2,0)*10000+中学一覧表!D22)</f>
        <v/>
      </c>
      <c r="L21" s="76" t="str">
        <f ca="1">IF(C21="","",中学一覧表!E22)</f>
        <v/>
      </c>
      <c r="M21" s="76" t="str">
        <f ca="1">IF(C21="","",VLOOKUP("中学"&amp;中学一覧表!C22&amp;"子4X100mR",競技csv!A:O,MATCH("競技コード",競技csv!$1:$1,0),0))</f>
        <v/>
      </c>
      <c r="N21" s="76" t="str">
        <f ca="1">IF(C21="","",IF(中学一覧表!T22="","",中学一覧表!T22&amp;".")&amp;IF(中学一覧表!U22="","",TEXT(中学一覧表!U22,"00")&amp;".")&amp;IF(中学一覧表!V22="","",TEXT(中学一覧表!V22,"00")))</f>
        <v/>
      </c>
      <c r="O21" s="76" t="str">
        <f t="shared" ca="1" si="3"/>
        <v/>
      </c>
      <c r="P21" s="76" t="str">
        <f t="shared" ca="1" si="4"/>
        <v/>
      </c>
    </row>
    <row r="22" spans="1:16" ht="18" customHeight="1">
      <c r="A22" s="76">
        <f t="shared" ca="1" si="0"/>
        <v>0</v>
      </c>
      <c r="B22" s="76" t="str">
        <f ca="1">IF(C22="","",VLOOKUP(中学一覧表!C23,中学一覧表!A:B,2,0)*10000+VLOOKUP(中学一覧表!S23,中学一覧表!A:B,2,0)+C22)</f>
        <v/>
      </c>
      <c r="C22" s="76" t="str">
        <f ca="1">IF(中学一覧表!S23="","",VLOOKUP(VLOOKUP(中学一覧表!D23,INDIRECT("中学"&amp;中学一覧表!C23&amp;"選手データ!A:O"),MATCH("所属",INDIRECT("中学"&amp;中学一覧表!C23&amp;"選手データ!1:1"),0),0)&amp;"中",所属csv!$A:$H,MATCH("所属コード",所属csv!$1:$1,0),0))</f>
        <v/>
      </c>
      <c r="D22" s="76" t="str">
        <f ca="1">IF(C22="","",IF(COUNTIF(中学一覧表!W:W,中学一覧表!C23&amp;"Ｂ")=0,VLOOKUP(中学一覧表!D23,INDIRECT("中学"&amp;中学一覧表!C23&amp;"選手データ!A:O"),MATCH("所属",INDIRECT("中学"&amp;中学一覧表!C23&amp;"選手データ!1:1"),0),0),VLOOKUP(中学一覧表!D23,INDIRECT("中学"&amp;中学一覧表!C23&amp;"選手データ!A:O"),MATCH("所属",INDIRECT("中学"&amp;中学一覧表!C23&amp;"選手データ!1:1"),0),0)&amp;中学一覧表!S23))</f>
        <v/>
      </c>
      <c r="F22" s="76" t="str">
        <f t="shared" ca="1" si="1"/>
        <v/>
      </c>
      <c r="I22" s="76" t="str">
        <f t="shared" ca="1" si="2"/>
        <v/>
      </c>
      <c r="J22" s="76" t="str">
        <f ca="1">IF(C22="","",中学一覧表!AD23)</f>
        <v/>
      </c>
      <c r="K22" s="76" t="str">
        <f ca="1">IF(C22="","",VLOOKUP(中学一覧表!C23,中学一覧表!A:B,2,0)*10000+中学一覧表!D23)</f>
        <v/>
      </c>
      <c r="L22" s="76" t="str">
        <f ca="1">IF(C22="","",中学一覧表!E23)</f>
        <v/>
      </c>
      <c r="M22" s="76" t="str">
        <f ca="1">IF(C22="","",VLOOKUP("中学"&amp;中学一覧表!C23&amp;"子4X100mR",競技csv!A:O,MATCH("競技コード",競技csv!$1:$1,0),0))</f>
        <v/>
      </c>
      <c r="N22" s="76" t="str">
        <f ca="1">IF(C22="","",IF(中学一覧表!T23="","",中学一覧表!T23&amp;".")&amp;IF(中学一覧表!U23="","",TEXT(中学一覧表!U23,"00")&amp;".")&amp;IF(中学一覧表!V23="","",TEXT(中学一覧表!V23,"00")))</f>
        <v/>
      </c>
      <c r="O22" s="76" t="str">
        <f t="shared" ca="1" si="3"/>
        <v/>
      </c>
      <c r="P22" s="76" t="str">
        <f t="shared" ca="1" si="4"/>
        <v/>
      </c>
    </row>
    <row r="23" spans="1:16" ht="18" customHeight="1">
      <c r="A23" s="76">
        <f t="shared" ca="1" si="0"/>
        <v>0</v>
      </c>
      <c r="B23" s="76" t="str">
        <f ca="1">IF(C23="","",VLOOKUP(中学一覧表!C24,中学一覧表!A:B,2,0)*10000+VLOOKUP(中学一覧表!S24,中学一覧表!A:B,2,0)+C23)</f>
        <v/>
      </c>
      <c r="C23" s="76" t="str">
        <f ca="1">IF(中学一覧表!S24="","",VLOOKUP(VLOOKUP(中学一覧表!D24,INDIRECT("中学"&amp;中学一覧表!C24&amp;"選手データ!A:O"),MATCH("所属",INDIRECT("中学"&amp;中学一覧表!C24&amp;"選手データ!1:1"),0),0)&amp;"中",所属csv!$A:$H,MATCH("所属コード",所属csv!$1:$1,0),0))</f>
        <v/>
      </c>
      <c r="D23" s="76" t="str">
        <f ca="1">IF(C23="","",IF(COUNTIF(中学一覧表!W:W,中学一覧表!C24&amp;"Ｂ")=0,VLOOKUP(中学一覧表!D24,INDIRECT("中学"&amp;中学一覧表!C24&amp;"選手データ!A:O"),MATCH("所属",INDIRECT("中学"&amp;中学一覧表!C24&amp;"選手データ!1:1"),0),0),VLOOKUP(中学一覧表!D24,INDIRECT("中学"&amp;中学一覧表!C24&amp;"選手データ!A:O"),MATCH("所属",INDIRECT("中学"&amp;中学一覧表!C24&amp;"選手データ!1:1"),0),0)&amp;中学一覧表!S24))</f>
        <v/>
      </c>
      <c r="F23" s="76" t="str">
        <f t="shared" ca="1" si="1"/>
        <v/>
      </c>
      <c r="I23" s="76" t="str">
        <f t="shared" ca="1" si="2"/>
        <v/>
      </c>
      <c r="J23" s="76" t="str">
        <f ca="1">IF(C23="","",中学一覧表!AD24)</f>
        <v/>
      </c>
      <c r="K23" s="76" t="str">
        <f ca="1">IF(C23="","",VLOOKUP(中学一覧表!C24,中学一覧表!A:B,2,0)*10000+中学一覧表!D24)</f>
        <v/>
      </c>
      <c r="L23" s="76" t="str">
        <f ca="1">IF(C23="","",中学一覧表!E24)</f>
        <v/>
      </c>
      <c r="M23" s="76" t="str">
        <f ca="1">IF(C23="","",VLOOKUP("中学"&amp;中学一覧表!C24&amp;"子4X100mR",競技csv!A:O,MATCH("競技コード",競技csv!$1:$1,0),0))</f>
        <v/>
      </c>
      <c r="N23" s="76" t="str">
        <f ca="1">IF(C23="","",IF(中学一覧表!T24="","",中学一覧表!T24&amp;".")&amp;IF(中学一覧表!U24="","",TEXT(中学一覧表!U24,"00")&amp;".")&amp;IF(中学一覧表!V24="","",TEXT(中学一覧表!V24,"00")))</f>
        <v/>
      </c>
      <c r="O23" s="76" t="str">
        <f t="shared" ca="1" si="3"/>
        <v/>
      </c>
      <c r="P23" s="76" t="str">
        <f t="shared" ca="1" si="4"/>
        <v/>
      </c>
    </row>
    <row r="24" spans="1:16" ht="18" customHeight="1">
      <c r="A24" s="76">
        <f t="shared" ca="1" si="0"/>
        <v>0</v>
      </c>
      <c r="B24" s="76" t="str">
        <f ca="1">IF(C24="","",VLOOKUP(中学一覧表!C25,中学一覧表!A:B,2,0)*10000+VLOOKUP(中学一覧表!S25,中学一覧表!A:B,2,0)+C24)</f>
        <v/>
      </c>
      <c r="C24" s="76" t="str">
        <f ca="1">IF(中学一覧表!S25="","",VLOOKUP(VLOOKUP(中学一覧表!D25,INDIRECT("中学"&amp;中学一覧表!C25&amp;"選手データ!A:O"),MATCH("所属",INDIRECT("中学"&amp;中学一覧表!C25&amp;"選手データ!1:1"),0),0)&amp;"中",所属csv!$A:$H,MATCH("所属コード",所属csv!$1:$1,0),0))</f>
        <v/>
      </c>
      <c r="D24" s="76" t="str">
        <f ca="1">IF(C24="","",IF(COUNTIF(中学一覧表!W:W,中学一覧表!C25&amp;"Ｂ")=0,VLOOKUP(中学一覧表!D25,INDIRECT("中学"&amp;中学一覧表!C25&amp;"選手データ!A:O"),MATCH("所属",INDIRECT("中学"&amp;中学一覧表!C25&amp;"選手データ!1:1"),0),0),VLOOKUP(中学一覧表!D25,INDIRECT("中学"&amp;中学一覧表!C25&amp;"選手データ!A:O"),MATCH("所属",INDIRECT("中学"&amp;中学一覧表!C25&amp;"選手データ!1:1"),0),0)&amp;中学一覧表!S25))</f>
        <v/>
      </c>
      <c r="F24" s="76" t="str">
        <f t="shared" ca="1" si="1"/>
        <v/>
      </c>
      <c r="I24" s="76" t="str">
        <f t="shared" ca="1" si="2"/>
        <v/>
      </c>
      <c r="J24" s="76" t="str">
        <f ca="1">IF(C24="","",中学一覧表!AD25)</f>
        <v/>
      </c>
      <c r="K24" s="76" t="str">
        <f ca="1">IF(C24="","",VLOOKUP(中学一覧表!C25,中学一覧表!A:B,2,0)*10000+中学一覧表!D25)</f>
        <v/>
      </c>
      <c r="L24" s="76" t="str">
        <f ca="1">IF(C24="","",中学一覧表!E25)</f>
        <v/>
      </c>
      <c r="M24" s="76" t="str">
        <f ca="1">IF(C24="","",VLOOKUP("中学"&amp;中学一覧表!C25&amp;"子4X100mR",競技csv!A:O,MATCH("競技コード",競技csv!$1:$1,0),0))</f>
        <v/>
      </c>
      <c r="N24" s="76" t="str">
        <f ca="1">IF(C24="","",IF(中学一覧表!T25="","",中学一覧表!T25&amp;".")&amp;IF(中学一覧表!U25="","",TEXT(中学一覧表!U25,"00")&amp;".")&amp;IF(中学一覧表!V25="","",TEXT(中学一覧表!V25,"00")))</f>
        <v/>
      </c>
      <c r="O24" s="76" t="str">
        <f t="shared" ca="1" si="3"/>
        <v/>
      </c>
      <c r="P24" s="76" t="str">
        <f t="shared" ca="1" si="4"/>
        <v/>
      </c>
    </row>
    <row r="25" spans="1:16" ht="18" customHeight="1">
      <c r="A25" s="76">
        <f t="shared" ca="1" si="0"/>
        <v>0</v>
      </c>
      <c r="B25" s="76" t="str">
        <f ca="1">IF(C25="","",VLOOKUP(中学一覧表!C26,中学一覧表!A:B,2,0)*10000+VLOOKUP(中学一覧表!S26,中学一覧表!A:B,2,0)+C25)</f>
        <v/>
      </c>
      <c r="C25" s="76" t="str">
        <f ca="1">IF(中学一覧表!S26="","",VLOOKUP(VLOOKUP(中学一覧表!D26,INDIRECT("中学"&amp;中学一覧表!C26&amp;"選手データ!A:O"),MATCH("所属",INDIRECT("中学"&amp;中学一覧表!C26&amp;"選手データ!1:1"),0),0)&amp;"中",所属csv!$A:$H,MATCH("所属コード",所属csv!$1:$1,0),0))</f>
        <v/>
      </c>
      <c r="D25" s="76" t="str">
        <f ca="1">IF(C25="","",IF(COUNTIF(中学一覧表!W:W,中学一覧表!C26&amp;"Ｂ")=0,VLOOKUP(中学一覧表!D26,INDIRECT("中学"&amp;中学一覧表!C26&amp;"選手データ!A:O"),MATCH("所属",INDIRECT("中学"&amp;中学一覧表!C26&amp;"選手データ!1:1"),0),0),VLOOKUP(中学一覧表!D26,INDIRECT("中学"&amp;中学一覧表!C26&amp;"選手データ!A:O"),MATCH("所属",INDIRECT("中学"&amp;中学一覧表!C26&amp;"選手データ!1:1"),0),0)&amp;中学一覧表!S26))</f>
        <v/>
      </c>
      <c r="F25" s="76" t="str">
        <f t="shared" ca="1" si="1"/>
        <v/>
      </c>
      <c r="I25" s="76" t="str">
        <f t="shared" ca="1" si="2"/>
        <v/>
      </c>
      <c r="J25" s="76" t="str">
        <f ca="1">IF(C25="","",中学一覧表!AD26)</f>
        <v/>
      </c>
      <c r="K25" s="76" t="str">
        <f ca="1">IF(C25="","",VLOOKUP(中学一覧表!C26,中学一覧表!A:B,2,0)*10000+中学一覧表!D26)</f>
        <v/>
      </c>
      <c r="L25" s="76" t="str">
        <f ca="1">IF(C25="","",中学一覧表!E26)</f>
        <v/>
      </c>
      <c r="M25" s="76" t="str">
        <f ca="1">IF(C25="","",VLOOKUP("中学"&amp;中学一覧表!C26&amp;"子4X100mR",競技csv!A:O,MATCH("競技コード",競技csv!$1:$1,0),0))</f>
        <v/>
      </c>
      <c r="N25" s="76" t="str">
        <f ca="1">IF(C25="","",IF(中学一覧表!T26="","",中学一覧表!T26&amp;".")&amp;IF(中学一覧表!U26="","",TEXT(中学一覧表!U26,"00")&amp;".")&amp;IF(中学一覧表!V26="","",TEXT(中学一覧表!V26,"00")))</f>
        <v/>
      </c>
      <c r="O25" s="76" t="str">
        <f t="shared" ca="1" si="3"/>
        <v/>
      </c>
      <c r="P25" s="76" t="str">
        <f t="shared" ca="1" si="4"/>
        <v/>
      </c>
    </row>
    <row r="26" spans="1:16" ht="18" customHeight="1">
      <c r="A26" s="76">
        <f t="shared" ca="1" si="0"/>
        <v>0</v>
      </c>
      <c r="B26" s="76" t="str">
        <f ca="1">IF(C26="","",VLOOKUP(中学一覧表!C27,中学一覧表!A:B,2,0)*10000+VLOOKUP(中学一覧表!S27,中学一覧表!A:B,2,0)+C26)</f>
        <v/>
      </c>
      <c r="C26" s="76" t="str">
        <f ca="1">IF(中学一覧表!S27="","",VLOOKUP(VLOOKUP(中学一覧表!D27,INDIRECT("中学"&amp;中学一覧表!C27&amp;"選手データ!A:O"),MATCH("所属",INDIRECT("中学"&amp;中学一覧表!C27&amp;"選手データ!1:1"),0),0)&amp;"中",所属csv!$A:$H,MATCH("所属コード",所属csv!$1:$1,0),0))</f>
        <v/>
      </c>
      <c r="D26" s="76" t="str">
        <f ca="1">IF(C26="","",IF(COUNTIF(中学一覧表!W:W,中学一覧表!C27&amp;"Ｂ")=0,VLOOKUP(中学一覧表!D27,INDIRECT("中学"&amp;中学一覧表!C27&amp;"選手データ!A:O"),MATCH("所属",INDIRECT("中学"&amp;中学一覧表!C27&amp;"選手データ!1:1"),0),0),VLOOKUP(中学一覧表!D27,INDIRECT("中学"&amp;中学一覧表!C27&amp;"選手データ!A:O"),MATCH("所属",INDIRECT("中学"&amp;中学一覧表!C27&amp;"選手データ!1:1"),0),0)&amp;中学一覧表!S27))</f>
        <v/>
      </c>
      <c r="F26" s="76" t="str">
        <f t="shared" ca="1" si="1"/>
        <v/>
      </c>
      <c r="I26" s="76" t="str">
        <f t="shared" ca="1" si="2"/>
        <v/>
      </c>
      <c r="J26" s="76" t="str">
        <f ca="1">IF(C26="","",中学一覧表!AD27)</f>
        <v/>
      </c>
      <c r="K26" s="76" t="str">
        <f ca="1">IF(C26="","",VLOOKUP(中学一覧表!C27,中学一覧表!A:B,2,0)*10000+中学一覧表!D27)</f>
        <v/>
      </c>
      <c r="L26" s="76" t="str">
        <f ca="1">IF(C26="","",中学一覧表!E27)</f>
        <v/>
      </c>
      <c r="M26" s="76" t="str">
        <f ca="1">IF(C26="","",VLOOKUP("中学"&amp;中学一覧表!C27&amp;"子4X100mR",競技csv!A:O,MATCH("競技コード",競技csv!$1:$1,0),0))</f>
        <v/>
      </c>
      <c r="N26" s="76" t="str">
        <f ca="1">IF(C26="","",IF(中学一覧表!T27="","",中学一覧表!T27&amp;".")&amp;IF(中学一覧表!U27="","",TEXT(中学一覧表!U27,"00")&amp;".")&amp;IF(中学一覧表!V27="","",TEXT(中学一覧表!V27,"00")))</f>
        <v/>
      </c>
      <c r="O26" s="76" t="str">
        <f t="shared" ca="1" si="3"/>
        <v/>
      </c>
      <c r="P26" s="76" t="str">
        <f t="shared" ca="1" si="4"/>
        <v/>
      </c>
    </row>
    <row r="27" spans="1:16" ht="18" customHeight="1">
      <c r="A27" s="76">
        <f t="shared" ca="1" si="0"/>
        <v>0</v>
      </c>
      <c r="B27" s="76" t="str">
        <f ca="1">IF(C27="","",VLOOKUP(中学一覧表!C28,中学一覧表!A:B,2,0)*10000+VLOOKUP(中学一覧表!S28,中学一覧表!A:B,2,0)+C27)</f>
        <v/>
      </c>
      <c r="C27" s="76" t="str">
        <f ca="1">IF(中学一覧表!S28="","",VLOOKUP(VLOOKUP(中学一覧表!D28,INDIRECT("中学"&amp;中学一覧表!C28&amp;"選手データ!A:O"),MATCH("所属",INDIRECT("中学"&amp;中学一覧表!C28&amp;"選手データ!1:1"),0),0)&amp;"中",所属csv!$A:$H,MATCH("所属コード",所属csv!$1:$1,0),0))</f>
        <v/>
      </c>
      <c r="D27" s="76" t="str">
        <f ca="1">IF(C27="","",IF(COUNTIF(中学一覧表!W:W,中学一覧表!C28&amp;"Ｂ")=0,VLOOKUP(中学一覧表!D28,INDIRECT("中学"&amp;中学一覧表!C28&amp;"選手データ!A:O"),MATCH("所属",INDIRECT("中学"&amp;中学一覧表!C28&amp;"選手データ!1:1"),0),0),VLOOKUP(中学一覧表!D28,INDIRECT("中学"&amp;中学一覧表!C28&amp;"選手データ!A:O"),MATCH("所属",INDIRECT("中学"&amp;中学一覧表!C28&amp;"選手データ!1:1"),0),0)&amp;中学一覧表!S28))</f>
        <v/>
      </c>
      <c r="F27" s="76" t="str">
        <f t="shared" ca="1" si="1"/>
        <v/>
      </c>
      <c r="I27" s="76" t="str">
        <f t="shared" ca="1" si="2"/>
        <v/>
      </c>
      <c r="J27" s="76" t="str">
        <f ca="1">IF(C27="","",中学一覧表!AD28)</f>
        <v/>
      </c>
      <c r="K27" s="76" t="str">
        <f ca="1">IF(C27="","",VLOOKUP(中学一覧表!C28,中学一覧表!A:B,2,0)*10000+中学一覧表!D28)</f>
        <v/>
      </c>
      <c r="L27" s="76" t="str">
        <f ca="1">IF(C27="","",中学一覧表!E28)</f>
        <v/>
      </c>
      <c r="M27" s="76" t="str">
        <f ca="1">IF(C27="","",VLOOKUP("中学"&amp;中学一覧表!C28&amp;"子4X100mR",競技csv!A:O,MATCH("競技コード",競技csv!$1:$1,0),0))</f>
        <v/>
      </c>
      <c r="N27" s="76" t="str">
        <f ca="1">IF(C27="","",IF(中学一覧表!T28="","",中学一覧表!T28&amp;".")&amp;IF(中学一覧表!U28="","",TEXT(中学一覧表!U28,"00")&amp;".")&amp;IF(中学一覧表!V28="","",TEXT(中学一覧表!V28,"00")))</f>
        <v/>
      </c>
      <c r="O27" s="76" t="str">
        <f t="shared" ca="1" si="3"/>
        <v/>
      </c>
      <c r="P27" s="76" t="str">
        <f t="shared" ca="1" si="4"/>
        <v/>
      </c>
    </row>
    <row r="28" spans="1:16" ht="18" customHeight="1">
      <c r="A28" s="76">
        <f t="shared" ca="1" si="0"/>
        <v>0</v>
      </c>
      <c r="B28" s="76" t="str">
        <f ca="1">IF(C28="","",VLOOKUP(中学一覧表!C29,中学一覧表!A:B,2,0)*10000+VLOOKUP(中学一覧表!S29,中学一覧表!A:B,2,0)+C28)</f>
        <v/>
      </c>
      <c r="C28" s="76" t="str">
        <f ca="1">IF(中学一覧表!S29="","",VLOOKUP(VLOOKUP(中学一覧表!D29,INDIRECT("中学"&amp;中学一覧表!C29&amp;"選手データ!A:O"),MATCH("所属",INDIRECT("中学"&amp;中学一覧表!C29&amp;"選手データ!1:1"),0),0)&amp;"中",所属csv!$A:$H,MATCH("所属コード",所属csv!$1:$1,0),0))</f>
        <v/>
      </c>
      <c r="D28" s="76" t="str">
        <f ca="1">IF(C28="","",IF(COUNTIF(中学一覧表!W:W,中学一覧表!C29&amp;"Ｂ")=0,VLOOKUP(中学一覧表!D29,INDIRECT("中学"&amp;中学一覧表!C29&amp;"選手データ!A:O"),MATCH("所属",INDIRECT("中学"&amp;中学一覧表!C29&amp;"選手データ!1:1"),0),0),VLOOKUP(中学一覧表!D29,INDIRECT("中学"&amp;中学一覧表!C29&amp;"選手データ!A:O"),MATCH("所属",INDIRECT("中学"&amp;中学一覧表!C29&amp;"選手データ!1:1"),0),0)&amp;中学一覧表!S29))</f>
        <v/>
      </c>
      <c r="F28" s="76" t="str">
        <f t="shared" ca="1" si="1"/>
        <v/>
      </c>
      <c r="I28" s="76" t="str">
        <f t="shared" ca="1" si="2"/>
        <v/>
      </c>
      <c r="J28" s="76" t="str">
        <f ca="1">IF(C28="","",中学一覧表!AD29)</f>
        <v/>
      </c>
      <c r="K28" s="76" t="str">
        <f ca="1">IF(C28="","",VLOOKUP(中学一覧表!C29,中学一覧表!A:B,2,0)*10000+中学一覧表!D29)</f>
        <v/>
      </c>
      <c r="L28" s="76" t="str">
        <f ca="1">IF(C28="","",中学一覧表!E29)</f>
        <v/>
      </c>
      <c r="M28" s="76" t="str">
        <f ca="1">IF(C28="","",VLOOKUP("中学"&amp;中学一覧表!C29&amp;"子4X100mR",競技csv!A:O,MATCH("競技コード",競技csv!$1:$1,0),0))</f>
        <v/>
      </c>
      <c r="N28" s="76" t="str">
        <f ca="1">IF(C28="","",IF(中学一覧表!T29="","",中学一覧表!T29&amp;".")&amp;IF(中学一覧表!U29="","",TEXT(中学一覧表!U29,"00")&amp;".")&amp;IF(中学一覧表!V29="","",TEXT(中学一覧表!V29,"00")))</f>
        <v/>
      </c>
      <c r="O28" s="76" t="str">
        <f t="shared" ca="1" si="3"/>
        <v/>
      </c>
      <c r="P28" s="76" t="str">
        <f t="shared" ca="1" si="4"/>
        <v/>
      </c>
    </row>
    <row r="29" spans="1:16" ht="18" customHeight="1">
      <c r="A29" s="76">
        <f t="shared" ca="1" si="0"/>
        <v>0</v>
      </c>
      <c r="B29" s="76" t="str">
        <f ca="1">IF(C29="","",VLOOKUP(中学一覧表!C30,中学一覧表!A:B,2,0)*10000+VLOOKUP(中学一覧表!S30,中学一覧表!A:B,2,0)+C29)</f>
        <v/>
      </c>
      <c r="C29" s="76" t="str">
        <f ca="1">IF(中学一覧表!S30="","",VLOOKUP(VLOOKUP(中学一覧表!D30,INDIRECT("中学"&amp;中学一覧表!C30&amp;"選手データ!A:O"),MATCH("所属",INDIRECT("中学"&amp;中学一覧表!C30&amp;"選手データ!1:1"),0),0)&amp;"中",所属csv!$A:$H,MATCH("所属コード",所属csv!$1:$1,0),0))</f>
        <v/>
      </c>
      <c r="D29" s="76" t="str">
        <f ca="1">IF(C29="","",IF(COUNTIF(中学一覧表!W:W,中学一覧表!C30&amp;"Ｂ")=0,VLOOKUP(中学一覧表!D30,INDIRECT("中学"&amp;中学一覧表!C30&amp;"選手データ!A:O"),MATCH("所属",INDIRECT("中学"&amp;中学一覧表!C30&amp;"選手データ!1:1"),0),0),VLOOKUP(中学一覧表!D30,INDIRECT("中学"&amp;中学一覧表!C30&amp;"選手データ!A:O"),MATCH("所属",INDIRECT("中学"&amp;中学一覧表!C30&amp;"選手データ!1:1"),0),0)&amp;中学一覧表!S30))</f>
        <v/>
      </c>
      <c r="F29" s="76" t="str">
        <f t="shared" ca="1" si="1"/>
        <v/>
      </c>
      <c r="I29" s="76" t="str">
        <f t="shared" ca="1" si="2"/>
        <v/>
      </c>
      <c r="J29" s="76" t="str">
        <f ca="1">IF(C29="","",中学一覧表!AD30)</f>
        <v/>
      </c>
      <c r="K29" s="76" t="str">
        <f ca="1">IF(C29="","",VLOOKUP(中学一覧表!C30,中学一覧表!A:B,2,0)*10000+中学一覧表!D30)</f>
        <v/>
      </c>
      <c r="L29" s="76" t="str">
        <f ca="1">IF(C29="","",中学一覧表!E30)</f>
        <v/>
      </c>
      <c r="M29" s="76" t="str">
        <f ca="1">IF(C29="","",VLOOKUP("中学"&amp;中学一覧表!C30&amp;"子4X100mR",競技csv!A:O,MATCH("競技コード",競技csv!$1:$1,0),0))</f>
        <v/>
      </c>
      <c r="N29" s="76" t="str">
        <f ca="1">IF(C29="","",IF(中学一覧表!T30="","",中学一覧表!T30&amp;".")&amp;IF(中学一覧表!U30="","",TEXT(中学一覧表!U30,"00")&amp;".")&amp;IF(中学一覧表!V30="","",TEXT(中学一覧表!V30,"00")))</f>
        <v/>
      </c>
      <c r="O29" s="76" t="str">
        <f t="shared" ca="1" si="3"/>
        <v/>
      </c>
      <c r="P29" s="76" t="str">
        <f t="shared" ca="1" si="4"/>
        <v/>
      </c>
    </row>
    <row r="30" spans="1:16" ht="18" customHeight="1">
      <c r="A30" s="76">
        <f t="shared" ca="1" si="0"/>
        <v>0</v>
      </c>
      <c r="B30" s="76" t="str">
        <f ca="1">IF(C30="","",VLOOKUP(中学一覧表!C31,中学一覧表!A:B,2,0)*10000+VLOOKUP(中学一覧表!S31,中学一覧表!A:B,2,0)+C30)</f>
        <v/>
      </c>
      <c r="C30" s="76" t="str">
        <f ca="1">IF(中学一覧表!S31="","",VLOOKUP(VLOOKUP(中学一覧表!D31,INDIRECT("中学"&amp;中学一覧表!C31&amp;"選手データ!A:O"),MATCH("所属",INDIRECT("中学"&amp;中学一覧表!C31&amp;"選手データ!1:1"),0),0)&amp;"中",所属csv!$A:$H,MATCH("所属コード",所属csv!$1:$1,0),0))</f>
        <v/>
      </c>
      <c r="D30" s="76" t="str">
        <f ca="1">IF(C30="","",IF(COUNTIF(中学一覧表!W:W,中学一覧表!C31&amp;"Ｂ")=0,VLOOKUP(中学一覧表!D31,INDIRECT("中学"&amp;中学一覧表!C31&amp;"選手データ!A:O"),MATCH("所属",INDIRECT("中学"&amp;中学一覧表!C31&amp;"選手データ!1:1"),0),0),VLOOKUP(中学一覧表!D31,INDIRECT("中学"&amp;中学一覧表!C31&amp;"選手データ!A:O"),MATCH("所属",INDIRECT("中学"&amp;中学一覧表!C31&amp;"選手データ!1:1"),0),0)&amp;中学一覧表!S31))</f>
        <v/>
      </c>
      <c r="F30" s="76" t="str">
        <f t="shared" ca="1" si="1"/>
        <v/>
      </c>
      <c r="I30" s="76" t="str">
        <f t="shared" ca="1" si="2"/>
        <v/>
      </c>
      <c r="J30" s="76" t="str">
        <f ca="1">IF(C30="","",中学一覧表!AD31)</f>
        <v/>
      </c>
      <c r="K30" s="76" t="str">
        <f ca="1">IF(C30="","",VLOOKUP(中学一覧表!C31,中学一覧表!A:B,2,0)*10000+中学一覧表!D31)</f>
        <v/>
      </c>
      <c r="L30" s="76" t="str">
        <f ca="1">IF(C30="","",中学一覧表!E31)</f>
        <v/>
      </c>
      <c r="M30" s="76" t="str">
        <f ca="1">IF(C30="","",VLOOKUP("中学"&amp;中学一覧表!C31&amp;"子4X100mR",競技csv!A:O,MATCH("競技コード",競技csv!$1:$1,0),0))</f>
        <v/>
      </c>
      <c r="N30" s="76" t="str">
        <f ca="1">IF(C30="","",IF(中学一覧表!T31="","",中学一覧表!T31&amp;".")&amp;IF(中学一覧表!U31="","",TEXT(中学一覧表!U31,"00")&amp;".")&amp;IF(中学一覧表!V31="","",TEXT(中学一覧表!V31,"00")))</f>
        <v/>
      </c>
      <c r="O30" s="76" t="str">
        <f t="shared" ca="1" si="3"/>
        <v/>
      </c>
      <c r="P30" s="76" t="str">
        <f t="shared" ca="1" si="4"/>
        <v/>
      </c>
    </row>
    <row r="31" spans="1:16" ht="18" customHeight="1">
      <c r="A31" s="76">
        <f t="shared" ca="1" si="0"/>
        <v>0</v>
      </c>
      <c r="B31" s="76" t="str">
        <f ca="1">IF(C31="","",VLOOKUP(中学一覧表!C32,中学一覧表!A:B,2,0)*10000+VLOOKUP(中学一覧表!S32,中学一覧表!A:B,2,0)+C31)</f>
        <v/>
      </c>
      <c r="C31" s="76" t="str">
        <f ca="1">IF(中学一覧表!S32="","",VLOOKUP(VLOOKUP(中学一覧表!D32,INDIRECT("中学"&amp;中学一覧表!C32&amp;"選手データ!A:O"),MATCH("所属",INDIRECT("中学"&amp;中学一覧表!C32&amp;"選手データ!1:1"),0),0)&amp;"中",所属csv!$A:$H,MATCH("所属コード",所属csv!$1:$1,0),0))</f>
        <v/>
      </c>
      <c r="D31" s="76" t="str">
        <f ca="1">IF(C31="","",IF(COUNTIF(中学一覧表!W:W,中学一覧表!C32&amp;"Ｂ")=0,VLOOKUP(中学一覧表!D32,INDIRECT("中学"&amp;中学一覧表!C32&amp;"選手データ!A:O"),MATCH("所属",INDIRECT("中学"&amp;中学一覧表!C32&amp;"選手データ!1:1"),0),0),VLOOKUP(中学一覧表!D32,INDIRECT("中学"&amp;中学一覧表!C32&amp;"選手データ!A:O"),MATCH("所属",INDIRECT("中学"&amp;中学一覧表!C32&amp;"選手データ!1:1"),0),0)&amp;中学一覧表!S32))</f>
        <v/>
      </c>
      <c r="F31" s="76" t="str">
        <f t="shared" ca="1" si="1"/>
        <v/>
      </c>
      <c r="I31" s="76" t="str">
        <f t="shared" ca="1" si="2"/>
        <v/>
      </c>
      <c r="J31" s="76" t="str">
        <f ca="1">IF(C31="","",中学一覧表!AD32)</f>
        <v/>
      </c>
      <c r="K31" s="76" t="str">
        <f ca="1">IF(C31="","",VLOOKUP(中学一覧表!C32,中学一覧表!A:B,2,0)*10000+中学一覧表!D32)</f>
        <v/>
      </c>
      <c r="L31" s="76" t="str">
        <f ca="1">IF(C31="","",中学一覧表!E32)</f>
        <v/>
      </c>
      <c r="M31" s="76" t="str">
        <f ca="1">IF(C31="","",VLOOKUP("中学"&amp;中学一覧表!C32&amp;"子4X100mR",競技csv!A:O,MATCH("競技コード",競技csv!$1:$1,0),0))</f>
        <v/>
      </c>
      <c r="N31" s="76" t="str">
        <f ca="1">IF(C31="","",IF(中学一覧表!T32="","",中学一覧表!T32&amp;".")&amp;IF(中学一覧表!U32="","",TEXT(中学一覧表!U32,"00")&amp;".")&amp;IF(中学一覧表!V32="","",TEXT(中学一覧表!V32,"00")))</f>
        <v/>
      </c>
      <c r="O31" s="76" t="str">
        <f t="shared" ca="1" si="3"/>
        <v/>
      </c>
      <c r="P31" s="76" t="str">
        <f t="shared" ca="1" si="4"/>
        <v/>
      </c>
    </row>
    <row r="32" spans="1:16" ht="18" customHeight="1">
      <c r="A32" s="76">
        <f t="shared" ca="1" si="0"/>
        <v>0</v>
      </c>
      <c r="B32" s="76" t="str">
        <f ca="1">IF(C32="","",VLOOKUP(中学一覧表!C33,中学一覧表!A:B,2,0)*10000+VLOOKUP(中学一覧表!S33,中学一覧表!A:B,2,0)+C32)</f>
        <v/>
      </c>
      <c r="C32" s="76" t="str">
        <f ca="1">IF(中学一覧表!S33="","",VLOOKUP(VLOOKUP(中学一覧表!D33,INDIRECT("中学"&amp;中学一覧表!C33&amp;"選手データ!A:O"),MATCH("所属",INDIRECT("中学"&amp;中学一覧表!C33&amp;"選手データ!1:1"),0),0)&amp;"中",所属csv!$A:$H,MATCH("所属コード",所属csv!$1:$1,0),0))</f>
        <v/>
      </c>
      <c r="D32" s="76" t="str">
        <f ca="1">IF(C32="","",IF(COUNTIF(中学一覧表!W:W,中学一覧表!C33&amp;"Ｂ")=0,VLOOKUP(中学一覧表!D33,INDIRECT("中学"&amp;中学一覧表!C33&amp;"選手データ!A:O"),MATCH("所属",INDIRECT("中学"&amp;中学一覧表!C33&amp;"選手データ!1:1"),0),0),VLOOKUP(中学一覧表!D33,INDIRECT("中学"&amp;中学一覧表!C33&amp;"選手データ!A:O"),MATCH("所属",INDIRECT("中学"&amp;中学一覧表!C33&amp;"選手データ!1:1"),0),0)&amp;中学一覧表!S33))</f>
        <v/>
      </c>
      <c r="F32" s="76" t="str">
        <f t="shared" ca="1" si="1"/>
        <v/>
      </c>
      <c r="I32" s="76" t="str">
        <f t="shared" ca="1" si="2"/>
        <v/>
      </c>
      <c r="J32" s="76" t="str">
        <f ca="1">IF(C32="","",中学一覧表!AD33)</f>
        <v/>
      </c>
      <c r="K32" s="76" t="str">
        <f ca="1">IF(C32="","",VLOOKUP(中学一覧表!C33,中学一覧表!A:B,2,0)*10000+中学一覧表!D33)</f>
        <v/>
      </c>
      <c r="L32" s="76" t="str">
        <f ca="1">IF(C32="","",中学一覧表!E33)</f>
        <v/>
      </c>
      <c r="M32" s="76" t="str">
        <f ca="1">IF(C32="","",VLOOKUP("中学"&amp;中学一覧表!C33&amp;"子4X100mR",競技csv!A:O,MATCH("競技コード",競技csv!$1:$1,0),0))</f>
        <v/>
      </c>
      <c r="N32" s="76" t="str">
        <f ca="1">IF(C32="","",IF(中学一覧表!T33="","",中学一覧表!T33&amp;".")&amp;IF(中学一覧表!U33="","",TEXT(中学一覧表!U33,"00")&amp;".")&amp;IF(中学一覧表!V33="","",TEXT(中学一覧表!V33,"00")))</f>
        <v/>
      </c>
      <c r="O32" s="76" t="str">
        <f t="shared" ca="1" si="3"/>
        <v/>
      </c>
      <c r="P32" s="76" t="str">
        <f t="shared" ca="1" si="4"/>
        <v/>
      </c>
    </row>
    <row r="33" spans="1:16" ht="18" customHeight="1">
      <c r="A33" s="76">
        <f t="shared" ca="1" si="0"/>
        <v>0</v>
      </c>
      <c r="B33" s="76" t="str">
        <f ca="1">IF(C33="","",VLOOKUP(中学一覧表!C34,中学一覧表!A:B,2,0)*10000+VLOOKUP(中学一覧表!S34,中学一覧表!A:B,2,0)+C33)</f>
        <v/>
      </c>
      <c r="C33" s="76" t="str">
        <f ca="1">IF(中学一覧表!S34="","",VLOOKUP(VLOOKUP(中学一覧表!D34,INDIRECT("中学"&amp;中学一覧表!C34&amp;"選手データ!A:O"),MATCH("所属",INDIRECT("中学"&amp;中学一覧表!C34&amp;"選手データ!1:1"),0),0)&amp;"中",所属csv!$A:$H,MATCH("所属コード",所属csv!$1:$1,0),0))</f>
        <v/>
      </c>
      <c r="D33" s="76" t="str">
        <f ca="1">IF(C33="","",IF(COUNTIF(中学一覧表!W:W,中学一覧表!C34&amp;"Ｂ")=0,VLOOKUP(中学一覧表!D34,INDIRECT("中学"&amp;中学一覧表!C34&amp;"選手データ!A:O"),MATCH("所属",INDIRECT("中学"&amp;中学一覧表!C34&amp;"選手データ!1:1"),0),0),VLOOKUP(中学一覧表!D34,INDIRECT("中学"&amp;中学一覧表!C34&amp;"選手データ!A:O"),MATCH("所属",INDIRECT("中学"&amp;中学一覧表!C34&amp;"選手データ!1:1"),0),0)&amp;中学一覧表!S34))</f>
        <v/>
      </c>
      <c r="F33" s="76" t="str">
        <f t="shared" ca="1" si="1"/>
        <v/>
      </c>
      <c r="I33" s="76" t="str">
        <f t="shared" ca="1" si="2"/>
        <v/>
      </c>
      <c r="J33" s="76" t="str">
        <f ca="1">IF(C33="","",中学一覧表!AD34)</f>
        <v/>
      </c>
      <c r="K33" s="76" t="str">
        <f ca="1">IF(C33="","",VLOOKUP(中学一覧表!C34,中学一覧表!A:B,2,0)*10000+中学一覧表!D34)</f>
        <v/>
      </c>
      <c r="L33" s="76" t="str">
        <f ca="1">IF(C33="","",中学一覧表!E34)</f>
        <v/>
      </c>
      <c r="M33" s="76" t="str">
        <f ca="1">IF(C33="","",VLOOKUP("中学"&amp;中学一覧表!C34&amp;"子4X100mR",競技csv!A:O,MATCH("競技コード",競技csv!$1:$1,0),0))</f>
        <v/>
      </c>
      <c r="N33" s="76" t="str">
        <f ca="1">IF(C33="","",IF(中学一覧表!T34="","",中学一覧表!T34&amp;".")&amp;IF(中学一覧表!U34="","",TEXT(中学一覧表!U34,"00")&amp;".")&amp;IF(中学一覧表!V34="","",TEXT(中学一覧表!V34,"00")))</f>
        <v/>
      </c>
      <c r="O33" s="76" t="str">
        <f t="shared" ca="1" si="3"/>
        <v/>
      </c>
      <c r="P33" s="76" t="str">
        <f t="shared" ca="1" si="4"/>
        <v/>
      </c>
    </row>
    <row r="34" spans="1:16" ht="18" customHeight="1">
      <c r="A34" s="76">
        <f t="shared" ca="1" si="0"/>
        <v>0</v>
      </c>
      <c r="B34" s="76" t="str">
        <f ca="1">IF(C34="","",VLOOKUP(中学一覧表!C35,中学一覧表!A:B,2,0)*10000+VLOOKUP(中学一覧表!S35,中学一覧表!A:B,2,0)+C34)</f>
        <v/>
      </c>
      <c r="C34" s="76" t="str">
        <f ca="1">IF(中学一覧表!S35="","",VLOOKUP(VLOOKUP(中学一覧表!D35,INDIRECT("中学"&amp;中学一覧表!C35&amp;"選手データ!A:O"),MATCH("所属",INDIRECT("中学"&amp;中学一覧表!C35&amp;"選手データ!1:1"),0),0)&amp;"中",所属csv!$A:$H,MATCH("所属コード",所属csv!$1:$1,0),0))</f>
        <v/>
      </c>
      <c r="D34" s="76" t="str">
        <f ca="1">IF(C34="","",IF(COUNTIF(中学一覧表!W:W,中学一覧表!C35&amp;"Ｂ")=0,VLOOKUP(中学一覧表!D35,INDIRECT("中学"&amp;中学一覧表!C35&amp;"選手データ!A:O"),MATCH("所属",INDIRECT("中学"&amp;中学一覧表!C35&amp;"選手データ!1:1"),0),0),VLOOKUP(中学一覧表!D35,INDIRECT("中学"&amp;中学一覧表!C35&amp;"選手データ!A:O"),MATCH("所属",INDIRECT("中学"&amp;中学一覧表!C35&amp;"選手データ!1:1"),0),0)&amp;中学一覧表!S35))</f>
        <v/>
      </c>
      <c r="F34" s="76" t="str">
        <f t="shared" ca="1" si="1"/>
        <v/>
      </c>
      <c r="I34" s="76" t="str">
        <f t="shared" ca="1" si="2"/>
        <v/>
      </c>
      <c r="J34" s="76" t="str">
        <f ca="1">IF(C34="","",中学一覧表!AD35)</f>
        <v/>
      </c>
      <c r="K34" s="76" t="str">
        <f ca="1">IF(C34="","",VLOOKUP(中学一覧表!C35,中学一覧表!A:B,2,0)*10000+中学一覧表!D35)</f>
        <v/>
      </c>
      <c r="L34" s="76" t="str">
        <f ca="1">IF(C34="","",中学一覧表!E35)</f>
        <v/>
      </c>
      <c r="M34" s="76" t="str">
        <f ca="1">IF(C34="","",VLOOKUP("中学"&amp;中学一覧表!C35&amp;"子4X100mR",競技csv!A:O,MATCH("競技コード",競技csv!$1:$1,0),0))</f>
        <v/>
      </c>
      <c r="N34" s="76" t="str">
        <f ca="1">IF(C34="","",IF(中学一覧表!T35="","",中学一覧表!T35&amp;".")&amp;IF(中学一覧表!U35="","",TEXT(中学一覧表!U35,"00")&amp;".")&amp;IF(中学一覧表!V35="","",TEXT(中学一覧表!V35,"00")))</f>
        <v/>
      </c>
      <c r="O34" s="76" t="str">
        <f t="shared" ca="1" si="3"/>
        <v/>
      </c>
      <c r="P34" s="76" t="str">
        <f t="shared" ca="1" si="4"/>
        <v/>
      </c>
    </row>
    <row r="35" spans="1:16" ht="18" customHeight="1">
      <c r="A35" s="76">
        <f t="shared" ca="1" si="0"/>
        <v>0</v>
      </c>
      <c r="B35" s="76" t="str">
        <f ca="1">IF(C35="","",VLOOKUP(中学一覧表!C36,中学一覧表!A:B,2,0)*10000+VLOOKUP(中学一覧表!S36,中学一覧表!A:B,2,0)+C35)</f>
        <v/>
      </c>
      <c r="C35" s="76" t="str">
        <f ca="1">IF(中学一覧表!S36="","",VLOOKUP(VLOOKUP(中学一覧表!D36,INDIRECT("中学"&amp;中学一覧表!C36&amp;"選手データ!A:O"),MATCH("所属",INDIRECT("中学"&amp;中学一覧表!C36&amp;"選手データ!1:1"),0),0)&amp;"中",所属csv!$A:$H,MATCH("所属コード",所属csv!$1:$1,0),0))</f>
        <v/>
      </c>
      <c r="D35" s="76" t="str">
        <f ca="1">IF(C35="","",IF(COUNTIF(中学一覧表!W:W,中学一覧表!C36&amp;"Ｂ")=0,VLOOKUP(中学一覧表!D36,INDIRECT("中学"&amp;中学一覧表!C36&amp;"選手データ!A:O"),MATCH("所属",INDIRECT("中学"&amp;中学一覧表!C36&amp;"選手データ!1:1"),0),0),VLOOKUP(中学一覧表!D36,INDIRECT("中学"&amp;中学一覧表!C36&amp;"選手データ!A:O"),MATCH("所属",INDIRECT("中学"&amp;中学一覧表!C36&amp;"選手データ!1:1"),0),0)&amp;中学一覧表!S36))</f>
        <v/>
      </c>
      <c r="F35" s="76" t="str">
        <f t="shared" ca="1" si="1"/>
        <v/>
      </c>
      <c r="I35" s="76" t="str">
        <f t="shared" ca="1" si="2"/>
        <v/>
      </c>
      <c r="J35" s="76" t="str">
        <f ca="1">IF(C35="","",中学一覧表!AD36)</f>
        <v/>
      </c>
      <c r="K35" s="76" t="str">
        <f ca="1">IF(C35="","",VLOOKUP(中学一覧表!C36,中学一覧表!A:B,2,0)*10000+中学一覧表!D36)</f>
        <v/>
      </c>
      <c r="L35" s="76" t="str">
        <f ca="1">IF(C35="","",中学一覧表!E36)</f>
        <v/>
      </c>
      <c r="M35" s="76" t="str">
        <f ca="1">IF(C35="","",VLOOKUP("中学"&amp;中学一覧表!C36&amp;"子4X100mR",競技csv!A:O,MATCH("競技コード",競技csv!$1:$1,0),0))</f>
        <v/>
      </c>
      <c r="N35" s="76" t="str">
        <f ca="1">IF(C35="","",IF(中学一覧表!T36="","",中学一覧表!T36&amp;".")&amp;IF(中学一覧表!U36="","",TEXT(中学一覧表!U36,"00")&amp;".")&amp;IF(中学一覧表!V36="","",TEXT(中学一覧表!V36,"00")))</f>
        <v/>
      </c>
      <c r="O35" s="76" t="str">
        <f t="shared" ca="1" si="3"/>
        <v/>
      </c>
      <c r="P35" s="76" t="str">
        <f t="shared" ca="1" si="4"/>
        <v/>
      </c>
    </row>
    <row r="36" spans="1:16" ht="18" customHeight="1">
      <c r="A36" s="76">
        <f t="shared" ca="1" si="0"/>
        <v>0</v>
      </c>
      <c r="B36" s="76" t="str">
        <f ca="1">IF(C36="","",VLOOKUP(中学一覧表!C37,中学一覧表!A:B,2,0)*10000+VLOOKUP(中学一覧表!S37,中学一覧表!A:B,2,0)+C36)</f>
        <v/>
      </c>
      <c r="C36" s="76" t="str">
        <f ca="1">IF(中学一覧表!S37="","",VLOOKUP(VLOOKUP(中学一覧表!D37,INDIRECT("中学"&amp;中学一覧表!C37&amp;"選手データ!A:O"),MATCH("所属",INDIRECT("中学"&amp;中学一覧表!C37&amp;"選手データ!1:1"),0),0)&amp;"中",所属csv!$A:$H,MATCH("所属コード",所属csv!$1:$1,0),0))</f>
        <v/>
      </c>
      <c r="D36" s="76" t="str">
        <f ca="1">IF(C36="","",IF(COUNTIF(中学一覧表!W:W,中学一覧表!C37&amp;"Ｂ")=0,VLOOKUP(中学一覧表!D37,INDIRECT("中学"&amp;中学一覧表!C37&amp;"選手データ!A:O"),MATCH("所属",INDIRECT("中学"&amp;中学一覧表!C37&amp;"選手データ!1:1"),0),0),VLOOKUP(中学一覧表!D37,INDIRECT("中学"&amp;中学一覧表!C37&amp;"選手データ!A:O"),MATCH("所属",INDIRECT("中学"&amp;中学一覧表!C37&amp;"選手データ!1:1"),0),0)&amp;中学一覧表!S37))</f>
        <v/>
      </c>
      <c r="F36" s="76" t="str">
        <f t="shared" ca="1" si="1"/>
        <v/>
      </c>
      <c r="I36" s="76" t="str">
        <f t="shared" ca="1" si="2"/>
        <v/>
      </c>
      <c r="J36" s="76" t="str">
        <f ca="1">IF(C36="","",中学一覧表!AD37)</f>
        <v/>
      </c>
      <c r="K36" s="76" t="str">
        <f ca="1">IF(C36="","",VLOOKUP(中学一覧表!C37,中学一覧表!A:B,2,0)*10000+中学一覧表!D37)</f>
        <v/>
      </c>
      <c r="L36" s="76" t="str">
        <f ca="1">IF(C36="","",中学一覧表!E37)</f>
        <v/>
      </c>
      <c r="M36" s="76" t="str">
        <f ca="1">IF(C36="","",VLOOKUP("中学"&amp;中学一覧表!C37&amp;"子4X100mR",競技csv!A:O,MATCH("競技コード",競技csv!$1:$1,0),0))</f>
        <v/>
      </c>
      <c r="N36" s="76" t="str">
        <f ca="1">IF(C36="","",IF(中学一覧表!T37="","",中学一覧表!T37&amp;".")&amp;IF(中学一覧表!U37="","",TEXT(中学一覧表!U37,"00")&amp;".")&amp;IF(中学一覧表!V37="","",TEXT(中学一覧表!V37,"00")))</f>
        <v/>
      </c>
      <c r="O36" s="76" t="str">
        <f t="shared" ca="1" si="3"/>
        <v/>
      </c>
      <c r="P36" s="76" t="str">
        <f t="shared" ca="1" si="4"/>
        <v/>
      </c>
    </row>
    <row r="37" spans="1:16" ht="18" customHeight="1">
      <c r="A37" s="76">
        <f t="shared" ca="1" si="0"/>
        <v>0</v>
      </c>
      <c r="B37" s="76" t="str">
        <f ca="1">IF(C37="","",VLOOKUP(中学一覧表!C38,中学一覧表!A:B,2,0)*10000+VLOOKUP(中学一覧表!S38,中学一覧表!A:B,2,0)+C37)</f>
        <v/>
      </c>
      <c r="C37" s="76" t="str">
        <f ca="1">IF(中学一覧表!S38="","",VLOOKUP(VLOOKUP(中学一覧表!D38,INDIRECT("中学"&amp;中学一覧表!C38&amp;"選手データ!A:O"),MATCH("所属",INDIRECT("中学"&amp;中学一覧表!C38&amp;"選手データ!1:1"),0),0)&amp;"中",所属csv!$A:$H,MATCH("所属コード",所属csv!$1:$1,0),0))</f>
        <v/>
      </c>
      <c r="D37" s="76" t="str">
        <f ca="1">IF(C37="","",IF(COUNTIF(中学一覧表!W:W,中学一覧表!C38&amp;"Ｂ")=0,VLOOKUP(中学一覧表!D38,INDIRECT("中学"&amp;中学一覧表!C38&amp;"選手データ!A:O"),MATCH("所属",INDIRECT("中学"&amp;中学一覧表!C38&amp;"選手データ!1:1"),0),0),VLOOKUP(中学一覧表!D38,INDIRECT("中学"&amp;中学一覧表!C38&amp;"選手データ!A:O"),MATCH("所属",INDIRECT("中学"&amp;中学一覧表!C38&amp;"選手データ!1:1"),0),0)&amp;中学一覧表!S38))</f>
        <v/>
      </c>
      <c r="F37" s="76" t="str">
        <f t="shared" ca="1" si="1"/>
        <v/>
      </c>
      <c r="I37" s="76" t="str">
        <f t="shared" ca="1" si="2"/>
        <v/>
      </c>
      <c r="J37" s="76" t="str">
        <f ca="1">IF(C37="","",中学一覧表!AD38)</f>
        <v/>
      </c>
      <c r="K37" s="76" t="str">
        <f ca="1">IF(C37="","",VLOOKUP(中学一覧表!C38,中学一覧表!A:B,2,0)*10000+中学一覧表!D38)</f>
        <v/>
      </c>
      <c r="L37" s="76" t="str">
        <f ca="1">IF(C37="","",中学一覧表!E38)</f>
        <v/>
      </c>
      <c r="M37" s="76" t="str">
        <f ca="1">IF(C37="","",VLOOKUP("中学"&amp;中学一覧表!C38&amp;"子4X100mR",競技csv!A:O,MATCH("競技コード",競技csv!$1:$1,0),0))</f>
        <v/>
      </c>
      <c r="N37" s="76" t="str">
        <f ca="1">IF(C37="","",IF(中学一覧表!T38="","",中学一覧表!T38&amp;".")&amp;IF(中学一覧表!U38="","",TEXT(中学一覧表!U38,"00")&amp;".")&amp;IF(中学一覧表!V38="","",TEXT(中学一覧表!V38,"00")))</f>
        <v/>
      </c>
      <c r="O37" s="76" t="str">
        <f t="shared" ca="1" si="3"/>
        <v/>
      </c>
      <c r="P37" s="76" t="str">
        <f t="shared" ca="1" si="4"/>
        <v/>
      </c>
    </row>
    <row r="38" spans="1:16" ht="18" customHeight="1">
      <c r="A38" s="76">
        <f t="shared" ca="1" si="0"/>
        <v>0</v>
      </c>
      <c r="B38" s="76" t="str">
        <f ca="1">IF(C38="","",VLOOKUP(中学一覧表!C39,中学一覧表!A:B,2,0)*10000+VLOOKUP(中学一覧表!S39,中学一覧表!A:B,2,0)+C38)</f>
        <v/>
      </c>
      <c r="C38" s="76" t="str">
        <f ca="1">IF(中学一覧表!S39="","",VLOOKUP(VLOOKUP(中学一覧表!D39,INDIRECT("中学"&amp;中学一覧表!C39&amp;"選手データ!A:O"),MATCH("所属",INDIRECT("中学"&amp;中学一覧表!C39&amp;"選手データ!1:1"),0),0)&amp;"中",所属csv!$A:$H,MATCH("所属コード",所属csv!$1:$1,0),0))</f>
        <v/>
      </c>
      <c r="D38" s="76" t="str">
        <f ca="1">IF(C38="","",IF(COUNTIF(中学一覧表!W:W,中学一覧表!C39&amp;"Ｂ")=0,VLOOKUP(中学一覧表!D39,INDIRECT("中学"&amp;中学一覧表!C39&amp;"選手データ!A:O"),MATCH("所属",INDIRECT("中学"&amp;中学一覧表!C39&amp;"選手データ!1:1"),0),0),VLOOKUP(中学一覧表!D39,INDIRECT("中学"&amp;中学一覧表!C39&amp;"選手データ!A:O"),MATCH("所属",INDIRECT("中学"&amp;中学一覧表!C39&amp;"選手データ!1:1"),0),0)&amp;中学一覧表!S39))</f>
        <v/>
      </c>
      <c r="F38" s="76" t="str">
        <f t="shared" ca="1" si="1"/>
        <v/>
      </c>
      <c r="I38" s="76" t="str">
        <f t="shared" ca="1" si="2"/>
        <v/>
      </c>
      <c r="J38" s="76" t="str">
        <f ca="1">IF(C38="","",中学一覧表!AD39)</f>
        <v/>
      </c>
      <c r="K38" s="76" t="str">
        <f ca="1">IF(C38="","",VLOOKUP(中学一覧表!C39,中学一覧表!A:B,2,0)*10000+中学一覧表!D39)</f>
        <v/>
      </c>
      <c r="L38" s="76" t="str">
        <f ca="1">IF(C38="","",中学一覧表!E39)</f>
        <v/>
      </c>
      <c r="M38" s="76" t="str">
        <f ca="1">IF(C38="","",VLOOKUP("中学"&amp;中学一覧表!C39&amp;"子4X100mR",競技csv!A:O,MATCH("競技コード",競技csv!$1:$1,0),0))</f>
        <v/>
      </c>
      <c r="N38" s="76" t="str">
        <f ca="1">IF(C38="","",IF(中学一覧表!T39="","",中学一覧表!T39&amp;".")&amp;IF(中学一覧表!U39="","",TEXT(中学一覧表!U39,"00")&amp;".")&amp;IF(中学一覧表!V39="","",TEXT(中学一覧表!V39,"00")))</f>
        <v/>
      </c>
      <c r="O38" s="76" t="str">
        <f t="shared" ca="1" si="3"/>
        <v/>
      </c>
      <c r="P38" s="76" t="str">
        <f t="shared" ca="1" si="4"/>
        <v/>
      </c>
    </row>
    <row r="39" spans="1:16" ht="18" customHeight="1">
      <c r="A39" s="76">
        <f t="shared" ca="1" si="0"/>
        <v>0</v>
      </c>
      <c r="B39" s="76" t="str">
        <f ca="1">IF(C39="","",VLOOKUP(中学一覧表!C40,中学一覧表!A:B,2,0)*10000+VLOOKUP(中学一覧表!S40,中学一覧表!A:B,2,0)+C39)</f>
        <v/>
      </c>
      <c r="C39" s="76" t="str">
        <f ca="1">IF(中学一覧表!S40="","",VLOOKUP(VLOOKUP(中学一覧表!D40,INDIRECT("中学"&amp;中学一覧表!C40&amp;"選手データ!A:O"),MATCH("所属",INDIRECT("中学"&amp;中学一覧表!C40&amp;"選手データ!1:1"),0),0)&amp;"中",所属csv!$A:$H,MATCH("所属コード",所属csv!$1:$1,0),0))</f>
        <v/>
      </c>
      <c r="D39" s="76" t="str">
        <f ca="1">IF(C39="","",IF(COUNTIF(中学一覧表!W:W,中学一覧表!C40&amp;"Ｂ")=0,VLOOKUP(中学一覧表!D40,INDIRECT("中学"&amp;中学一覧表!C40&amp;"選手データ!A:O"),MATCH("所属",INDIRECT("中学"&amp;中学一覧表!C40&amp;"選手データ!1:1"),0),0),VLOOKUP(中学一覧表!D40,INDIRECT("中学"&amp;中学一覧表!C40&amp;"選手データ!A:O"),MATCH("所属",INDIRECT("中学"&amp;中学一覧表!C40&amp;"選手データ!1:1"),0),0)&amp;中学一覧表!S40))</f>
        <v/>
      </c>
      <c r="F39" s="76" t="str">
        <f t="shared" ca="1" si="1"/>
        <v/>
      </c>
      <c r="I39" s="76" t="str">
        <f t="shared" ca="1" si="2"/>
        <v/>
      </c>
      <c r="J39" s="76" t="str">
        <f ca="1">IF(C39="","",中学一覧表!AD40)</f>
        <v/>
      </c>
      <c r="K39" s="76" t="str">
        <f ca="1">IF(C39="","",VLOOKUP(中学一覧表!C40,中学一覧表!A:B,2,0)*10000+中学一覧表!D40)</f>
        <v/>
      </c>
      <c r="L39" s="76" t="str">
        <f ca="1">IF(C39="","",中学一覧表!E40)</f>
        <v/>
      </c>
      <c r="M39" s="76" t="str">
        <f ca="1">IF(C39="","",VLOOKUP("中学"&amp;中学一覧表!C40&amp;"子4X100mR",競技csv!A:O,MATCH("競技コード",競技csv!$1:$1,0),0))</f>
        <v/>
      </c>
      <c r="N39" s="76" t="str">
        <f ca="1">IF(C39="","",IF(中学一覧表!T40="","",中学一覧表!T40&amp;".")&amp;IF(中学一覧表!U40="","",TEXT(中学一覧表!U40,"00")&amp;".")&amp;IF(中学一覧表!V40="","",TEXT(中学一覧表!V40,"00")))</f>
        <v/>
      </c>
      <c r="O39" s="76" t="str">
        <f t="shared" ca="1" si="3"/>
        <v/>
      </c>
      <c r="P39" s="76" t="str">
        <f t="shared" ca="1" si="4"/>
        <v/>
      </c>
    </row>
    <row r="40" spans="1:16" ht="18" customHeight="1">
      <c r="A40" s="76">
        <f t="shared" ca="1" si="0"/>
        <v>0</v>
      </c>
      <c r="B40" s="76" t="str">
        <f ca="1">IF(C40="","",VLOOKUP(中学一覧表!C41,中学一覧表!A:B,2,0)*10000+VLOOKUP(中学一覧表!S41,中学一覧表!A:B,2,0)+C40)</f>
        <v/>
      </c>
      <c r="C40" s="76" t="str">
        <f ca="1">IF(中学一覧表!S41="","",VLOOKUP(VLOOKUP(中学一覧表!D41,INDIRECT("中学"&amp;中学一覧表!C41&amp;"選手データ!A:O"),MATCH("所属",INDIRECT("中学"&amp;中学一覧表!C41&amp;"選手データ!1:1"),0),0)&amp;"中",所属csv!$A:$H,MATCH("所属コード",所属csv!$1:$1,0),0))</f>
        <v/>
      </c>
      <c r="D40" s="76" t="str">
        <f ca="1">IF(C40="","",IF(COUNTIF(中学一覧表!W:W,中学一覧表!C41&amp;"Ｂ")=0,VLOOKUP(中学一覧表!D41,INDIRECT("中学"&amp;中学一覧表!C41&amp;"選手データ!A:O"),MATCH("所属",INDIRECT("中学"&amp;中学一覧表!C41&amp;"選手データ!1:1"),0),0),VLOOKUP(中学一覧表!D41,INDIRECT("中学"&amp;中学一覧表!C41&amp;"選手データ!A:O"),MATCH("所属",INDIRECT("中学"&amp;中学一覧表!C41&amp;"選手データ!1:1"),0),0)&amp;中学一覧表!S41))</f>
        <v/>
      </c>
      <c r="F40" s="76" t="str">
        <f t="shared" ca="1" si="1"/>
        <v/>
      </c>
      <c r="I40" s="76" t="str">
        <f t="shared" ca="1" si="2"/>
        <v/>
      </c>
      <c r="J40" s="76" t="str">
        <f ca="1">IF(C40="","",中学一覧表!AD41)</f>
        <v/>
      </c>
      <c r="K40" s="76" t="str">
        <f ca="1">IF(C40="","",VLOOKUP(中学一覧表!C41,中学一覧表!A:B,2,0)*10000+中学一覧表!D41)</f>
        <v/>
      </c>
      <c r="L40" s="76" t="str">
        <f ca="1">IF(C40="","",中学一覧表!E41)</f>
        <v/>
      </c>
      <c r="M40" s="76" t="str">
        <f ca="1">IF(C40="","",VLOOKUP("中学"&amp;中学一覧表!C41&amp;"子4X100mR",競技csv!A:O,MATCH("競技コード",競技csv!$1:$1,0),0))</f>
        <v/>
      </c>
      <c r="N40" s="76" t="str">
        <f ca="1">IF(C40="","",IF(中学一覧表!T41="","",中学一覧表!T41&amp;".")&amp;IF(中学一覧表!U41="","",TEXT(中学一覧表!U41,"00")&amp;".")&amp;IF(中学一覧表!V41="","",TEXT(中学一覧表!V41,"00")))</f>
        <v/>
      </c>
      <c r="O40" s="76" t="str">
        <f t="shared" ca="1" si="3"/>
        <v/>
      </c>
      <c r="P40" s="76" t="str">
        <f t="shared" ca="1" si="4"/>
        <v/>
      </c>
    </row>
    <row r="41" spans="1:16" ht="18" customHeight="1">
      <c r="A41" s="76">
        <f t="shared" ca="1" si="0"/>
        <v>0</v>
      </c>
      <c r="B41" s="76" t="str">
        <f ca="1">IF(C41="","",VLOOKUP(中学一覧表!C42,中学一覧表!A:B,2,0)*10000+VLOOKUP(中学一覧表!S42,中学一覧表!A:B,2,0)+C41)</f>
        <v/>
      </c>
      <c r="C41" s="76" t="str">
        <f ca="1">IF(中学一覧表!S42="","",VLOOKUP(VLOOKUP(中学一覧表!D42,INDIRECT("中学"&amp;中学一覧表!C42&amp;"選手データ!A:O"),MATCH("所属",INDIRECT("中学"&amp;中学一覧表!C42&amp;"選手データ!1:1"),0),0)&amp;"中",所属csv!$A:$H,MATCH("所属コード",所属csv!$1:$1,0),0))</f>
        <v/>
      </c>
      <c r="D41" s="76" t="str">
        <f ca="1">IF(C41="","",IF(COUNTIF(中学一覧表!W:W,中学一覧表!C42&amp;"Ｂ")=0,VLOOKUP(中学一覧表!D42,INDIRECT("中学"&amp;中学一覧表!C42&amp;"選手データ!A:O"),MATCH("所属",INDIRECT("中学"&amp;中学一覧表!C42&amp;"選手データ!1:1"),0),0),VLOOKUP(中学一覧表!D42,INDIRECT("中学"&amp;中学一覧表!C42&amp;"選手データ!A:O"),MATCH("所属",INDIRECT("中学"&amp;中学一覧表!C42&amp;"選手データ!1:1"),0),0)&amp;中学一覧表!S42))</f>
        <v/>
      </c>
      <c r="F41" s="76" t="str">
        <f t="shared" ca="1" si="1"/>
        <v/>
      </c>
      <c r="I41" s="76" t="str">
        <f t="shared" ca="1" si="2"/>
        <v/>
      </c>
      <c r="J41" s="76" t="str">
        <f ca="1">IF(C41="","",中学一覧表!AD42)</f>
        <v/>
      </c>
      <c r="K41" s="76" t="str">
        <f ca="1">IF(C41="","",VLOOKUP(中学一覧表!C42,中学一覧表!A:B,2,0)*10000+中学一覧表!D42)</f>
        <v/>
      </c>
      <c r="L41" s="76" t="str">
        <f ca="1">IF(C41="","",中学一覧表!E42)</f>
        <v/>
      </c>
      <c r="M41" s="76" t="str">
        <f ca="1">IF(C41="","",VLOOKUP("中学"&amp;中学一覧表!C42&amp;"子4X100mR",競技csv!A:O,MATCH("競技コード",競技csv!$1:$1,0),0))</f>
        <v/>
      </c>
      <c r="N41" s="76" t="str">
        <f ca="1">IF(C41="","",IF(中学一覧表!T42="","",中学一覧表!T42&amp;".")&amp;IF(中学一覧表!U42="","",TEXT(中学一覧表!U42,"00")&amp;".")&amp;IF(中学一覧表!V42="","",TEXT(中学一覧表!V42,"00")))</f>
        <v/>
      </c>
      <c r="O41" s="76" t="str">
        <f t="shared" ca="1" si="3"/>
        <v/>
      </c>
      <c r="P41" s="76" t="str">
        <f t="shared" ca="1" si="4"/>
        <v/>
      </c>
    </row>
    <row r="42" spans="1:16" ht="18" customHeight="1">
      <c r="A42" s="76">
        <f t="shared" ca="1" si="0"/>
        <v>0</v>
      </c>
      <c r="B42" s="76" t="str">
        <f ca="1">IF(C42="","",VLOOKUP(中学一覧表!C43,中学一覧表!A:B,2,0)*10000+VLOOKUP(中学一覧表!S43,中学一覧表!A:B,2,0)+C42)</f>
        <v/>
      </c>
      <c r="C42" s="76" t="str">
        <f ca="1">IF(中学一覧表!S43="","",VLOOKUP(VLOOKUP(中学一覧表!D43,INDIRECT("中学"&amp;中学一覧表!C43&amp;"選手データ!A:O"),MATCH("所属",INDIRECT("中学"&amp;中学一覧表!C43&amp;"選手データ!1:1"),0),0)&amp;"中",所属csv!$A:$H,MATCH("所属コード",所属csv!$1:$1,0),0))</f>
        <v/>
      </c>
      <c r="D42" s="76" t="str">
        <f ca="1">IF(C42="","",IF(COUNTIF(中学一覧表!W:W,中学一覧表!C43&amp;"Ｂ")=0,VLOOKUP(中学一覧表!D43,INDIRECT("中学"&amp;中学一覧表!C43&amp;"選手データ!A:O"),MATCH("所属",INDIRECT("中学"&amp;中学一覧表!C43&amp;"選手データ!1:1"),0),0),VLOOKUP(中学一覧表!D43,INDIRECT("中学"&amp;中学一覧表!C43&amp;"選手データ!A:O"),MATCH("所属",INDIRECT("中学"&amp;中学一覧表!C43&amp;"選手データ!1:1"),0),0)&amp;中学一覧表!S43))</f>
        <v/>
      </c>
      <c r="F42" s="76" t="str">
        <f t="shared" ca="1" si="1"/>
        <v/>
      </c>
      <c r="I42" s="76" t="str">
        <f t="shared" ca="1" si="2"/>
        <v/>
      </c>
      <c r="J42" s="76" t="str">
        <f ca="1">IF(C42="","",中学一覧表!AD43)</f>
        <v/>
      </c>
      <c r="K42" s="76" t="str">
        <f ca="1">IF(C42="","",VLOOKUP(中学一覧表!C43,中学一覧表!A:B,2,0)*10000+中学一覧表!D43)</f>
        <v/>
      </c>
      <c r="L42" s="76" t="str">
        <f ca="1">IF(C42="","",中学一覧表!E43)</f>
        <v/>
      </c>
      <c r="M42" s="76" t="str">
        <f ca="1">IF(C42="","",VLOOKUP("中学"&amp;中学一覧表!C43&amp;"子4X100mR",競技csv!A:O,MATCH("競技コード",競技csv!$1:$1,0),0))</f>
        <v/>
      </c>
      <c r="N42" s="76" t="str">
        <f ca="1">IF(C42="","",IF(中学一覧表!T43="","",中学一覧表!T43&amp;".")&amp;IF(中学一覧表!U43="","",TEXT(中学一覧表!U43,"00")&amp;".")&amp;IF(中学一覧表!V43="","",TEXT(中学一覧表!V43,"00")))</f>
        <v/>
      </c>
      <c r="O42" s="76" t="str">
        <f t="shared" ca="1" si="3"/>
        <v/>
      </c>
      <c r="P42" s="76" t="str">
        <f t="shared" ca="1" si="4"/>
        <v/>
      </c>
    </row>
    <row r="43" spans="1:16" ht="18" customHeight="1">
      <c r="A43" s="76">
        <f t="shared" ca="1" si="0"/>
        <v>0</v>
      </c>
      <c r="B43" s="76" t="str">
        <f ca="1">IF(C43="","",VLOOKUP(中学一覧表!C44,中学一覧表!A:B,2,0)*10000+VLOOKUP(中学一覧表!S44,中学一覧表!A:B,2,0)+C43)</f>
        <v/>
      </c>
      <c r="C43" s="76" t="str">
        <f ca="1">IF(中学一覧表!S44="","",VLOOKUP(VLOOKUP(中学一覧表!D44,INDIRECT("中学"&amp;中学一覧表!C44&amp;"選手データ!A:O"),MATCH("所属",INDIRECT("中学"&amp;中学一覧表!C44&amp;"選手データ!1:1"),0),0)&amp;"中",所属csv!$A:$H,MATCH("所属コード",所属csv!$1:$1,0),0))</f>
        <v/>
      </c>
      <c r="D43" s="76" t="str">
        <f ca="1">IF(C43="","",IF(COUNTIF(中学一覧表!W:W,中学一覧表!C44&amp;"Ｂ")=0,VLOOKUP(中学一覧表!D44,INDIRECT("中学"&amp;中学一覧表!C44&amp;"選手データ!A:O"),MATCH("所属",INDIRECT("中学"&amp;中学一覧表!C44&amp;"選手データ!1:1"),0),0),VLOOKUP(中学一覧表!D44,INDIRECT("中学"&amp;中学一覧表!C44&amp;"選手データ!A:O"),MATCH("所属",INDIRECT("中学"&amp;中学一覧表!C44&amp;"選手データ!1:1"),0),0)&amp;中学一覧表!S44))</f>
        <v/>
      </c>
      <c r="F43" s="76" t="str">
        <f t="shared" ca="1" si="1"/>
        <v/>
      </c>
      <c r="I43" s="76" t="str">
        <f t="shared" ca="1" si="2"/>
        <v/>
      </c>
      <c r="J43" s="76" t="str">
        <f ca="1">IF(C43="","",中学一覧表!AD44)</f>
        <v/>
      </c>
      <c r="K43" s="76" t="str">
        <f ca="1">IF(C43="","",VLOOKUP(中学一覧表!C44,中学一覧表!A:B,2,0)*10000+中学一覧表!D44)</f>
        <v/>
      </c>
      <c r="L43" s="76" t="str">
        <f ca="1">IF(C43="","",中学一覧表!E44)</f>
        <v/>
      </c>
      <c r="M43" s="76" t="str">
        <f ca="1">IF(C43="","",VLOOKUP("中学"&amp;中学一覧表!C44&amp;"子4X100mR",競技csv!A:O,MATCH("競技コード",競技csv!$1:$1,0),0))</f>
        <v/>
      </c>
      <c r="N43" s="76" t="str">
        <f ca="1">IF(C43="","",IF(中学一覧表!T44="","",中学一覧表!T44&amp;".")&amp;IF(中学一覧表!U44="","",TEXT(中学一覧表!U44,"00")&amp;".")&amp;IF(中学一覧表!V44="","",TEXT(中学一覧表!V44,"00")))</f>
        <v/>
      </c>
      <c r="O43" s="76" t="str">
        <f t="shared" ca="1" si="3"/>
        <v/>
      </c>
      <c r="P43" s="76" t="str">
        <f t="shared" ca="1" si="4"/>
        <v/>
      </c>
    </row>
    <row r="44" spans="1:16" ht="18" customHeight="1">
      <c r="A44" s="76">
        <f t="shared" ca="1" si="0"/>
        <v>0</v>
      </c>
      <c r="B44" s="76" t="str">
        <f ca="1">IF(C44="","",VLOOKUP(中学一覧表!C45,中学一覧表!A:B,2,0)*10000+VLOOKUP(中学一覧表!S45,中学一覧表!A:B,2,0)+C44)</f>
        <v/>
      </c>
      <c r="C44" s="76" t="str">
        <f ca="1">IF(中学一覧表!S45="","",VLOOKUP(VLOOKUP(中学一覧表!D45,INDIRECT("中学"&amp;中学一覧表!C45&amp;"選手データ!A:O"),MATCH("所属",INDIRECT("中学"&amp;中学一覧表!C45&amp;"選手データ!1:1"),0),0)&amp;"中",所属csv!$A:$H,MATCH("所属コード",所属csv!$1:$1,0),0))</f>
        <v/>
      </c>
      <c r="D44" s="76" t="str">
        <f ca="1">IF(C44="","",IF(COUNTIF(中学一覧表!W:W,中学一覧表!C45&amp;"Ｂ")=0,VLOOKUP(中学一覧表!D45,INDIRECT("中学"&amp;中学一覧表!C45&amp;"選手データ!A:O"),MATCH("所属",INDIRECT("中学"&amp;中学一覧表!C45&amp;"選手データ!1:1"),0),0),VLOOKUP(中学一覧表!D45,INDIRECT("中学"&amp;中学一覧表!C45&amp;"選手データ!A:O"),MATCH("所属",INDIRECT("中学"&amp;中学一覧表!C45&amp;"選手データ!1:1"),0),0)&amp;中学一覧表!S45))</f>
        <v/>
      </c>
      <c r="F44" s="76" t="str">
        <f t="shared" ca="1" si="1"/>
        <v/>
      </c>
      <c r="I44" s="76" t="str">
        <f t="shared" ca="1" si="2"/>
        <v/>
      </c>
      <c r="J44" s="76" t="str">
        <f ca="1">IF(C44="","",中学一覧表!AD45)</f>
        <v/>
      </c>
      <c r="K44" s="76" t="str">
        <f ca="1">IF(C44="","",VLOOKUP(中学一覧表!C45,中学一覧表!A:B,2,0)*10000+中学一覧表!D45)</f>
        <v/>
      </c>
      <c r="L44" s="76" t="str">
        <f ca="1">IF(C44="","",中学一覧表!E45)</f>
        <v/>
      </c>
      <c r="M44" s="76" t="str">
        <f ca="1">IF(C44="","",VLOOKUP("中学"&amp;中学一覧表!C45&amp;"子4X100mR",競技csv!A:O,MATCH("競技コード",競技csv!$1:$1,0),0))</f>
        <v/>
      </c>
      <c r="N44" s="76" t="str">
        <f ca="1">IF(C44="","",IF(中学一覧表!T45="","",中学一覧表!T45&amp;".")&amp;IF(中学一覧表!U45="","",TEXT(中学一覧表!U45,"00")&amp;".")&amp;IF(中学一覧表!V45="","",TEXT(中学一覧表!V45,"00")))</f>
        <v/>
      </c>
      <c r="O44" s="76" t="str">
        <f t="shared" ca="1" si="3"/>
        <v/>
      </c>
      <c r="P44" s="76" t="str">
        <f t="shared" ca="1" si="4"/>
        <v/>
      </c>
    </row>
    <row r="45" spans="1:16" ht="18" customHeight="1">
      <c r="A45" s="76">
        <f t="shared" ca="1" si="0"/>
        <v>0</v>
      </c>
      <c r="B45" s="76" t="str">
        <f ca="1">IF(C45="","",VLOOKUP(中学一覧表!C46,中学一覧表!A:B,2,0)*10000+VLOOKUP(中学一覧表!S46,中学一覧表!A:B,2,0)+C45)</f>
        <v/>
      </c>
      <c r="C45" s="76" t="str">
        <f ca="1">IF(中学一覧表!S46="","",VLOOKUP(VLOOKUP(中学一覧表!D46,INDIRECT("中学"&amp;中学一覧表!C46&amp;"選手データ!A:O"),MATCH("所属",INDIRECT("中学"&amp;中学一覧表!C46&amp;"選手データ!1:1"),0),0)&amp;"中",所属csv!$A:$H,MATCH("所属コード",所属csv!$1:$1,0),0))</f>
        <v/>
      </c>
      <c r="D45" s="76" t="str">
        <f ca="1">IF(C45="","",IF(COUNTIF(中学一覧表!W:W,中学一覧表!C46&amp;"Ｂ")=0,VLOOKUP(中学一覧表!D46,INDIRECT("中学"&amp;中学一覧表!C46&amp;"選手データ!A:O"),MATCH("所属",INDIRECT("中学"&amp;中学一覧表!C46&amp;"選手データ!1:1"),0),0),VLOOKUP(中学一覧表!D46,INDIRECT("中学"&amp;中学一覧表!C46&amp;"選手データ!A:O"),MATCH("所属",INDIRECT("中学"&amp;中学一覧表!C46&amp;"選手データ!1:1"),0),0)&amp;中学一覧表!S46))</f>
        <v/>
      </c>
      <c r="F45" s="76" t="str">
        <f t="shared" ca="1" si="1"/>
        <v/>
      </c>
      <c r="I45" s="76" t="str">
        <f t="shared" ca="1" si="2"/>
        <v/>
      </c>
      <c r="J45" s="76" t="str">
        <f ca="1">IF(C45="","",中学一覧表!AD46)</f>
        <v/>
      </c>
      <c r="K45" s="76" t="str">
        <f ca="1">IF(C45="","",VLOOKUP(中学一覧表!C46,中学一覧表!A:B,2,0)*10000+中学一覧表!D46)</f>
        <v/>
      </c>
      <c r="L45" s="76" t="str">
        <f ca="1">IF(C45="","",中学一覧表!E46)</f>
        <v/>
      </c>
      <c r="M45" s="76" t="str">
        <f ca="1">IF(C45="","",VLOOKUP("中学"&amp;中学一覧表!C46&amp;"子4X100mR",競技csv!A:O,MATCH("競技コード",競技csv!$1:$1,0),0))</f>
        <v/>
      </c>
      <c r="N45" s="76" t="str">
        <f ca="1">IF(C45="","",IF(中学一覧表!T46="","",中学一覧表!T46&amp;".")&amp;IF(中学一覧表!U46="","",TEXT(中学一覧表!U46,"00")&amp;".")&amp;IF(中学一覧表!V46="","",TEXT(中学一覧表!V46,"00")))</f>
        <v/>
      </c>
      <c r="O45" s="76" t="str">
        <f t="shared" ca="1" si="3"/>
        <v/>
      </c>
      <c r="P45" s="76" t="str">
        <f t="shared" ca="1" si="4"/>
        <v/>
      </c>
    </row>
    <row r="46" spans="1:16" ht="18" customHeight="1">
      <c r="A46" s="76">
        <f t="shared" ca="1" si="0"/>
        <v>0</v>
      </c>
      <c r="B46" s="76" t="str">
        <f ca="1">IF(C46="","",VLOOKUP(中学一覧表!C47,中学一覧表!A:B,2,0)*10000+VLOOKUP(中学一覧表!S47,中学一覧表!A:B,2,0)+C46)</f>
        <v/>
      </c>
      <c r="C46" s="76" t="str">
        <f ca="1">IF(中学一覧表!S47="","",VLOOKUP(VLOOKUP(中学一覧表!D47,INDIRECT("中学"&amp;中学一覧表!C47&amp;"選手データ!A:O"),MATCH("所属",INDIRECT("中学"&amp;中学一覧表!C47&amp;"選手データ!1:1"),0),0)&amp;"中",所属csv!$A:$H,MATCH("所属コード",所属csv!$1:$1,0),0))</f>
        <v/>
      </c>
      <c r="D46" s="76" t="str">
        <f ca="1">IF(C46="","",IF(COUNTIF(中学一覧表!W:W,中学一覧表!C47&amp;"Ｂ")=0,VLOOKUP(中学一覧表!D47,INDIRECT("中学"&amp;中学一覧表!C47&amp;"選手データ!A:O"),MATCH("所属",INDIRECT("中学"&amp;中学一覧表!C47&amp;"選手データ!1:1"),0),0),VLOOKUP(中学一覧表!D47,INDIRECT("中学"&amp;中学一覧表!C47&amp;"選手データ!A:O"),MATCH("所属",INDIRECT("中学"&amp;中学一覧表!C47&amp;"選手データ!1:1"),0),0)&amp;中学一覧表!S47))</f>
        <v/>
      </c>
      <c r="F46" s="76" t="str">
        <f t="shared" ca="1" si="1"/>
        <v/>
      </c>
      <c r="I46" s="76" t="str">
        <f t="shared" ca="1" si="2"/>
        <v/>
      </c>
      <c r="J46" s="76" t="str">
        <f ca="1">IF(C46="","",中学一覧表!AD47)</f>
        <v/>
      </c>
      <c r="K46" s="76" t="str">
        <f ca="1">IF(C46="","",VLOOKUP(中学一覧表!C47,中学一覧表!A:B,2,0)*10000+中学一覧表!D47)</f>
        <v/>
      </c>
      <c r="L46" s="76" t="str">
        <f ca="1">IF(C46="","",中学一覧表!E47)</f>
        <v/>
      </c>
      <c r="M46" s="76" t="str">
        <f ca="1">IF(C46="","",VLOOKUP("中学"&amp;中学一覧表!C47&amp;"子4X100mR",競技csv!A:O,MATCH("競技コード",競技csv!$1:$1,0),0))</f>
        <v/>
      </c>
      <c r="N46" s="76" t="str">
        <f ca="1">IF(C46="","",IF(中学一覧表!T47="","",中学一覧表!T47&amp;".")&amp;IF(中学一覧表!U47="","",TEXT(中学一覧表!U47,"00")&amp;".")&amp;IF(中学一覧表!V47="","",TEXT(中学一覧表!V47,"00")))</f>
        <v/>
      </c>
      <c r="O46" s="76" t="str">
        <f t="shared" ca="1" si="3"/>
        <v/>
      </c>
      <c r="P46" s="76" t="str">
        <f t="shared" ca="1" si="4"/>
        <v/>
      </c>
    </row>
    <row r="47" spans="1:16" ht="18" customHeight="1">
      <c r="A47" s="76">
        <f t="shared" ca="1" si="0"/>
        <v>0</v>
      </c>
      <c r="B47" s="76" t="str">
        <f ca="1">IF(C47="","",VLOOKUP(中学一覧表!C48,中学一覧表!A:B,2,0)*10000+VLOOKUP(中学一覧表!S48,中学一覧表!A:B,2,0)+C47)</f>
        <v/>
      </c>
      <c r="C47" s="76" t="str">
        <f ca="1">IF(中学一覧表!S48="","",VLOOKUP(VLOOKUP(中学一覧表!D48,INDIRECT("中学"&amp;中学一覧表!C48&amp;"選手データ!A:O"),MATCH("所属",INDIRECT("中学"&amp;中学一覧表!C48&amp;"選手データ!1:1"),0),0)&amp;"中",所属csv!$A:$H,MATCH("所属コード",所属csv!$1:$1,0),0))</f>
        <v/>
      </c>
      <c r="D47" s="76" t="str">
        <f ca="1">IF(C47="","",IF(COUNTIF(中学一覧表!W:W,中学一覧表!C48&amp;"Ｂ")=0,VLOOKUP(中学一覧表!D48,INDIRECT("中学"&amp;中学一覧表!C48&amp;"選手データ!A:O"),MATCH("所属",INDIRECT("中学"&amp;中学一覧表!C48&amp;"選手データ!1:1"),0),0),VLOOKUP(中学一覧表!D48,INDIRECT("中学"&amp;中学一覧表!C48&amp;"選手データ!A:O"),MATCH("所属",INDIRECT("中学"&amp;中学一覧表!C48&amp;"選手データ!1:1"),0),0)&amp;中学一覧表!S48))</f>
        <v/>
      </c>
      <c r="F47" s="76" t="str">
        <f t="shared" ca="1" si="1"/>
        <v/>
      </c>
      <c r="I47" s="76" t="str">
        <f t="shared" ca="1" si="2"/>
        <v/>
      </c>
      <c r="J47" s="76" t="str">
        <f ca="1">IF(C47="","",中学一覧表!AD48)</f>
        <v/>
      </c>
      <c r="K47" s="76" t="str">
        <f ca="1">IF(C47="","",VLOOKUP(中学一覧表!C48,中学一覧表!A:B,2,0)*10000+中学一覧表!D48)</f>
        <v/>
      </c>
      <c r="L47" s="76" t="str">
        <f ca="1">IF(C47="","",中学一覧表!E48)</f>
        <v/>
      </c>
      <c r="M47" s="76" t="str">
        <f ca="1">IF(C47="","",VLOOKUP("中学"&amp;中学一覧表!C48&amp;"子4X100mR",競技csv!A:O,MATCH("競技コード",競技csv!$1:$1,0),0))</f>
        <v/>
      </c>
      <c r="N47" s="76" t="str">
        <f ca="1">IF(C47="","",IF(中学一覧表!T48="","",中学一覧表!T48&amp;".")&amp;IF(中学一覧表!U48="","",TEXT(中学一覧表!U48,"00")&amp;".")&amp;IF(中学一覧表!V48="","",TEXT(中学一覧表!V48,"00")))</f>
        <v/>
      </c>
      <c r="O47" s="76" t="str">
        <f t="shared" ca="1" si="3"/>
        <v/>
      </c>
      <c r="P47" s="76" t="str">
        <f t="shared" ca="1" si="4"/>
        <v/>
      </c>
    </row>
    <row r="48" spans="1:16" ht="18" customHeight="1">
      <c r="A48" s="76">
        <f t="shared" ca="1" si="0"/>
        <v>0</v>
      </c>
      <c r="B48" s="76" t="str">
        <f ca="1">IF(C48="","",VLOOKUP(中学一覧表!C49,中学一覧表!A:B,2,0)*10000+VLOOKUP(中学一覧表!S49,中学一覧表!A:B,2,0)+C48)</f>
        <v/>
      </c>
      <c r="C48" s="76" t="str">
        <f ca="1">IF(中学一覧表!S49="","",VLOOKUP(VLOOKUP(中学一覧表!D49,INDIRECT("中学"&amp;中学一覧表!C49&amp;"選手データ!A:O"),MATCH("所属",INDIRECT("中学"&amp;中学一覧表!C49&amp;"選手データ!1:1"),0),0)&amp;"中",所属csv!$A:$H,MATCH("所属コード",所属csv!$1:$1,0),0))</f>
        <v/>
      </c>
      <c r="D48" s="76" t="str">
        <f ca="1">IF(C48="","",IF(COUNTIF(中学一覧表!W:W,中学一覧表!C49&amp;"Ｂ")=0,VLOOKUP(中学一覧表!D49,INDIRECT("中学"&amp;中学一覧表!C49&amp;"選手データ!A:O"),MATCH("所属",INDIRECT("中学"&amp;中学一覧表!C49&amp;"選手データ!1:1"),0),0),VLOOKUP(中学一覧表!D49,INDIRECT("中学"&amp;中学一覧表!C49&amp;"選手データ!A:O"),MATCH("所属",INDIRECT("中学"&amp;中学一覧表!C49&amp;"選手データ!1:1"),0),0)&amp;中学一覧表!S49))</f>
        <v/>
      </c>
      <c r="F48" s="76" t="str">
        <f t="shared" ca="1" si="1"/>
        <v/>
      </c>
      <c r="I48" s="76" t="str">
        <f t="shared" ca="1" si="2"/>
        <v/>
      </c>
      <c r="J48" s="76" t="str">
        <f ca="1">IF(C48="","",中学一覧表!AD49)</f>
        <v/>
      </c>
      <c r="K48" s="76" t="str">
        <f ca="1">IF(C48="","",VLOOKUP(中学一覧表!C49,中学一覧表!A:B,2,0)*10000+中学一覧表!D49)</f>
        <v/>
      </c>
      <c r="L48" s="76" t="str">
        <f ca="1">IF(C48="","",中学一覧表!E49)</f>
        <v/>
      </c>
      <c r="M48" s="76" t="str">
        <f ca="1">IF(C48="","",VLOOKUP("中学"&amp;中学一覧表!C49&amp;"子4X100mR",競技csv!A:O,MATCH("競技コード",競技csv!$1:$1,0),0))</f>
        <v/>
      </c>
      <c r="N48" s="76" t="str">
        <f ca="1">IF(C48="","",IF(中学一覧表!T49="","",中学一覧表!T49&amp;".")&amp;IF(中学一覧表!U49="","",TEXT(中学一覧表!U49,"00")&amp;".")&amp;IF(中学一覧表!V49="","",TEXT(中学一覧表!V49,"00")))</f>
        <v/>
      </c>
      <c r="O48" s="76" t="str">
        <f t="shared" ca="1" si="3"/>
        <v/>
      </c>
      <c r="P48" s="76" t="str">
        <f t="shared" ca="1" si="4"/>
        <v/>
      </c>
    </row>
    <row r="49" spans="1:16" ht="18" customHeight="1">
      <c r="A49" s="76">
        <f t="shared" ca="1" si="0"/>
        <v>0</v>
      </c>
      <c r="B49" s="76" t="str">
        <f ca="1">IF(C49="","",VLOOKUP(中学一覧表!C50,中学一覧表!A:B,2,0)*10000+VLOOKUP(中学一覧表!S50,中学一覧表!A:B,2,0)+C49)</f>
        <v/>
      </c>
      <c r="C49" s="76" t="str">
        <f ca="1">IF(中学一覧表!S50="","",VLOOKUP(VLOOKUP(中学一覧表!D50,INDIRECT("中学"&amp;中学一覧表!C50&amp;"選手データ!A:O"),MATCH("所属",INDIRECT("中学"&amp;中学一覧表!C50&amp;"選手データ!1:1"),0),0)&amp;"中",所属csv!$A:$H,MATCH("所属コード",所属csv!$1:$1,0),0))</f>
        <v/>
      </c>
      <c r="D49" s="76" t="str">
        <f ca="1">IF(C49="","",IF(COUNTIF(中学一覧表!W:W,中学一覧表!C50&amp;"Ｂ")=0,VLOOKUP(中学一覧表!D50,INDIRECT("中学"&amp;中学一覧表!C50&amp;"選手データ!A:O"),MATCH("所属",INDIRECT("中学"&amp;中学一覧表!C50&amp;"選手データ!1:1"),0),0),VLOOKUP(中学一覧表!D50,INDIRECT("中学"&amp;中学一覧表!C50&amp;"選手データ!A:O"),MATCH("所属",INDIRECT("中学"&amp;中学一覧表!C50&amp;"選手データ!1:1"),0),0)&amp;中学一覧表!S50))</f>
        <v/>
      </c>
      <c r="F49" s="76" t="str">
        <f t="shared" ca="1" si="1"/>
        <v/>
      </c>
      <c r="I49" s="76" t="str">
        <f t="shared" ca="1" si="2"/>
        <v/>
      </c>
      <c r="J49" s="76" t="str">
        <f ca="1">IF(C49="","",中学一覧表!AD50)</f>
        <v/>
      </c>
      <c r="K49" s="76" t="str">
        <f ca="1">IF(C49="","",VLOOKUP(中学一覧表!C50,中学一覧表!A:B,2,0)*10000+中学一覧表!D50)</f>
        <v/>
      </c>
      <c r="L49" s="76" t="str">
        <f ca="1">IF(C49="","",中学一覧表!E50)</f>
        <v/>
      </c>
      <c r="M49" s="76" t="str">
        <f ca="1">IF(C49="","",VLOOKUP("中学"&amp;中学一覧表!C50&amp;"子4X100mR",競技csv!A:O,MATCH("競技コード",競技csv!$1:$1,0),0))</f>
        <v/>
      </c>
      <c r="N49" s="76" t="str">
        <f ca="1">IF(C49="","",IF(中学一覧表!T50="","",中学一覧表!T50&amp;".")&amp;IF(中学一覧表!U50="","",TEXT(中学一覧表!U50,"00")&amp;".")&amp;IF(中学一覧表!V50="","",TEXT(中学一覧表!V50,"00")))</f>
        <v/>
      </c>
      <c r="O49" s="76" t="str">
        <f t="shared" ca="1" si="3"/>
        <v/>
      </c>
      <c r="P49" s="76" t="str">
        <f t="shared" ca="1" si="4"/>
        <v/>
      </c>
    </row>
    <row r="50" spans="1:16" ht="18" customHeight="1">
      <c r="A50" s="76">
        <f t="shared" ca="1" si="0"/>
        <v>0</v>
      </c>
      <c r="B50" s="76" t="str">
        <f ca="1">IF(C50="","",VLOOKUP(中学一覧表!C51,中学一覧表!A:B,2,0)*10000+VLOOKUP(中学一覧表!S51,中学一覧表!A:B,2,0)+C50)</f>
        <v/>
      </c>
      <c r="C50" s="76" t="str">
        <f ca="1">IF(中学一覧表!S51="","",VLOOKUP(VLOOKUP(中学一覧表!D51,INDIRECT("中学"&amp;中学一覧表!C51&amp;"選手データ!A:O"),MATCH("所属",INDIRECT("中学"&amp;中学一覧表!C51&amp;"選手データ!1:1"),0),0)&amp;"中",所属csv!$A:$H,MATCH("所属コード",所属csv!$1:$1,0),0))</f>
        <v/>
      </c>
      <c r="D50" s="76" t="str">
        <f ca="1">IF(C50="","",IF(COUNTIF(中学一覧表!W:W,中学一覧表!C51&amp;"Ｂ")=0,VLOOKUP(中学一覧表!D51,INDIRECT("中学"&amp;中学一覧表!C51&amp;"選手データ!A:O"),MATCH("所属",INDIRECT("中学"&amp;中学一覧表!C51&amp;"選手データ!1:1"),0),0),VLOOKUP(中学一覧表!D51,INDIRECT("中学"&amp;中学一覧表!C51&amp;"選手データ!A:O"),MATCH("所属",INDIRECT("中学"&amp;中学一覧表!C51&amp;"選手データ!1:1"),0),0)&amp;中学一覧表!S51))</f>
        <v/>
      </c>
      <c r="F50" s="76" t="str">
        <f t="shared" ca="1" si="1"/>
        <v/>
      </c>
      <c r="I50" s="76" t="str">
        <f t="shared" ca="1" si="2"/>
        <v/>
      </c>
      <c r="J50" s="76" t="str">
        <f ca="1">IF(C50="","",中学一覧表!AD51)</f>
        <v/>
      </c>
      <c r="K50" s="76" t="str">
        <f ca="1">IF(C50="","",VLOOKUP(中学一覧表!C51,中学一覧表!A:B,2,0)*10000+中学一覧表!D51)</f>
        <v/>
      </c>
      <c r="L50" s="76" t="str">
        <f ca="1">IF(C50="","",中学一覧表!E51)</f>
        <v/>
      </c>
      <c r="M50" s="76" t="str">
        <f ca="1">IF(C50="","",VLOOKUP("中学"&amp;中学一覧表!C51&amp;"子4X100mR",競技csv!A:O,MATCH("競技コード",競技csv!$1:$1,0),0))</f>
        <v/>
      </c>
      <c r="N50" s="76" t="str">
        <f ca="1">IF(C50="","",IF(中学一覧表!T51="","",中学一覧表!T51&amp;".")&amp;IF(中学一覧表!U51="","",TEXT(中学一覧表!U51,"00")&amp;".")&amp;IF(中学一覧表!V51="","",TEXT(中学一覧表!V51,"00")))</f>
        <v/>
      </c>
      <c r="O50" s="76" t="str">
        <f t="shared" ca="1" si="3"/>
        <v/>
      </c>
      <c r="P50" s="76" t="str">
        <f t="shared" ca="1" si="4"/>
        <v/>
      </c>
    </row>
    <row r="51" spans="1:16" ht="18" customHeight="1">
      <c r="A51" s="76">
        <f t="shared" ca="1" si="0"/>
        <v>0</v>
      </c>
      <c r="B51" s="76" t="str">
        <f ca="1">IF(C51="","",VLOOKUP(中学一覧表!C52,中学一覧表!A:B,2,0)*10000+VLOOKUP(中学一覧表!S52,中学一覧表!A:B,2,0)+C51)</f>
        <v/>
      </c>
      <c r="C51" s="76" t="str">
        <f ca="1">IF(中学一覧表!S52="","",VLOOKUP(VLOOKUP(中学一覧表!D52,INDIRECT("中学"&amp;中学一覧表!C52&amp;"選手データ!A:O"),MATCH("所属",INDIRECT("中学"&amp;中学一覧表!C52&amp;"選手データ!1:1"),0),0)&amp;"中",所属csv!$A:$H,MATCH("所属コード",所属csv!$1:$1,0),0))</f>
        <v/>
      </c>
      <c r="D51" s="76" t="str">
        <f ca="1">IF(C51="","",IF(COUNTIF(中学一覧表!W:W,中学一覧表!C52&amp;"Ｂ")=0,VLOOKUP(中学一覧表!D52,INDIRECT("中学"&amp;中学一覧表!C52&amp;"選手データ!A:O"),MATCH("所属",INDIRECT("中学"&amp;中学一覧表!C52&amp;"選手データ!1:1"),0),0),VLOOKUP(中学一覧表!D52,INDIRECT("中学"&amp;中学一覧表!C52&amp;"選手データ!A:O"),MATCH("所属",INDIRECT("中学"&amp;中学一覧表!C52&amp;"選手データ!1:1"),0),0)&amp;中学一覧表!S52))</f>
        <v/>
      </c>
      <c r="F51" s="76" t="str">
        <f t="shared" ca="1" si="1"/>
        <v/>
      </c>
      <c r="I51" s="76" t="str">
        <f t="shared" ca="1" si="2"/>
        <v/>
      </c>
      <c r="J51" s="76" t="str">
        <f ca="1">IF(C51="","",中学一覧表!AD52)</f>
        <v/>
      </c>
      <c r="K51" s="76" t="str">
        <f ca="1">IF(C51="","",VLOOKUP(中学一覧表!C52,中学一覧表!A:B,2,0)*10000+中学一覧表!D52)</f>
        <v/>
      </c>
      <c r="L51" s="76" t="str">
        <f ca="1">IF(C51="","",中学一覧表!E52)</f>
        <v/>
      </c>
      <c r="M51" s="76" t="str">
        <f ca="1">IF(C51="","",VLOOKUP("中学"&amp;中学一覧表!C52&amp;"子4X100mR",競技csv!A:O,MATCH("競技コード",競技csv!$1:$1,0),0))</f>
        <v/>
      </c>
      <c r="N51" s="76" t="str">
        <f ca="1">IF(C51="","",IF(中学一覧表!T52="","",中学一覧表!T52&amp;".")&amp;IF(中学一覧表!U52="","",TEXT(中学一覧表!U52,"00")&amp;".")&amp;IF(中学一覧表!V52="","",TEXT(中学一覧表!V52,"00")))</f>
        <v/>
      </c>
      <c r="O51" s="76" t="str">
        <f t="shared" ca="1" si="3"/>
        <v/>
      </c>
      <c r="P51" s="76" t="str">
        <f t="shared" ca="1" si="4"/>
        <v/>
      </c>
    </row>
    <row r="52" spans="1:16" ht="18" customHeight="1">
      <c r="A52" s="76">
        <f t="shared" ca="1" si="0"/>
        <v>0</v>
      </c>
      <c r="B52" s="76" t="str">
        <f ca="1">IF(C52="","",VLOOKUP(中学一覧表!C53,中学一覧表!A:B,2,0)*10000+VLOOKUP(中学一覧表!S53,中学一覧表!A:B,2,0)+C52)</f>
        <v/>
      </c>
      <c r="C52" s="76" t="str">
        <f ca="1">IF(中学一覧表!S53="","",VLOOKUP(VLOOKUP(中学一覧表!D53,INDIRECT("中学"&amp;中学一覧表!C53&amp;"選手データ!A:O"),MATCH("所属",INDIRECT("中学"&amp;中学一覧表!C53&amp;"選手データ!1:1"),0),0)&amp;"中",所属csv!$A:$H,MATCH("所属コード",所属csv!$1:$1,0),0))</f>
        <v/>
      </c>
      <c r="D52" s="76" t="str">
        <f ca="1">IF(C52="","",IF(COUNTIF(中学一覧表!W:W,中学一覧表!C53&amp;"Ｂ")=0,VLOOKUP(中学一覧表!D53,INDIRECT("中学"&amp;中学一覧表!C53&amp;"選手データ!A:O"),MATCH("所属",INDIRECT("中学"&amp;中学一覧表!C53&amp;"選手データ!1:1"),0),0),VLOOKUP(中学一覧表!D53,INDIRECT("中学"&amp;中学一覧表!C53&amp;"選手データ!A:O"),MATCH("所属",INDIRECT("中学"&amp;中学一覧表!C53&amp;"選手データ!1:1"),0),0)&amp;中学一覧表!S53))</f>
        <v/>
      </c>
      <c r="F52" s="76" t="str">
        <f t="shared" ca="1" si="1"/>
        <v/>
      </c>
      <c r="I52" s="76" t="str">
        <f t="shared" ca="1" si="2"/>
        <v/>
      </c>
      <c r="J52" s="76" t="str">
        <f ca="1">IF(C52="","",中学一覧表!AD53)</f>
        <v/>
      </c>
      <c r="K52" s="76" t="str">
        <f ca="1">IF(C52="","",VLOOKUP(中学一覧表!C53,中学一覧表!A:B,2,0)*10000+中学一覧表!D53)</f>
        <v/>
      </c>
      <c r="L52" s="76" t="str">
        <f ca="1">IF(C52="","",中学一覧表!E53)</f>
        <v/>
      </c>
      <c r="M52" s="76" t="str">
        <f ca="1">IF(C52="","",VLOOKUP("中学"&amp;中学一覧表!C53&amp;"子4X100mR",競技csv!A:O,MATCH("競技コード",競技csv!$1:$1,0),0))</f>
        <v/>
      </c>
      <c r="N52" s="76" t="str">
        <f ca="1">IF(C52="","",IF(中学一覧表!T53="","",中学一覧表!T53&amp;".")&amp;IF(中学一覧表!U53="","",TEXT(中学一覧表!U53,"00")&amp;".")&amp;IF(中学一覧表!V53="","",TEXT(中学一覧表!V53,"00")))</f>
        <v/>
      </c>
      <c r="O52" s="76" t="str">
        <f t="shared" ca="1" si="3"/>
        <v/>
      </c>
      <c r="P52" s="76" t="str">
        <f t="shared" ca="1" si="4"/>
        <v/>
      </c>
    </row>
    <row r="53" spans="1:16" ht="18" customHeight="1">
      <c r="A53" s="76">
        <f t="shared" ca="1" si="0"/>
        <v>0</v>
      </c>
      <c r="B53" s="76" t="str">
        <f ca="1">IF(C53="","",VLOOKUP(中学一覧表!C54,中学一覧表!A:B,2,0)*10000+VLOOKUP(中学一覧表!S54,中学一覧表!A:B,2,0)+C53)</f>
        <v/>
      </c>
      <c r="C53" s="76" t="str">
        <f ca="1">IF(中学一覧表!S54="","",VLOOKUP(VLOOKUP(中学一覧表!D54,INDIRECT("中学"&amp;中学一覧表!C54&amp;"選手データ!A:O"),MATCH("所属",INDIRECT("中学"&amp;中学一覧表!C54&amp;"選手データ!1:1"),0),0)&amp;"中",所属csv!$A:$H,MATCH("所属コード",所属csv!$1:$1,0),0))</f>
        <v/>
      </c>
      <c r="D53" s="76" t="str">
        <f ca="1">IF(C53="","",IF(COUNTIF(中学一覧表!W:W,中学一覧表!C54&amp;"Ｂ")=0,VLOOKUP(中学一覧表!D54,INDIRECT("中学"&amp;中学一覧表!C54&amp;"選手データ!A:O"),MATCH("所属",INDIRECT("中学"&amp;中学一覧表!C54&amp;"選手データ!1:1"),0),0),VLOOKUP(中学一覧表!D54,INDIRECT("中学"&amp;中学一覧表!C54&amp;"選手データ!A:O"),MATCH("所属",INDIRECT("中学"&amp;中学一覧表!C54&amp;"選手データ!1:1"),0),0)&amp;中学一覧表!S54))</f>
        <v/>
      </c>
      <c r="F53" s="76" t="str">
        <f t="shared" ca="1" si="1"/>
        <v/>
      </c>
      <c r="I53" s="76" t="str">
        <f t="shared" ca="1" si="2"/>
        <v/>
      </c>
      <c r="J53" s="76" t="str">
        <f ca="1">IF(C53="","",中学一覧表!AD54)</f>
        <v/>
      </c>
      <c r="K53" s="76" t="str">
        <f ca="1">IF(C53="","",VLOOKUP(中学一覧表!C54,中学一覧表!A:B,2,0)*10000+中学一覧表!D54)</f>
        <v/>
      </c>
      <c r="L53" s="76" t="str">
        <f ca="1">IF(C53="","",中学一覧表!E54)</f>
        <v/>
      </c>
      <c r="M53" s="76" t="str">
        <f ca="1">IF(C53="","",VLOOKUP("中学"&amp;中学一覧表!C54&amp;"子4X100mR",競技csv!A:O,MATCH("競技コード",競技csv!$1:$1,0),0))</f>
        <v/>
      </c>
      <c r="N53" s="76" t="str">
        <f ca="1">IF(C53="","",IF(中学一覧表!T54="","",中学一覧表!T54&amp;".")&amp;IF(中学一覧表!U54="","",TEXT(中学一覧表!U54,"00")&amp;".")&amp;IF(中学一覧表!V54="","",TEXT(中学一覧表!V54,"00")))</f>
        <v/>
      </c>
      <c r="O53" s="76" t="str">
        <f t="shared" ca="1" si="3"/>
        <v/>
      </c>
      <c r="P53" s="76" t="str">
        <f t="shared" ca="1" si="4"/>
        <v/>
      </c>
    </row>
    <row r="54" spans="1:16" ht="18" customHeight="1">
      <c r="A54" s="76">
        <f t="shared" ca="1" si="0"/>
        <v>0</v>
      </c>
      <c r="B54" s="76" t="str">
        <f ca="1">IF(C54="","",VLOOKUP(中学一覧表!C55,中学一覧表!A:B,2,0)*10000+VLOOKUP(中学一覧表!S55,中学一覧表!A:B,2,0)+C54)</f>
        <v/>
      </c>
      <c r="C54" s="76" t="str">
        <f ca="1">IF(中学一覧表!S55="","",VLOOKUP(VLOOKUP(中学一覧表!D55,INDIRECT("中学"&amp;中学一覧表!C55&amp;"選手データ!A:O"),MATCH("所属",INDIRECT("中学"&amp;中学一覧表!C55&amp;"選手データ!1:1"),0),0)&amp;"中",所属csv!$A:$H,MATCH("所属コード",所属csv!$1:$1,0),0))</f>
        <v/>
      </c>
      <c r="D54" s="76" t="str">
        <f ca="1">IF(C54="","",IF(COUNTIF(中学一覧表!W:W,中学一覧表!C55&amp;"Ｂ")=0,VLOOKUP(中学一覧表!D55,INDIRECT("中学"&amp;中学一覧表!C55&amp;"選手データ!A:O"),MATCH("所属",INDIRECT("中学"&amp;中学一覧表!C55&amp;"選手データ!1:1"),0),0),VLOOKUP(中学一覧表!D55,INDIRECT("中学"&amp;中学一覧表!C55&amp;"選手データ!A:O"),MATCH("所属",INDIRECT("中学"&amp;中学一覧表!C55&amp;"選手データ!1:1"),0),0)&amp;中学一覧表!S55))</f>
        <v/>
      </c>
      <c r="F54" s="76" t="str">
        <f t="shared" ca="1" si="1"/>
        <v/>
      </c>
      <c r="I54" s="76" t="str">
        <f t="shared" ca="1" si="2"/>
        <v/>
      </c>
      <c r="J54" s="76" t="str">
        <f ca="1">IF(C54="","",中学一覧表!AD55)</f>
        <v/>
      </c>
      <c r="K54" s="76" t="str">
        <f ca="1">IF(C54="","",VLOOKUP(中学一覧表!C55,中学一覧表!A:B,2,0)*10000+中学一覧表!D55)</f>
        <v/>
      </c>
      <c r="L54" s="76" t="str">
        <f ca="1">IF(C54="","",中学一覧表!E55)</f>
        <v/>
      </c>
      <c r="M54" s="76" t="str">
        <f ca="1">IF(C54="","",VLOOKUP("中学"&amp;中学一覧表!C55&amp;"子4X100mR",競技csv!A:O,MATCH("競技コード",競技csv!$1:$1,0),0))</f>
        <v/>
      </c>
      <c r="N54" s="76" t="str">
        <f ca="1">IF(C54="","",IF(中学一覧表!T55="","",中学一覧表!T55&amp;".")&amp;IF(中学一覧表!U55="","",TEXT(中学一覧表!U55,"00")&amp;".")&amp;IF(中学一覧表!V55="","",TEXT(中学一覧表!V55,"00")))</f>
        <v/>
      </c>
      <c r="O54" s="76" t="str">
        <f t="shared" ca="1" si="3"/>
        <v/>
      </c>
      <c r="P54" s="76" t="str">
        <f t="shared" ca="1" si="4"/>
        <v/>
      </c>
    </row>
    <row r="55" spans="1:16" ht="18" customHeight="1">
      <c r="A55" s="76">
        <f t="shared" ca="1" si="0"/>
        <v>0</v>
      </c>
      <c r="B55" s="76" t="str">
        <f ca="1">IF(C55="","",VLOOKUP(中学一覧表!C56,中学一覧表!A:B,2,0)*10000+VLOOKUP(中学一覧表!S56,中学一覧表!A:B,2,0)+C55)</f>
        <v/>
      </c>
      <c r="C55" s="76" t="str">
        <f ca="1">IF(中学一覧表!S56="","",VLOOKUP(VLOOKUP(中学一覧表!D56,INDIRECT("中学"&amp;中学一覧表!C56&amp;"選手データ!A:O"),MATCH("所属",INDIRECT("中学"&amp;中学一覧表!C56&amp;"選手データ!1:1"),0),0)&amp;"中",所属csv!$A:$H,MATCH("所属コード",所属csv!$1:$1,0),0))</f>
        <v/>
      </c>
      <c r="D55" s="76" t="str">
        <f ca="1">IF(C55="","",IF(COUNTIF(中学一覧表!W:W,中学一覧表!C56&amp;"Ｂ")=0,VLOOKUP(中学一覧表!D56,INDIRECT("中学"&amp;中学一覧表!C56&amp;"選手データ!A:O"),MATCH("所属",INDIRECT("中学"&amp;中学一覧表!C56&amp;"選手データ!1:1"),0),0),VLOOKUP(中学一覧表!D56,INDIRECT("中学"&amp;中学一覧表!C56&amp;"選手データ!A:O"),MATCH("所属",INDIRECT("中学"&amp;中学一覧表!C56&amp;"選手データ!1:1"),0),0)&amp;中学一覧表!S56))</f>
        <v/>
      </c>
      <c r="F55" s="76" t="str">
        <f t="shared" ca="1" si="1"/>
        <v/>
      </c>
      <c r="I55" s="76" t="str">
        <f t="shared" ca="1" si="2"/>
        <v/>
      </c>
      <c r="J55" s="76" t="str">
        <f ca="1">IF(C55="","",中学一覧表!AD56)</f>
        <v/>
      </c>
      <c r="K55" s="76" t="str">
        <f ca="1">IF(C55="","",VLOOKUP(中学一覧表!C56,中学一覧表!A:B,2,0)*10000+中学一覧表!D56)</f>
        <v/>
      </c>
      <c r="L55" s="76" t="str">
        <f ca="1">IF(C55="","",中学一覧表!E56)</f>
        <v/>
      </c>
      <c r="M55" s="76" t="str">
        <f ca="1">IF(C55="","",VLOOKUP("中学"&amp;中学一覧表!C56&amp;"子4X100mR",競技csv!A:O,MATCH("競技コード",競技csv!$1:$1,0),0))</f>
        <v/>
      </c>
      <c r="N55" s="76" t="str">
        <f ca="1">IF(C55="","",IF(中学一覧表!T56="","",中学一覧表!T56&amp;".")&amp;IF(中学一覧表!U56="","",TEXT(中学一覧表!U56,"00")&amp;".")&amp;IF(中学一覧表!V56="","",TEXT(中学一覧表!V56,"00")))</f>
        <v/>
      </c>
      <c r="O55" s="76" t="str">
        <f t="shared" ca="1" si="3"/>
        <v/>
      </c>
      <c r="P55" s="76" t="str">
        <f t="shared" ca="1" si="4"/>
        <v/>
      </c>
    </row>
    <row r="56" spans="1:16" ht="18" customHeight="1">
      <c r="A56" s="76">
        <f t="shared" ca="1" si="0"/>
        <v>0</v>
      </c>
      <c r="B56" s="76" t="str">
        <f ca="1">IF(C56="","",VLOOKUP(中学一覧表!C57,中学一覧表!A:B,2,0)*10000+VLOOKUP(中学一覧表!S57,中学一覧表!A:B,2,0)+C56)</f>
        <v/>
      </c>
      <c r="C56" s="76" t="str">
        <f ca="1">IF(中学一覧表!S57="","",VLOOKUP(VLOOKUP(中学一覧表!D57,INDIRECT("中学"&amp;中学一覧表!C57&amp;"選手データ!A:O"),MATCH("所属",INDIRECT("中学"&amp;中学一覧表!C57&amp;"選手データ!1:1"),0),0)&amp;"中",所属csv!$A:$H,MATCH("所属コード",所属csv!$1:$1,0),0))</f>
        <v/>
      </c>
      <c r="D56" s="76" t="str">
        <f ca="1">IF(C56="","",IF(COUNTIF(中学一覧表!W:W,中学一覧表!C57&amp;"Ｂ")=0,VLOOKUP(中学一覧表!D57,INDIRECT("中学"&amp;中学一覧表!C57&amp;"選手データ!A:O"),MATCH("所属",INDIRECT("中学"&amp;中学一覧表!C57&amp;"選手データ!1:1"),0),0),VLOOKUP(中学一覧表!D57,INDIRECT("中学"&amp;中学一覧表!C57&amp;"選手データ!A:O"),MATCH("所属",INDIRECT("中学"&amp;中学一覧表!C57&amp;"選手データ!1:1"),0),0)&amp;中学一覧表!S57))</f>
        <v/>
      </c>
      <c r="F56" s="76" t="str">
        <f t="shared" ca="1" si="1"/>
        <v/>
      </c>
      <c r="I56" s="76" t="str">
        <f t="shared" ca="1" si="2"/>
        <v/>
      </c>
      <c r="J56" s="76" t="str">
        <f ca="1">IF(C56="","",中学一覧表!AD57)</f>
        <v/>
      </c>
      <c r="K56" s="76" t="str">
        <f ca="1">IF(C56="","",VLOOKUP(中学一覧表!C57,中学一覧表!A:B,2,0)*10000+中学一覧表!D57)</f>
        <v/>
      </c>
      <c r="L56" s="76" t="str">
        <f ca="1">IF(C56="","",中学一覧表!E57)</f>
        <v/>
      </c>
      <c r="M56" s="76" t="str">
        <f ca="1">IF(C56="","",VLOOKUP("中学"&amp;中学一覧表!C57&amp;"子4X100mR",競技csv!A:O,MATCH("競技コード",競技csv!$1:$1,0),0))</f>
        <v/>
      </c>
      <c r="N56" s="76" t="str">
        <f ca="1">IF(C56="","",IF(中学一覧表!T57="","",中学一覧表!T57&amp;".")&amp;IF(中学一覧表!U57="","",TEXT(中学一覧表!U57,"00")&amp;".")&amp;IF(中学一覧表!V57="","",TEXT(中学一覧表!V57,"00")))</f>
        <v/>
      </c>
      <c r="O56" s="76" t="str">
        <f t="shared" ca="1" si="3"/>
        <v/>
      </c>
      <c r="P56" s="76" t="str">
        <f t="shared" ca="1" si="4"/>
        <v/>
      </c>
    </row>
    <row r="57" spans="1:16" ht="18" customHeight="1">
      <c r="A57" s="76">
        <f t="shared" ca="1" si="0"/>
        <v>0</v>
      </c>
      <c r="B57" s="76" t="str">
        <f ca="1">IF(C57="","",VLOOKUP(中学一覧表!C58,中学一覧表!A:B,2,0)*10000+VLOOKUP(中学一覧表!S58,中学一覧表!A:B,2,0)+C57)</f>
        <v/>
      </c>
      <c r="C57" s="76" t="str">
        <f ca="1">IF(中学一覧表!S58="","",VLOOKUP(VLOOKUP(中学一覧表!D58,INDIRECT("中学"&amp;中学一覧表!C58&amp;"選手データ!A:O"),MATCH("所属",INDIRECT("中学"&amp;中学一覧表!C58&amp;"選手データ!1:1"),0),0)&amp;"中",所属csv!$A:$H,MATCH("所属コード",所属csv!$1:$1,0),0))</f>
        <v/>
      </c>
      <c r="D57" s="76" t="str">
        <f ca="1">IF(C57="","",IF(COUNTIF(中学一覧表!W:W,中学一覧表!C58&amp;"Ｂ")=0,VLOOKUP(中学一覧表!D58,INDIRECT("中学"&amp;中学一覧表!C58&amp;"選手データ!A:O"),MATCH("所属",INDIRECT("中学"&amp;中学一覧表!C58&amp;"選手データ!1:1"),0),0),VLOOKUP(中学一覧表!D58,INDIRECT("中学"&amp;中学一覧表!C58&amp;"選手データ!A:O"),MATCH("所属",INDIRECT("中学"&amp;中学一覧表!C58&amp;"選手データ!1:1"),0),0)&amp;中学一覧表!S58))</f>
        <v/>
      </c>
      <c r="F57" s="76" t="str">
        <f t="shared" ca="1" si="1"/>
        <v/>
      </c>
      <c r="I57" s="76" t="str">
        <f t="shared" ca="1" si="2"/>
        <v/>
      </c>
      <c r="J57" s="76" t="str">
        <f ca="1">IF(C57="","",中学一覧表!AD58)</f>
        <v/>
      </c>
      <c r="K57" s="76" t="str">
        <f ca="1">IF(C57="","",VLOOKUP(中学一覧表!C58,中学一覧表!A:B,2,0)*10000+中学一覧表!D58)</f>
        <v/>
      </c>
      <c r="L57" s="76" t="str">
        <f ca="1">IF(C57="","",中学一覧表!E58)</f>
        <v/>
      </c>
      <c r="M57" s="76" t="str">
        <f ca="1">IF(C57="","",VLOOKUP("中学"&amp;中学一覧表!C58&amp;"子4X100mR",競技csv!A:O,MATCH("競技コード",競技csv!$1:$1,0),0))</f>
        <v/>
      </c>
      <c r="N57" s="76" t="str">
        <f ca="1">IF(C57="","",IF(中学一覧表!T58="","",中学一覧表!T58&amp;".")&amp;IF(中学一覧表!U58="","",TEXT(中学一覧表!U58,"00")&amp;".")&amp;IF(中学一覧表!V58="","",TEXT(中学一覧表!V58,"00")))</f>
        <v/>
      </c>
      <c r="O57" s="76" t="str">
        <f t="shared" ca="1" si="3"/>
        <v/>
      </c>
      <c r="P57" s="76" t="str">
        <f t="shared" ca="1" si="4"/>
        <v/>
      </c>
    </row>
    <row r="58" spans="1:16" ht="18" customHeight="1">
      <c r="A58" s="76">
        <f t="shared" ca="1" si="0"/>
        <v>0</v>
      </c>
      <c r="B58" s="76" t="str">
        <f ca="1">IF(C58="","",VLOOKUP(中学一覧表!C59,中学一覧表!A:B,2,0)*10000+VLOOKUP(中学一覧表!S59,中学一覧表!A:B,2,0)+C58)</f>
        <v/>
      </c>
      <c r="C58" s="76" t="str">
        <f ca="1">IF(中学一覧表!S59="","",VLOOKUP(VLOOKUP(中学一覧表!D59,INDIRECT("中学"&amp;中学一覧表!C59&amp;"選手データ!A:O"),MATCH("所属",INDIRECT("中学"&amp;中学一覧表!C59&amp;"選手データ!1:1"),0),0)&amp;"中",所属csv!$A:$H,MATCH("所属コード",所属csv!$1:$1,0),0))</f>
        <v/>
      </c>
      <c r="D58" s="76" t="str">
        <f ca="1">IF(C58="","",IF(COUNTIF(中学一覧表!W:W,中学一覧表!C59&amp;"Ｂ")=0,VLOOKUP(中学一覧表!D59,INDIRECT("中学"&amp;中学一覧表!C59&amp;"選手データ!A:O"),MATCH("所属",INDIRECT("中学"&amp;中学一覧表!C59&amp;"選手データ!1:1"),0),0),VLOOKUP(中学一覧表!D59,INDIRECT("中学"&amp;中学一覧表!C59&amp;"選手データ!A:O"),MATCH("所属",INDIRECT("中学"&amp;中学一覧表!C59&amp;"選手データ!1:1"),0),0)&amp;中学一覧表!S59))</f>
        <v/>
      </c>
      <c r="F58" s="76" t="str">
        <f t="shared" ca="1" si="1"/>
        <v/>
      </c>
      <c r="I58" s="76" t="str">
        <f t="shared" ca="1" si="2"/>
        <v/>
      </c>
      <c r="J58" s="76" t="str">
        <f ca="1">IF(C58="","",中学一覧表!AD59)</f>
        <v/>
      </c>
      <c r="K58" s="76" t="str">
        <f ca="1">IF(C58="","",VLOOKUP(中学一覧表!C59,中学一覧表!A:B,2,0)*10000+中学一覧表!D59)</f>
        <v/>
      </c>
      <c r="L58" s="76" t="str">
        <f ca="1">IF(C58="","",中学一覧表!E59)</f>
        <v/>
      </c>
      <c r="M58" s="76" t="str">
        <f ca="1">IF(C58="","",VLOOKUP("中学"&amp;中学一覧表!C59&amp;"子4X100mR",競技csv!A:O,MATCH("競技コード",競技csv!$1:$1,0),0))</f>
        <v/>
      </c>
      <c r="N58" s="76" t="str">
        <f ca="1">IF(C58="","",IF(中学一覧表!T59="","",中学一覧表!T59&amp;".")&amp;IF(中学一覧表!U59="","",TEXT(中学一覧表!U59,"00")&amp;".")&amp;IF(中学一覧表!V59="","",TEXT(中学一覧表!V59,"00")))</f>
        <v/>
      </c>
      <c r="O58" s="76" t="str">
        <f t="shared" ca="1" si="3"/>
        <v/>
      </c>
      <c r="P58" s="76" t="str">
        <f t="shared" ca="1" si="4"/>
        <v/>
      </c>
    </row>
    <row r="59" spans="1:16" ht="18" customHeight="1">
      <c r="A59" s="76">
        <f t="shared" ca="1" si="0"/>
        <v>0</v>
      </c>
      <c r="B59" s="76" t="str">
        <f ca="1">IF(C59="","",VLOOKUP(中学一覧表!C60,中学一覧表!A:B,2,0)*10000+VLOOKUP(中学一覧表!S60,中学一覧表!A:B,2,0)+C59)</f>
        <v/>
      </c>
      <c r="C59" s="76" t="str">
        <f ca="1">IF(中学一覧表!S60="","",VLOOKUP(VLOOKUP(中学一覧表!D60,INDIRECT("中学"&amp;中学一覧表!C60&amp;"選手データ!A:O"),MATCH("所属",INDIRECT("中学"&amp;中学一覧表!C60&amp;"選手データ!1:1"),0),0)&amp;"中",所属csv!$A:$H,MATCH("所属コード",所属csv!$1:$1,0),0))</f>
        <v/>
      </c>
      <c r="D59" s="76" t="str">
        <f ca="1">IF(C59="","",IF(COUNTIF(中学一覧表!W:W,中学一覧表!C60&amp;"Ｂ")=0,VLOOKUP(中学一覧表!D60,INDIRECT("中学"&amp;中学一覧表!C60&amp;"選手データ!A:O"),MATCH("所属",INDIRECT("中学"&amp;中学一覧表!C60&amp;"選手データ!1:1"),0),0),VLOOKUP(中学一覧表!D60,INDIRECT("中学"&amp;中学一覧表!C60&amp;"選手データ!A:O"),MATCH("所属",INDIRECT("中学"&amp;中学一覧表!C60&amp;"選手データ!1:1"),0),0)&amp;中学一覧表!S60))</f>
        <v/>
      </c>
      <c r="F59" s="76" t="str">
        <f t="shared" ca="1" si="1"/>
        <v/>
      </c>
      <c r="I59" s="76" t="str">
        <f t="shared" ca="1" si="2"/>
        <v/>
      </c>
      <c r="J59" s="76" t="str">
        <f ca="1">IF(C59="","",中学一覧表!AD60)</f>
        <v/>
      </c>
      <c r="K59" s="76" t="str">
        <f ca="1">IF(C59="","",VLOOKUP(中学一覧表!C60,中学一覧表!A:B,2,0)*10000+中学一覧表!D60)</f>
        <v/>
      </c>
      <c r="L59" s="76" t="str">
        <f ca="1">IF(C59="","",中学一覧表!E60)</f>
        <v/>
      </c>
      <c r="M59" s="76" t="str">
        <f ca="1">IF(C59="","",VLOOKUP("中学"&amp;中学一覧表!C60&amp;"子4X100mR",競技csv!A:O,MATCH("競技コード",競技csv!$1:$1,0),0))</f>
        <v/>
      </c>
      <c r="N59" s="76" t="str">
        <f ca="1">IF(C59="","",IF(中学一覧表!T60="","",中学一覧表!T60&amp;".")&amp;IF(中学一覧表!U60="","",TEXT(中学一覧表!U60,"00")&amp;".")&amp;IF(中学一覧表!V60="","",TEXT(中学一覧表!V60,"00")))</f>
        <v/>
      </c>
      <c r="O59" s="76" t="str">
        <f t="shared" ca="1" si="3"/>
        <v/>
      </c>
      <c r="P59" s="76" t="str">
        <f t="shared" ca="1" si="4"/>
        <v/>
      </c>
    </row>
    <row r="60" spans="1:16" ht="18" customHeight="1">
      <c r="A60" s="76">
        <f t="shared" ca="1" si="0"/>
        <v>0</v>
      </c>
      <c r="B60" s="76" t="str">
        <f ca="1">IF(C60="","",VLOOKUP(中学一覧表!C61,中学一覧表!A:B,2,0)*10000+VLOOKUP(中学一覧表!S61,中学一覧表!A:B,2,0)+C60)</f>
        <v/>
      </c>
      <c r="C60" s="76" t="str">
        <f ca="1">IF(中学一覧表!S61="","",VLOOKUP(VLOOKUP(中学一覧表!D61,INDIRECT("中学"&amp;中学一覧表!C61&amp;"選手データ!A:O"),MATCH("所属",INDIRECT("中学"&amp;中学一覧表!C61&amp;"選手データ!1:1"),0),0)&amp;"中",所属csv!$A:$H,MATCH("所属コード",所属csv!$1:$1,0),0))</f>
        <v/>
      </c>
      <c r="D60" s="76" t="str">
        <f ca="1">IF(C60="","",IF(COUNTIF(中学一覧表!W:W,中学一覧表!C61&amp;"Ｂ")=0,VLOOKUP(中学一覧表!D61,INDIRECT("中学"&amp;中学一覧表!C61&amp;"選手データ!A:O"),MATCH("所属",INDIRECT("中学"&amp;中学一覧表!C61&amp;"選手データ!1:1"),0),0),VLOOKUP(中学一覧表!D61,INDIRECT("中学"&amp;中学一覧表!C61&amp;"選手データ!A:O"),MATCH("所属",INDIRECT("中学"&amp;中学一覧表!C61&amp;"選手データ!1:1"),0),0)&amp;中学一覧表!S61))</f>
        <v/>
      </c>
      <c r="F60" s="76" t="str">
        <f t="shared" ca="1" si="1"/>
        <v/>
      </c>
      <c r="I60" s="76" t="str">
        <f t="shared" ca="1" si="2"/>
        <v/>
      </c>
      <c r="J60" s="76" t="str">
        <f ca="1">IF(C60="","",中学一覧表!AD61)</f>
        <v/>
      </c>
      <c r="K60" s="76" t="str">
        <f ca="1">IF(C60="","",VLOOKUP(中学一覧表!C61,中学一覧表!A:B,2,0)*10000+中学一覧表!D61)</f>
        <v/>
      </c>
      <c r="L60" s="76" t="str">
        <f ca="1">IF(C60="","",中学一覧表!E61)</f>
        <v/>
      </c>
      <c r="M60" s="76" t="str">
        <f ca="1">IF(C60="","",VLOOKUP("中学"&amp;中学一覧表!C61&amp;"子4X100mR",競技csv!A:O,MATCH("競技コード",競技csv!$1:$1,0),0))</f>
        <v/>
      </c>
      <c r="N60" s="76" t="str">
        <f ca="1">IF(C60="","",IF(中学一覧表!T61="","",中学一覧表!T61&amp;".")&amp;IF(中学一覧表!U61="","",TEXT(中学一覧表!U61,"00")&amp;".")&amp;IF(中学一覧表!V61="","",TEXT(中学一覧表!V61,"00")))</f>
        <v/>
      </c>
      <c r="O60" s="76" t="str">
        <f t="shared" ca="1" si="3"/>
        <v/>
      </c>
      <c r="P60" s="76" t="str">
        <f t="shared" ca="1" si="4"/>
        <v/>
      </c>
    </row>
    <row r="61" spans="1:16" ht="18" customHeight="1">
      <c r="A61" s="76">
        <f t="shared" ca="1" si="0"/>
        <v>0</v>
      </c>
      <c r="B61" s="76" t="str">
        <f ca="1">IF(C61="","",VLOOKUP(中学一覧表!C62,中学一覧表!A:B,2,0)*10000+VLOOKUP(中学一覧表!S62,中学一覧表!A:B,2,0)+C61)</f>
        <v/>
      </c>
      <c r="C61" s="76" t="str">
        <f ca="1">IF(中学一覧表!S62="","",VLOOKUP(VLOOKUP(中学一覧表!D62,INDIRECT("中学"&amp;中学一覧表!C62&amp;"選手データ!A:O"),MATCH("所属",INDIRECT("中学"&amp;中学一覧表!C62&amp;"選手データ!1:1"),0),0)&amp;"中",所属csv!$A:$H,MATCH("所属コード",所属csv!$1:$1,0),0))</f>
        <v/>
      </c>
      <c r="D61" s="76" t="str">
        <f ca="1">IF(C61="","",IF(COUNTIF(中学一覧表!W:W,中学一覧表!C62&amp;"Ｂ")=0,VLOOKUP(中学一覧表!D62,INDIRECT("中学"&amp;中学一覧表!C62&amp;"選手データ!A:O"),MATCH("所属",INDIRECT("中学"&amp;中学一覧表!C62&amp;"選手データ!1:1"),0),0),VLOOKUP(中学一覧表!D62,INDIRECT("中学"&amp;中学一覧表!C62&amp;"選手データ!A:O"),MATCH("所属",INDIRECT("中学"&amp;中学一覧表!C62&amp;"選手データ!1:1"),0),0)&amp;中学一覧表!S62))</f>
        <v/>
      </c>
      <c r="F61" s="76" t="str">
        <f t="shared" ca="1" si="1"/>
        <v/>
      </c>
      <c r="I61" s="76" t="str">
        <f t="shared" ca="1" si="2"/>
        <v/>
      </c>
      <c r="J61" s="76" t="str">
        <f ca="1">IF(C61="","",中学一覧表!AD62)</f>
        <v/>
      </c>
      <c r="K61" s="76" t="str">
        <f ca="1">IF(C61="","",VLOOKUP(中学一覧表!C62,中学一覧表!A:B,2,0)*10000+中学一覧表!D62)</f>
        <v/>
      </c>
      <c r="L61" s="76" t="str">
        <f ca="1">IF(C61="","",中学一覧表!E62)</f>
        <v/>
      </c>
      <c r="M61" s="76" t="str">
        <f ca="1">IF(C61="","",VLOOKUP("中学"&amp;中学一覧表!C62&amp;"子4X100mR",競技csv!A:O,MATCH("競技コード",競技csv!$1:$1,0),0))</f>
        <v/>
      </c>
      <c r="N61" s="76" t="str">
        <f ca="1">IF(C61="","",IF(中学一覧表!T62="","",中学一覧表!T62&amp;".")&amp;IF(中学一覧表!U62="","",TEXT(中学一覧表!U62,"00")&amp;".")&amp;IF(中学一覧表!V62="","",TEXT(中学一覧表!V62,"00")))</f>
        <v/>
      </c>
      <c r="O61" s="76" t="str">
        <f t="shared" ca="1" si="3"/>
        <v/>
      </c>
      <c r="P61" s="76" t="str">
        <f t="shared" ca="1" si="4"/>
        <v/>
      </c>
    </row>
    <row r="62" spans="1:16" ht="18" customHeight="1">
      <c r="A62" s="76">
        <f t="shared" ca="1" si="0"/>
        <v>0</v>
      </c>
      <c r="B62" s="76" t="str">
        <f ca="1">IF(C62="","",VLOOKUP(高校一覧表!C3,高校一覧表!A:B,2,0)*10000+VLOOKUP(高校一覧表!S3,高校一覧表!A:B,2,0)+C62)</f>
        <v/>
      </c>
      <c r="C62" s="76" t="str">
        <f ca="1">IF(高校一覧表!S3="","",VLOOKUP(VLOOKUP(高校一覧表!D3,INDIRECT("高校"&amp;高校一覧表!C3&amp;"選手データ!A:O"),MATCH("所属",INDIRECT("高校"&amp;高校一覧表!C3&amp;"選手データ!1:1"),0),0),所属csv!$A:$H,MATCH("所属コード",所属csv!$1:$1,0),0))</f>
        <v/>
      </c>
      <c r="D62" s="76" t="str">
        <f ca="1">IF(C62="","",IF(COUNTIF(高校一覧表!W:W,高校一覧表!C3&amp;"Ｂ")=0,VLOOKUP(高校一覧表!D3,INDIRECT("高校"&amp;高校一覧表!C3&amp;"選手データ!A:O"),MATCH("所属",INDIRECT("高校"&amp;高校一覧表!C3&amp;"選手データ!1:1"),0),0),VLOOKUP(高校一覧表!D3,INDIRECT("高校"&amp;高校一覧表!C3&amp;"選手データ!A:O"),MATCH("所属",INDIRECT("高校"&amp;高校一覧表!C3&amp;"選手データ!1:1"),0),0)&amp;高校一覧表!S3))</f>
        <v/>
      </c>
      <c r="F62" s="76" t="str">
        <f t="shared" ca="1" si="1"/>
        <v/>
      </c>
      <c r="I62" s="76" t="str">
        <f t="shared" ca="1" si="2"/>
        <v/>
      </c>
      <c r="J62" s="76" t="str">
        <f ca="1">IF(C62="","",高校一覧表!AD3)</f>
        <v/>
      </c>
      <c r="K62" s="76" t="str">
        <f ca="1">IF(C62="","",VLOOKUP(高校一覧表!C3,高校一覧表!A:B,2,0)*10000+高校一覧表!D3)</f>
        <v/>
      </c>
      <c r="L62" s="76" t="str">
        <f ca="1">IF(C62="","",高校一覧表!E3)</f>
        <v/>
      </c>
      <c r="M62" s="76" t="str">
        <f ca="1">IF(C62="","",VLOOKUP("一般"&amp;高校一覧表!C3&amp;"子4X100mR",競技csv!A:O,MATCH("競技コード",競技csv!$1:$1,0),0))</f>
        <v/>
      </c>
      <c r="N62" s="76" t="str">
        <f ca="1">IF(C62="","",IF(高校一覧表!T3="","",高校一覧表!T3&amp;".")&amp;IF(高校一覧表!U3="","",TEXT(高校一覧表!U3,"00")&amp;".")&amp;IF(高校一覧表!V3="","",TEXT(高校一覧表!V3,"00")))</f>
        <v/>
      </c>
      <c r="O62" s="76" t="str">
        <f t="shared" ca="1" si="3"/>
        <v/>
      </c>
      <c r="P62" s="76" t="str">
        <f t="shared" ca="1" si="4"/>
        <v/>
      </c>
    </row>
    <row r="63" spans="1:16" ht="18" customHeight="1">
      <c r="A63" s="76">
        <f t="shared" ca="1" si="0"/>
        <v>0</v>
      </c>
      <c r="B63" s="76" t="str">
        <f ca="1">IF(C63="","",VLOOKUP(高校一覧表!C4,高校一覧表!A:B,2,0)*10000+VLOOKUP(高校一覧表!S4,高校一覧表!A:B,2,0)+C63)</f>
        <v/>
      </c>
      <c r="C63" s="76" t="str">
        <f ca="1">IF(高校一覧表!S4="","",VLOOKUP(VLOOKUP(高校一覧表!D4,INDIRECT("高校"&amp;高校一覧表!C4&amp;"選手データ!A:O"),MATCH("所属",INDIRECT("高校"&amp;高校一覧表!C4&amp;"選手データ!1:1"),0),0),所属csv!$A:$H,MATCH("所属コード",所属csv!$1:$1,0),0))</f>
        <v/>
      </c>
      <c r="D63" s="76" t="str">
        <f ca="1">IF(C63="","",IF(COUNTIF(高校一覧表!W:W,高校一覧表!C4&amp;"Ｂ")=0,VLOOKUP(高校一覧表!D4,INDIRECT("高校"&amp;高校一覧表!C4&amp;"選手データ!A:O"),MATCH("所属",INDIRECT("高校"&amp;高校一覧表!C4&amp;"選手データ!1:1"),0),0),VLOOKUP(高校一覧表!D4,INDIRECT("高校"&amp;高校一覧表!C4&amp;"選手データ!A:O"),MATCH("所属",INDIRECT("高校"&amp;高校一覧表!C4&amp;"選手データ!1:1"),0),0)&amp;高校一覧表!S4))</f>
        <v/>
      </c>
      <c r="F63" s="76" t="str">
        <f t="shared" ca="1" si="1"/>
        <v/>
      </c>
      <c r="I63" s="76" t="str">
        <f t="shared" ca="1" si="2"/>
        <v/>
      </c>
      <c r="J63" s="76" t="str">
        <f ca="1">IF(C63="","",高校一覧表!AD4)</f>
        <v/>
      </c>
      <c r="K63" s="76" t="str">
        <f ca="1">IF(C63="","",VLOOKUP(高校一覧表!C4,高校一覧表!A:B,2,0)*10000+高校一覧表!D4)</f>
        <v/>
      </c>
      <c r="L63" s="76" t="str">
        <f ca="1">IF(C63="","",高校一覧表!E4)</f>
        <v/>
      </c>
      <c r="M63" s="76" t="str">
        <f ca="1">IF(C63="","",VLOOKUP("一般"&amp;高校一覧表!C4&amp;"子4X100mR",競技csv!A:O,MATCH("競技コード",競技csv!$1:$1,0),0))</f>
        <v/>
      </c>
      <c r="N63" s="76" t="str">
        <f ca="1">IF(C63="","",IF(高校一覧表!T4="","",高校一覧表!T4&amp;".")&amp;IF(高校一覧表!U4="","",TEXT(高校一覧表!U4,"00")&amp;".")&amp;IF(高校一覧表!V4="","",TEXT(高校一覧表!V4,"00")))</f>
        <v/>
      </c>
      <c r="O63" s="76" t="str">
        <f t="shared" ca="1" si="3"/>
        <v/>
      </c>
      <c r="P63" s="76" t="str">
        <f t="shared" ca="1" si="4"/>
        <v/>
      </c>
    </row>
    <row r="64" spans="1:16" ht="18" customHeight="1">
      <c r="A64" s="76">
        <f t="shared" ca="1" si="0"/>
        <v>0</v>
      </c>
      <c r="B64" s="76" t="str">
        <f ca="1">IF(C64="","",VLOOKUP(高校一覧表!C5,高校一覧表!A:B,2,0)*10000+VLOOKUP(高校一覧表!S5,高校一覧表!A:B,2,0)+C64)</f>
        <v/>
      </c>
      <c r="C64" s="76" t="str">
        <f ca="1">IF(高校一覧表!S5="","",VLOOKUP(VLOOKUP(高校一覧表!D5,INDIRECT("高校"&amp;高校一覧表!C5&amp;"選手データ!A:O"),MATCH("所属",INDIRECT("高校"&amp;高校一覧表!C5&amp;"選手データ!1:1"),0),0),所属csv!$A:$H,MATCH("所属コード",所属csv!$1:$1,0),0))</f>
        <v/>
      </c>
      <c r="D64" s="76" t="str">
        <f ca="1">IF(C64="","",IF(COUNTIF(高校一覧表!W:W,高校一覧表!C5&amp;"Ｂ")=0,VLOOKUP(高校一覧表!D5,INDIRECT("高校"&amp;高校一覧表!C5&amp;"選手データ!A:O"),MATCH("所属",INDIRECT("高校"&amp;高校一覧表!C5&amp;"選手データ!1:1"),0),0),VLOOKUP(高校一覧表!D5,INDIRECT("高校"&amp;高校一覧表!C5&amp;"選手データ!A:O"),MATCH("所属",INDIRECT("高校"&amp;高校一覧表!C5&amp;"選手データ!1:1"),0),0)&amp;高校一覧表!S5))</f>
        <v/>
      </c>
      <c r="F64" s="76" t="str">
        <f t="shared" ca="1" si="1"/>
        <v/>
      </c>
      <c r="I64" s="76" t="str">
        <f t="shared" ca="1" si="2"/>
        <v/>
      </c>
      <c r="J64" s="76" t="str">
        <f ca="1">IF(C64="","",高校一覧表!AD5)</f>
        <v/>
      </c>
      <c r="K64" s="76" t="str">
        <f ca="1">IF(C64="","",VLOOKUP(高校一覧表!C5,高校一覧表!A:B,2,0)*10000+高校一覧表!D5)</f>
        <v/>
      </c>
      <c r="L64" s="76" t="str">
        <f ca="1">IF(C64="","",高校一覧表!E5)</f>
        <v/>
      </c>
      <c r="M64" s="76" t="str">
        <f ca="1">IF(C64="","",VLOOKUP("一般"&amp;高校一覧表!C5&amp;"子4X100mR",競技csv!A:O,MATCH("競技コード",競技csv!$1:$1,0),0))</f>
        <v/>
      </c>
      <c r="N64" s="76" t="str">
        <f ca="1">IF(C64="","",IF(高校一覧表!T5="","",高校一覧表!T5&amp;".")&amp;IF(高校一覧表!U5="","",TEXT(高校一覧表!U5,"00")&amp;".")&amp;IF(高校一覧表!V5="","",TEXT(高校一覧表!V5,"00")))</f>
        <v/>
      </c>
      <c r="O64" s="76" t="str">
        <f t="shared" ca="1" si="3"/>
        <v/>
      </c>
      <c r="P64" s="76" t="str">
        <f t="shared" ca="1" si="4"/>
        <v/>
      </c>
    </row>
    <row r="65" spans="1:16" ht="18" customHeight="1">
      <c r="A65" s="76">
        <f t="shared" ca="1" si="0"/>
        <v>0</v>
      </c>
      <c r="B65" s="76" t="str">
        <f ca="1">IF(C65="","",VLOOKUP(高校一覧表!C6,高校一覧表!A:B,2,0)*10000+VLOOKUP(高校一覧表!S6,高校一覧表!A:B,2,0)+C65)</f>
        <v/>
      </c>
      <c r="C65" s="76" t="str">
        <f ca="1">IF(高校一覧表!S6="","",VLOOKUP(VLOOKUP(高校一覧表!D6,INDIRECT("高校"&amp;高校一覧表!C6&amp;"選手データ!A:O"),MATCH("所属",INDIRECT("高校"&amp;高校一覧表!C6&amp;"選手データ!1:1"),0),0),所属csv!$A:$H,MATCH("所属コード",所属csv!$1:$1,0),0))</f>
        <v/>
      </c>
      <c r="D65" s="76" t="str">
        <f ca="1">IF(C65="","",IF(COUNTIF(高校一覧表!W:W,高校一覧表!C6&amp;"Ｂ")=0,VLOOKUP(高校一覧表!D6,INDIRECT("高校"&amp;高校一覧表!C6&amp;"選手データ!A:O"),MATCH("所属",INDIRECT("高校"&amp;高校一覧表!C6&amp;"選手データ!1:1"),0),0),VLOOKUP(高校一覧表!D6,INDIRECT("高校"&amp;高校一覧表!C6&amp;"選手データ!A:O"),MATCH("所属",INDIRECT("高校"&amp;高校一覧表!C6&amp;"選手データ!1:1"),0),0)&amp;高校一覧表!S6))</f>
        <v/>
      </c>
      <c r="F65" s="76" t="str">
        <f t="shared" ca="1" si="1"/>
        <v/>
      </c>
      <c r="I65" s="76" t="str">
        <f t="shared" ca="1" si="2"/>
        <v/>
      </c>
      <c r="J65" s="76" t="str">
        <f ca="1">IF(C65="","",高校一覧表!AD6)</f>
        <v/>
      </c>
      <c r="K65" s="76" t="str">
        <f ca="1">IF(C65="","",VLOOKUP(高校一覧表!C6,高校一覧表!A:B,2,0)*10000+高校一覧表!D6)</f>
        <v/>
      </c>
      <c r="L65" s="76" t="str">
        <f ca="1">IF(C65="","",高校一覧表!E6)</f>
        <v/>
      </c>
      <c r="M65" s="76" t="str">
        <f ca="1">IF(C65="","",VLOOKUP("一般"&amp;高校一覧表!C6&amp;"子4X100mR",競技csv!A:O,MATCH("競技コード",競技csv!$1:$1,0),0))</f>
        <v/>
      </c>
      <c r="N65" s="76" t="str">
        <f ca="1">IF(C65="","",IF(高校一覧表!T6="","",高校一覧表!T6&amp;".")&amp;IF(高校一覧表!U6="","",TEXT(高校一覧表!U6,"00")&amp;".")&amp;IF(高校一覧表!V6="","",TEXT(高校一覧表!V6,"00")))</f>
        <v/>
      </c>
      <c r="O65" s="76" t="str">
        <f t="shared" ca="1" si="3"/>
        <v/>
      </c>
      <c r="P65" s="76" t="str">
        <f t="shared" ca="1" si="4"/>
        <v/>
      </c>
    </row>
    <row r="66" spans="1:16" ht="18" customHeight="1">
      <c r="A66" s="76">
        <f t="shared" ca="1" si="0"/>
        <v>0</v>
      </c>
      <c r="B66" s="76" t="str">
        <f ca="1">IF(C66="","",VLOOKUP(高校一覧表!C7,高校一覧表!A:B,2,0)*10000+VLOOKUP(高校一覧表!S7,高校一覧表!A:B,2,0)+C66)</f>
        <v/>
      </c>
      <c r="C66" s="76" t="str">
        <f ca="1">IF(高校一覧表!S7="","",VLOOKUP(VLOOKUP(高校一覧表!D7,INDIRECT("高校"&amp;高校一覧表!C7&amp;"選手データ!A:O"),MATCH("所属",INDIRECT("高校"&amp;高校一覧表!C7&amp;"選手データ!1:1"),0),0),所属csv!$A:$H,MATCH("所属コード",所属csv!$1:$1,0),0))</f>
        <v/>
      </c>
      <c r="D66" s="76" t="str">
        <f ca="1">IF(C66="","",IF(COUNTIF(高校一覧表!W:W,高校一覧表!C7&amp;"Ｂ")=0,VLOOKUP(高校一覧表!D7,INDIRECT("高校"&amp;高校一覧表!C7&amp;"選手データ!A:O"),MATCH("所属",INDIRECT("高校"&amp;高校一覧表!C7&amp;"選手データ!1:1"),0),0),VLOOKUP(高校一覧表!D7,INDIRECT("高校"&amp;高校一覧表!C7&amp;"選手データ!A:O"),MATCH("所属",INDIRECT("高校"&amp;高校一覧表!C7&amp;"選手データ!1:1"),0),0)&amp;高校一覧表!S7))</f>
        <v/>
      </c>
      <c r="F66" s="76" t="str">
        <f t="shared" ca="1" si="1"/>
        <v/>
      </c>
      <c r="I66" s="76" t="str">
        <f t="shared" ca="1" si="2"/>
        <v/>
      </c>
      <c r="J66" s="76" t="str">
        <f ca="1">IF(C66="","",高校一覧表!AD7)</f>
        <v/>
      </c>
      <c r="K66" s="76" t="str">
        <f ca="1">IF(C66="","",VLOOKUP(高校一覧表!C7,高校一覧表!A:B,2,0)*10000+高校一覧表!D7)</f>
        <v/>
      </c>
      <c r="L66" s="76" t="str">
        <f ca="1">IF(C66="","",高校一覧表!E7)</f>
        <v/>
      </c>
      <c r="M66" s="76" t="str">
        <f ca="1">IF(C66="","",VLOOKUP("一般"&amp;高校一覧表!C7&amp;"子4X100mR",競技csv!A:O,MATCH("競技コード",競技csv!$1:$1,0),0))</f>
        <v/>
      </c>
      <c r="N66" s="76" t="str">
        <f ca="1">IF(C66="","",IF(高校一覧表!T7="","",高校一覧表!T7&amp;".")&amp;IF(高校一覧表!U7="","",TEXT(高校一覧表!U7,"00")&amp;".")&amp;IF(高校一覧表!V7="","",TEXT(高校一覧表!V7,"00")))</f>
        <v/>
      </c>
      <c r="O66" s="76" t="str">
        <f t="shared" ca="1" si="3"/>
        <v/>
      </c>
      <c r="P66" s="76" t="str">
        <f t="shared" ca="1" si="4"/>
        <v/>
      </c>
    </row>
    <row r="67" spans="1:16" ht="18" customHeight="1">
      <c r="A67" s="76">
        <f t="shared" ca="1" si="0"/>
        <v>0</v>
      </c>
      <c r="B67" s="76" t="str">
        <f ca="1">IF(C67="","",VLOOKUP(高校一覧表!C8,高校一覧表!A:B,2,0)*10000+VLOOKUP(高校一覧表!S8,高校一覧表!A:B,2,0)+C67)</f>
        <v/>
      </c>
      <c r="C67" s="76" t="str">
        <f ca="1">IF(高校一覧表!S8="","",VLOOKUP(VLOOKUP(高校一覧表!D8,INDIRECT("高校"&amp;高校一覧表!C8&amp;"選手データ!A:O"),MATCH("所属",INDIRECT("高校"&amp;高校一覧表!C8&amp;"選手データ!1:1"),0),0),所属csv!$A:$H,MATCH("所属コード",所属csv!$1:$1,0),0))</f>
        <v/>
      </c>
      <c r="D67" s="76" t="str">
        <f ca="1">IF(C67="","",IF(COUNTIF(高校一覧表!W:W,高校一覧表!C8&amp;"Ｂ")=0,VLOOKUP(高校一覧表!D8,INDIRECT("高校"&amp;高校一覧表!C8&amp;"選手データ!A:O"),MATCH("所属",INDIRECT("高校"&amp;高校一覧表!C8&amp;"選手データ!1:1"),0),0),VLOOKUP(高校一覧表!D8,INDIRECT("高校"&amp;高校一覧表!C8&amp;"選手データ!A:O"),MATCH("所属",INDIRECT("高校"&amp;高校一覧表!C8&amp;"選手データ!1:1"),0),0)&amp;高校一覧表!S8))</f>
        <v/>
      </c>
      <c r="F67" s="76" t="str">
        <f t="shared" ca="1" si="1"/>
        <v/>
      </c>
      <c r="I67" s="76" t="str">
        <f t="shared" ca="1" si="2"/>
        <v/>
      </c>
      <c r="J67" s="76" t="str">
        <f ca="1">IF(C67="","",高校一覧表!AD8)</f>
        <v/>
      </c>
      <c r="K67" s="76" t="str">
        <f ca="1">IF(C67="","",VLOOKUP(高校一覧表!C8,高校一覧表!A:B,2,0)*10000+高校一覧表!D8)</f>
        <v/>
      </c>
      <c r="L67" s="76" t="str">
        <f ca="1">IF(C67="","",高校一覧表!E8)</f>
        <v/>
      </c>
      <c r="M67" s="76" t="str">
        <f ca="1">IF(C67="","",VLOOKUP("一般"&amp;高校一覧表!C8&amp;"子4X100mR",競技csv!A:O,MATCH("競技コード",競技csv!$1:$1,0),0))</f>
        <v/>
      </c>
      <c r="N67" s="76" t="str">
        <f ca="1">IF(C67="","",IF(高校一覧表!T8="","",高校一覧表!T8&amp;".")&amp;IF(高校一覧表!U8="","",TEXT(高校一覧表!U8,"00")&amp;".")&amp;IF(高校一覧表!V8="","",TEXT(高校一覧表!V8,"00")))</f>
        <v/>
      </c>
      <c r="O67" s="76" t="str">
        <f t="shared" ca="1" si="3"/>
        <v/>
      </c>
      <c r="P67" s="76" t="str">
        <f t="shared" ca="1" si="4"/>
        <v/>
      </c>
    </row>
    <row r="68" spans="1:16" ht="18" customHeight="1">
      <c r="A68" s="76">
        <f t="shared" ca="1" si="0"/>
        <v>0</v>
      </c>
      <c r="B68" s="76" t="str">
        <f ca="1">IF(C68="","",VLOOKUP(高校一覧表!C9,高校一覧表!A:B,2,0)*10000+VLOOKUP(高校一覧表!S9,高校一覧表!A:B,2,0)+C68)</f>
        <v/>
      </c>
      <c r="C68" s="76" t="str">
        <f ca="1">IF(高校一覧表!S9="","",VLOOKUP(VLOOKUP(高校一覧表!D9,INDIRECT("高校"&amp;高校一覧表!C9&amp;"選手データ!A:O"),MATCH("所属",INDIRECT("高校"&amp;高校一覧表!C9&amp;"選手データ!1:1"),0),0),所属csv!$A:$H,MATCH("所属コード",所属csv!$1:$1,0),0))</f>
        <v/>
      </c>
      <c r="D68" s="76" t="str">
        <f ca="1">IF(C68="","",IF(COUNTIF(高校一覧表!W:W,高校一覧表!C9&amp;"Ｂ")=0,VLOOKUP(高校一覧表!D9,INDIRECT("高校"&amp;高校一覧表!C9&amp;"選手データ!A:O"),MATCH("所属",INDIRECT("高校"&amp;高校一覧表!C9&amp;"選手データ!1:1"),0),0),VLOOKUP(高校一覧表!D9,INDIRECT("高校"&amp;高校一覧表!C9&amp;"選手データ!A:O"),MATCH("所属",INDIRECT("高校"&amp;高校一覧表!C9&amp;"選手データ!1:1"),0),0)&amp;高校一覧表!S9))</f>
        <v/>
      </c>
      <c r="F68" s="76" t="str">
        <f t="shared" ca="1" si="1"/>
        <v/>
      </c>
      <c r="I68" s="76" t="str">
        <f t="shared" ca="1" si="2"/>
        <v/>
      </c>
      <c r="J68" s="76" t="str">
        <f ca="1">IF(C68="","",高校一覧表!AD9)</f>
        <v/>
      </c>
      <c r="K68" s="76" t="str">
        <f ca="1">IF(C68="","",VLOOKUP(高校一覧表!C9,高校一覧表!A:B,2,0)*10000+高校一覧表!D9)</f>
        <v/>
      </c>
      <c r="L68" s="76" t="str">
        <f ca="1">IF(C68="","",高校一覧表!E9)</f>
        <v/>
      </c>
      <c r="M68" s="76" t="str">
        <f ca="1">IF(C68="","",VLOOKUP("一般"&amp;高校一覧表!C9&amp;"子4X100mR",競技csv!A:O,MATCH("競技コード",競技csv!$1:$1,0),0))</f>
        <v/>
      </c>
      <c r="N68" s="76" t="str">
        <f ca="1">IF(C68="","",IF(高校一覧表!T9="","",高校一覧表!T9&amp;".")&amp;IF(高校一覧表!U9="","",TEXT(高校一覧表!U9,"00")&amp;".")&amp;IF(高校一覧表!V9="","",TEXT(高校一覧表!V9,"00")))</f>
        <v/>
      </c>
      <c r="O68" s="76" t="str">
        <f t="shared" ca="1" si="3"/>
        <v/>
      </c>
      <c r="P68" s="76" t="str">
        <f t="shared" ca="1" si="4"/>
        <v/>
      </c>
    </row>
    <row r="69" spans="1:16" ht="18" customHeight="1">
      <c r="A69" s="76">
        <f t="shared" ca="1" si="0"/>
        <v>0</v>
      </c>
      <c r="B69" s="76" t="str">
        <f ca="1">IF(C69="","",VLOOKUP(高校一覧表!C10,高校一覧表!A:B,2,0)*10000+VLOOKUP(高校一覧表!S10,高校一覧表!A:B,2,0)+C69)</f>
        <v/>
      </c>
      <c r="C69" s="76" t="str">
        <f ca="1">IF(高校一覧表!S10="","",VLOOKUP(VLOOKUP(高校一覧表!D10,INDIRECT("高校"&amp;高校一覧表!C10&amp;"選手データ!A:O"),MATCH("所属",INDIRECT("高校"&amp;高校一覧表!C10&amp;"選手データ!1:1"),0),0),所属csv!$A:$H,MATCH("所属コード",所属csv!$1:$1,0),0))</f>
        <v/>
      </c>
      <c r="D69" s="76" t="str">
        <f ca="1">IF(C69="","",IF(COUNTIF(高校一覧表!W:W,高校一覧表!C10&amp;"Ｂ")=0,VLOOKUP(高校一覧表!D10,INDIRECT("高校"&amp;高校一覧表!C10&amp;"選手データ!A:O"),MATCH("所属",INDIRECT("高校"&amp;高校一覧表!C10&amp;"選手データ!1:1"),0),0),VLOOKUP(高校一覧表!D10,INDIRECT("高校"&amp;高校一覧表!C10&amp;"選手データ!A:O"),MATCH("所属",INDIRECT("高校"&amp;高校一覧表!C10&amp;"選手データ!1:1"),0),0)&amp;高校一覧表!S10))</f>
        <v/>
      </c>
      <c r="F69" s="76" t="str">
        <f t="shared" ca="1" si="1"/>
        <v/>
      </c>
      <c r="I69" s="76" t="str">
        <f t="shared" ca="1" si="2"/>
        <v/>
      </c>
      <c r="J69" s="76" t="str">
        <f ca="1">IF(C69="","",高校一覧表!AD10)</f>
        <v/>
      </c>
      <c r="K69" s="76" t="str">
        <f ca="1">IF(C69="","",VLOOKUP(高校一覧表!C10,高校一覧表!A:B,2,0)*10000+高校一覧表!D10)</f>
        <v/>
      </c>
      <c r="L69" s="76" t="str">
        <f ca="1">IF(C69="","",高校一覧表!E10)</f>
        <v/>
      </c>
      <c r="M69" s="76" t="str">
        <f ca="1">IF(C69="","",VLOOKUP("一般"&amp;高校一覧表!C10&amp;"子4X100mR",競技csv!A:O,MATCH("競技コード",競技csv!$1:$1,0),0))</f>
        <v/>
      </c>
      <c r="N69" s="76" t="str">
        <f ca="1">IF(C69="","",IF(高校一覧表!T10="","",高校一覧表!T10&amp;".")&amp;IF(高校一覧表!U10="","",TEXT(高校一覧表!U10,"00")&amp;".")&amp;IF(高校一覧表!V10="","",TEXT(高校一覧表!V10,"00")))</f>
        <v/>
      </c>
      <c r="O69" s="76" t="str">
        <f t="shared" ca="1" si="3"/>
        <v/>
      </c>
      <c r="P69" s="76" t="str">
        <f t="shared" ca="1" si="4"/>
        <v/>
      </c>
    </row>
    <row r="70" spans="1:16" ht="18" customHeight="1">
      <c r="A70" s="76">
        <f t="shared" ca="1" si="0"/>
        <v>0</v>
      </c>
      <c r="B70" s="76" t="str">
        <f ca="1">IF(C70="","",VLOOKUP(高校一覧表!C11,高校一覧表!A:B,2,0)*10000+VLOOKUP(高校一覧表!S11,高校一覧表!A:B,2,0)+C70)</f>
        <v/>
      </c>
      <c r="C70" s="76" t="str">
        <f ca="1">IF(高校一覧表!S11="","",VLOOKUP(VLOOKUP(高校一覧表!D11,INDIRECT("高校"&amp;高校一覧表!C11&amp;"選手データ!A:O"),MATCH("所属",INDIRECT("高校"&amp;高校一覧表!C11&amp;"選手データ!1:1"),0),0),所属csv!$A:$H,MATCH("所属コード",所属csv!$1:$1,0),0))</f>
        <v/>
      </c>
      <c r="D70" s="76" t="str">
        <f ca="1">IF(C70="","",IF(COUNTIF(高校一覧表!W:W,高校一覧表!C11&amp;"Ｂ")=0,VLOOKUP(高校一覧表!D11,INDIRECT("高校"&amp;高校一覧表!C11&amp;"選手データ!A:O"),MATCH("所属",INDIRECT("高校"&amp;高校一覧表!C11&amp;"選手データ!1:1"),0),0),VLOOKUP(高校一覧表!D11,INDIRECT("高校"&amp;高校一覧表!C11&amp;"選手データ!A:O"),MATCH("所属",INDIRECT("高校"&amp;高校一覧表!C11&amp;"選手データ!1:1"),0),0)&amp;高校一覧表!S11))</f>
        <v/>
      </c>
      <c r="F70" s="76" t="str">
        <f t="shared" ca="1" si="1"/>
        <v/>
      </c>
      <c r="I70" s="76" t="str">
        <f t="shared" ca="1" si="2"/>
        <v/>
      </c>
      <c r="J70" s="76" t="str">
        <f ca="1">IF(C70="","",高校一覧表!AD11)</f>
        <v/>
      </c>
      <c r="K70" s="76" t="str">
        <f ca="1">IF(C70="","",VLOOKUP(高校一覧表!C11,高校一覧表!A:B,2,0)*10000+高校一覧表!D11)</f>
        <v/>
      </c>
      <c r="L70" s="76" t="str">
        <f ca="1">IF(C70="","",高校一覧表!E11)</f>
        <v/>
      </c>
      <c r="M70" s="76" t="str">
        <f ca="1">IF(C70="","",VLOOKUP("一般"&amp;高校一覧表!C11&amp;"子4X100mR",競技csv!A:O,MATCH("競技コード",競技csv!$1:$1,0),0))</f>
        <v/>
      </c>
      <c r="N70" s="76" t="str">
        <f ca="1">IF(C70="","",IF(高校一覧表!T11="","",高校一覧表!T11&amp;".")&amp;IF(高校一覧表!U11="","",TEXT(高校一覧表!U11,"00")&amp;".")&amp;IF(高校一覧表!V11="","",TEXT(高校一覧表!V11,"00")))</f>
        <v/>
      </c>
      <c r="O70" s="76" t="str">
        <f t="shared" ca="1" si="3"/>
        <v/>
      </c>
      <c r="P70" s="76" t="str">
        <f t="shared" ca="1" si="4"/>
        <v/>
      </c>
    </row>
    <row r="71" spans="1:16" ht="18" customHeight="1">
      <c r="A71" s="76">
        <f t="shared" ca="1" si="0"/>
        <v>0</v>
      </c>
      <c r="B71" s="76" t="str">
        <f ca="1">IF(C71="","",VLOOKUP(高校一覧表!C12,高校一覧表!A:B,2,0)*10000+VLOOKUP(高校一覧表!S12,高校一覧表!A:B,2,0)+C71)</f>
        <v/>
      </c>
      <c r="C71" s="76" t="str">
        <f ca="1">IF(高校一覧表!S12="","",VLOOKUP(VLOOKUP(高校一覧表!D12,INDIRECT("高校"&amp;高校一覧表!C12&amp;"選手データ!A:O"),MATCH("所属",INDIRECT("高校"&amp;高校一覧表!C12&amp;"選手データ!1:1"),0),0),所属csv!$A:$H,MATCH("所属コード",所属csv!$1:$1,0),0))</f>
        <v/>
      </c>
      <c r="D71" s="76" t="str">
        <f ca="1">IF(C71="","",IF(COUNTIF(高校一覧表!W:W,高校一覧表!C12&amp;"Ｂ")=0,VLOOKUP(高校一覧表!D12,INDIRECT("高校"&amp;高校一覧表!C12&amp;"選手データ!A:O"),MATCH("所属",INDIRECT("高校"&amp;高校一覧表!C12&amp;"選手データ!1:1"),0),0),VLOOKUP(高校一覧表!D12,INDIRECT("高校"&amp;高校一覧表!C12&amp;"選手データ!A:O"),MATCH("所属",INDIRECT("高校"&amp;高校一覧表!C12&amp;"選手データ!1:1"),0),0)&amp;高校一覧表!S12))</f>
        <v/>
      </c>
      <c r="F71" s="76" t="str">
        <f t="shared" ca="1" si="1"/>
        <v/>
      </c>
      <c r="I71" s="76" t="str">
        <f t="shared" ca="1" si="2"/>
        <v/>
      </c>
      <c r="J71" s="76" t="str">
        <f ca="1">IF(C71="","",高校一覧表!AD12)</f>
        <v/>
      </c>
      <c r="K71" s="76" t="str">
        <f ca="1">IF(C71="","",VLOOKUP(高校一覧表!C12,高校一覧表!A:B,2,0)*10000+高校一覧表!D12)</f>
        <v/>
      </c>
      <c r="L71" s="76" t="str">
        <f ca="1">IF(C71="","",高校一覧表!E12)</f>
        <v/>
      </c>
      <c r="M71" s="76" t="str">
        <f ca="1">IF(C71="","",VLOOKUP("一般"&amp;高校一覧表!C12&amp;"子4X100mR",競技csv!A:O,MATCH("競技コード",競技csv!$1:$1,0),0))</f>
        <v/>
      </c>
      <c r="N71" s="76" t="str">
        <f ca="1">IF(C71="","",IF(高校一覧表!T12="","",高校一覧表!T12&amp;".")&amp;IF(高校一覧表!U12="","",TEXT(高校一覧表!U12,"00")&amp;".")&amp;IF(高校一覧表!V12="","",TEXT(高校一覧表!V12,"00")))</f>
        <v/>
      </c>
      <c r="O71" s="76" t="str">
        <f t="shared" ca="1" si="3"/>
        <v/>
      </c>
      <c r="P71" s="76" t="str">
        <f t="shared" ca="1" si="4"/>
        <v/>
      </c>
    </row>
    <row r="72" spans="1:16" ht="18" customHeight="1">
      <c r="A72" s="76">
        <f t="shared" ca="1" si="0"/>
        <v>0</v>
      </c>
      <c r="B72" s="76" t="str">
        <f ca="1">IF(C72="","",VLOOKUP(高校一覧表!C13,高校一覧表!A:B,2,0)*10000+VLOOKUP(高校一覧表!S13,高校一覧表!A:B,2,0)+C72)</f>
        <v/>
      </c>
      <c r="C72" s="76" t="str">
        <f ca="1">IF(高校一覧表!S13="","",VLOOKUP(VLOOKUP(高校一覧表!D13,INDIRECT("高校"&amp;高校一覧表!C13&amp;"選手データ!A:O"),MATCH("所属",INDIRECT("高校"&amp;高校一覧表!C13&amp;"選手データ!1:1"),0),0),所属csv!$A:$H,MATCH("所属コード",所属csv!$1:$1,0),0))</f>
        <v/>
      </c>
      <c r="D72" s="76" t="str">
        <f ca="1">IF(C72="","",IF(COUNTIF(高校一覧表!W:W,高校一覧表!C13&amp;"Ｂ")=0,VLOOKUP(高校一覧表!D13,INDIRECT("高校"&amp;高校一覧表!C13&amp;"選手データ!A:O"),MATCH("所属",INDIRECT("高校"&amp;高校一覧表!C13&amp;"選手データ!1:1"),0),0),VLOOKUP(高校一覧表!D13,INDIRECT("高校"&amp;高校一覧表!C13&amp;"選手データ!A:O"),MATCH("所属",INDIRECT("高校"&amp;高校一覧表!C13&amp;"選手データ!1:1"),0),0)&amp;高校一覧表!S13))</f>
        <v/>
      </c>
      <c r="F72" s="76" t="str">
        <f t="shared" ca="1" si="1"/>
        <v/>
      </c>
      <c r="I72" s="76" t="str">
        <f t="shared" ca="1" si="2"/>
        <v/>
      </c>
      <c r="J72" s="76" t="str">
        <f ca="1">IF(C72="","",高校一覧表!AD13)</f>
        <v/>
      </c>
      <c r="K72" s="76" t="str">
        <f ca="1">IF(C72="","",VLOOKUP(高校一覧表!C13,高校一覧表!A:B,2,0)*10000+高校一覧表!D13)</f>
        <v/>
      </c>
      <c r="L72" s="76" t="str">
        <f ca="1">IF(C72="","",高校一覧表!E13)</f>
        <v/>
      </c>
      <c r="M72" s="76" t="str">
        <f ca="1">IF(C72="","",VLOOKUP("一般"&amp;高校一覧表!C13&amp;"子4X100mR",競技csv!A:O,MATCH("競技コード",競技csv!$1:$1,0),0))</f>
        <v/>
      </c>
      <c r="N72" s="76" t="str">
        <f ca="1">IF(C72="","",IF(高校一覧表!T13="","",高校一覧表!T13&amp;".")&amp;IF(高校一覧表!U13="","",TEXT(高校一覧表!U13,"00")&amp;".")&amp;IF(高校一覧表!V13="","",TEXT(高校一覧表!V13,"00")))</f>
        <v/>
      </c>
      <c r="O72" s="76" t="str">
        <f t="shared" ca="1" si="3"/>
        <v/>
      </c>
      <c r="P72" s="76" t="str">
        <f t="shared" ca="1" si="4"/>
        <v/>
      </c>
    </row>
    <row r="73" spans="1:16" ht="18" customHeight="1">
      <c r="A73" s="76">
        <f t="shared" ca="1" si="0"/>
        <v>0</v>
      </c>
      <c r="B73" s="76" t="str">
        <f ca="1">IF(C73="","",VLOOKUP(高校一覧表!C14,高校一覧表!A:B,2,0)*10000+VLOOKUP(高校一覧表!S14,高校一覧表!A:B,2,0)+C73)</f>
        <v/>
      </c>
      <c r="C73" s="76" t="str">
        <f ca="1">IF(高校一覧表!S14="","",VLOOKUP(VLOOKUP(高校一覧表!D14,INDIRECT("高校"&amp;高校一覧表!C14&amp;"選手データ!A:O"),MATCH("所属",INDIRECT("高校"&amp;高校一覧表!C14&amp;"選手データ!1:1"),0),0),所属csv!$A:$H,MATCH("所属コード",所属csv!$1:$1,0),0))</f>
        <v/>
      </c>
      <c r="D73" s="76" t="str">
        <f ca="1">IF(C73="","",IF(COUNTIF(高校一覧表!W:W,高校一覧表!C14&amp;"Ｂ")=0,VLOOKUP(高校一覧表!D14,INDIRECT("高校"&amp;高校一覧表!C14&amp;"選手データ!A:O"),MATCH("所属",INDIRECT("高校"&amp;高校一覧表!C14&amp;"選手データ!1:1"),0),0),VLOOKUP(高校一覧表!D14,INDIRECT("高校"&amp;高校一覧表!C14&amp;"選手データ!A:O"),MATCH("所属",INDIRECT("高校"&amp;高校一覧表!C14&amp;"選手データ!1:1"),0),0)&amp;高校一覧表!S14))</f>
        <v/>
      </c>
      <c r="F73" s="76" t="str">
        <f t="shared" ca="1" si="1"/>
        <v/>
      </c>
      <c r="I73" s="76" t="str">
        <f t="shared" ca="1" si="2"/>
        <v/>
      </c>
      <c r="J73" s="76" t="str">
        <f ca="1">IF(C73="","",高校一覧表!AD14)</f>
        <v/>
      </c>
      <c r="K73" s="76" t="str">
        <f ca="1">IF(C73="","",VLOOKUP(高校一覧表!C14,高校一覧表!A:B,2,0)*10000+高校一覧表!D14)</f>
        <v/>
      </c>
      <c r="L73" s="76" t="str">
        <f ca="1">IF(C73="","",高校一覧表!E14)</f>
        <v/>
      </c>
      <c r="M73" s="76" t="str">
        <f ca="1">IF(C73="","",VLOOKUP("一般"&amp;高校一覧表!C14&amp;"子4X100mR",競技csv!A:O,MATCH("競技コード",競技csv!$1:$1,0),0))</f>
        <v/>
      </c>
      <c r="N73" s="76" t="str">
        <f ca="1">IF(C73="","",IF(高校一覧表!T14="","",高校一覧表!T14&amp;".")&amp;IF(高校一覧表!U14="","",TEXT(高校一覧表!U14,"00")&amp;".")&amp;IF(高校一覧表!V14="","",TEXT(高校一覧表!V14,"00")))</f>
        <v/>
      </c>
      <c r="O73" s="76" t="str">
        <f t="shared" ca="1" si="3"/>
        <v/>
      </c>
      <c r="P73" s="76" t="str">
        <f t="shared" ca="1" si="4"/>
        <v/>
      </c>
    </row>
    <row r="74" spans="1:16" ht="18" customHeight="1">
      <c r="A74" s="76">
        <f t="shared" ca="1" si="0"/>
        <v>0</v>
      </c>
      <c r="B74" s="76" t="str">
        <f ca="1">IF(C74="","",VLOOKUP(高校一覧表!C15,高校一覧表!A:B,2,0)*10000+VLOOKUP(高校一覧表!S15,高校一覧表!A:B,2,0)+C74)</f>
        <v/>
      </c>
      <c r="C74" s="76" t="str">
        <f ca="1">IF(高校一覧表!S15="","",VLOOKUP(VLOOKUP(高校一覧表!D15,INDIRECT("高校"&amp;高校一覧表!C15&amp;"選手データ!A:O"),MATCH("所属",INDIRECT("高校"&amp;高校一覧表!C15&amp;"選手データ!1:1"),0),0),所属csv!$A:$H,MATCH("所属コード",所属csv!$1:$1,0),0))</f>
        <v/>
      </c>
      <c r="D74" s="76" t="str">
        <f ca="1">IF(C74="","",IF(COUNTIF(高校一覧表!W:W,高校一覧表!C15&amp;"Ｂ")=0,VLOOKUP(高校一覧表!D15,INDIRECT("高校"&amp;高校一覧表!C15&amp;"選手データ!A:O"),MATCH("所属",INDIRECT("高校"&amp;高校一覧表!C15&amp;"選手データ!1:1"),0),0),VLOOKUP(高校一覧表!D15,INDIRECT("高校"&amp;高校一覧表!C15&amp;"選手データ!A:O"),MATCH("所属",INDIRECT("高校"&amp;高校一覧表!C15&amp;"選手データ!1:1"),0),0)&amp;高校一覧表!S15))</f>
        <v/>
      </c>
      <c r="F74" s="76" t="str">
        <f t="shared" ca="1" si="1"/>
        <v/>
      </c>
      <c r="I74" s="76" t="str">
        <f t="shared" ca="1" si="2"/>
        <v/>
      </c>
      <c r="J74" s="76" t="str">
        <f ca="1">IF(C74="","",高校一覧表!AD15)</f>
        <v/>
      </c>
      <c r="K74" s="76" t="str">
        <f ca="1">IF(C74="","",VLOOKUP(高校一覧表!C15,高校一覧表!A:B,2,0)*10000+高校一覧表!D15)</f>
        <v/>
      </c>
      <c r="L74" s="76" t="str">
        <f ca="1">IF(C74="","",高校一覧表!E15)</f>
        <v/>
      </c>
      <c r="M74" s="76" t="str">
        <f ca="1">IF(C74="","",VLOOKUP("一般"&amp;高校一覧表!C15&amp;"子4X100mR",競技csv!A:O,MATCH("競技コード",競技csv!$1:$1,0),0))</f>
        <v/>
      </c>
      <c r="N74" s="76" t="str">
        <f ca="1">IF(C74="","",IF(高校一覧表!T15="","",高校一覧表!T15&amp;".")&amp;IF(高校一覧表!U15="","",TEXT(高校一覧表!U15,"00")&amp;".")&amp;IF(高校一覧表!V15="","",TEXT(高校一覧表!V15,"00")))</f>
        <v/>
      </c>
      <c r="O74" s="76" t="str">
        <f t="shared" ca="1" si="3"/>
        <v/>
      </c>
      <c r="P74" s="76" t="str">
        <f t="shared" ca="1" si="4"/>
        <v/>
      </c>
    </row>
    <row r="75" spans="1:16" ht="18" customHeight="1">
      <c r="A75" s="76">
        <f t="shared" ca="1" si="0"/>
        <v>0</v>
      </c>
      <c r="B75" s="76" t="str">
        <f ca="1">IF(C75="","",VLOOKUP(高校一覧表!C16,高校一覧表!A:B,2,0)*10000+VLOOKUP(高校一覧表!S16,高校一覧表!A:B,2,0)+C75)</f>
        <v/>
      </c>
      <c r="C75" s="76" t="str">
        <f ca="1">IF(高校一覧表!S16="","",VLOOKUP(VLOOKUP(高校一覧表!D16,INDIRECT("高校"&amp;高校一覧表!C16&amp;"選手データ!A:O"),MATCH("所属",INDIRECT("高校"&amp;高校一覧表!C16&amp;"選手データ!1:1"),0),0),所属csv!$A:$H,MATCH("所属コード",所属csv!$1:$1,0),0))</f>
        <v/>
      </c>
      <c r="D75" s="76" t="str">
        <f ca="1">IF(C75="","",IF(COUNTIF(高校一覧表!W:W,高校一覧表!C16&amp;"Ｂ")=0,VLOOKUP(高校一覧表!D16,INDIRECT("高校"&amp;高校一覧表!C16&amp;"選手データ!A:O"),MATCH("所属",INDIRECT("高校"&amp;高校一覧表!C16&amp;"選手データ!1:1"),0),0),VLOOKUP(高校一覧表!D16,INDIRECT("高校"&amp;高校一覧表!C16&amp;"選手データ!A:O"),MATCH("所属",INDIRECT("高校"&amp;高校一覧表!C16&amp;"選手データ!1:1"),0),0)&amp;高校一覧表!S16))</f>
        <v/>
      </c>
      <c r="F75" s="76" t="str">
        <f t="shared" ca="1" si="1"/>
        <v/>
      </c>
      <c r="I75" s="76" t="str">
        <f t="shared" ca="1" si="2"/>
        <v/>
      </c>
      <c r="J75" s="76" t="str">
        <f ca="1">IF(C75="","",高校一覧表!AD16)</f>
        <v/>
      </c>
      <c r="K75" s="76" t="str">
        <f ca="1">IF(C75="","",VLOOKUP(高校一覧表!C16,高校一覧表!A:B,2,0)*10000+高校一覧表!D16)</f>
        <v/>
      </c>
      <c r="L75" s="76" t="str">
        <f ca="1">IF(C75="","",高校一覧表!E16)</f>
        <v/>
      </c>
      <c r="M75" s="76" t="str">
        <f ca="1">IF(C75="","",VLOOKUP("一般"&amp;高校一覧表!C16&amp;"子4X100mR",競技csv!A:O,MATCH("競技コード",競技csv!$1:$1,0),0))</f>
        <v/>
      </c>
      <c r="N75" s="76" t="str">
        <f ca="1">IF(C75="","",IF(高校一覧表!T16="","",高校一覧表!T16&amp;".")&amp;IF(高校一覧表!U16="","",TEXT(高校一覧表!U16,"00")&amp;".")&amp;IF(高校一覧表!V16="","",TEXT(高校一覧表!V16,"00")))</f>
        <v/>
      </c>
      <c r="O75" s="76" t="str">
        <f t="shared" ca="1" si="3"/>
        <v/>
      </c>
      <c r="P75" s="76" t="str">
        <f t="shared" ca="1" si="4"/>
        <v/>
      </c>
    </row>
    <row r="76" spans="1:16" ht="18" customHeight="1">
      <c r="A76" s="76">
        <f t="shared" ca="1" si="0"/>
        <v>0</v>
      </c>
      <c r="B76" s="76" t="str">
        <f ca="1">IF(C76="","",VLOOKUP(高校一覧表!C17,高校一覧表!A:B,2,0)*10000+VLOOKUP(高校一覧表!S17,高校一覧表!A:B,2,0)+C76)</f>
        <v/>
      </c>
      <c r="C76" s="76" t="str">
        <f ca="1">IF(高校一覧表!S17="","",VLOOKUP(VLOOKUP(高校一覧表!D17,INDIRECT("高校"&amp;高校一覧表!C17&amp;"選手データ!A:O"),MATCH("所属",INDIRECT("高校"&amp;高校一覧表!C17&amp;"選手データ!1:1"),0),0),所属csv!$A:$H,MATCH("所属コード",所属csv!$1:$1,0),0))</f>
        <v/>
      </c>
      <c r="D76" s="76" t="str">
        <f ca="1">IF(C76="","",IF(COUNTIF(高校一覧表!W:W,高校一覧表!C17&amp;"Ｂ")=0,VLOOKUP(高校一覧表!D17,INDIRECT("高校"&amp;高校一覧表!C17&amp;"選手データ!A:O"),MATCH("所属",INDIRECT("高校"&amp;高校一覧表!C17&amp;"選手データ!1:1"),0),0),VLOOKUP(高校一覧表!D17,INDIRECT("高校"&amp;高校一覧表!C17&amp;"選手データ!A:O"),MATCH("所属",INDIRECT("高校"&amp;高校一覧表!C17&amp;"選手データ!1:1"),0),0)&amp;高校一覧表!S17))</f>
        <v/>
      </c>
      <c r="F76" s="76" t="str">
        <f t="shared" ca="1" si="1"/>
        <v/>
      </c>
      <c r="I76" s="76" t="str">
        <f t="shared" ca="1" si="2"/>
        <v/>
      </c>
      <c r="J76" s="76" t="str">
        <f ca="1">IF(C76="","",高校一覧表!AD17)</f>
        <v/>
      </c>
      <c r="K76" s="76" t="str">
        <f ca="1">IF(C76="","",VLOOKUP(高校一覧表!C17,高校一覧表!A:B,2,0)*10000+高校一覧表!D17)</f>
        <v/>
      </c>
      <c r="L76" s="76" t="str">
        <f ca="1">IF(C76="","",高校一覧表!E17)</f>
        <v/>
      </c>
      <c r="M76" s="76" t="str">
        <f ca="1">IF(C76="","",VLOOKUP("一般"&amp;高校一覧表!C17&amp;"子4X100mR",競技csv!A:O,MATCH("競技コード",競技csv!$1:$1,0),0))</f>
        <v/>
      </c>
      <c r="N76" s="76" t="str">
        <f ca="1">IF(C76="","",IF(高校一覧表!T17="","",高校一覧表!T17&amp;".")&amp;IF(高校一覧表!U17="","",TEXT(高校一覧表!U17,"00")&amp;".")&amp;IF(高校一覧表!V17="","",TEXT(高校一覧表!V17,"00")))</f>
        <v/>
      </c>
      <c r="O76" s="76" t="str">
        <f t="shared" ca="1" si="3"/>
        <v/>
      </c>
      <c r="P76" s="76" t="str">
        <f t="shared" ca="1" si="4"/>
        <v/>
      </c>
    </row>
    <row r="77" spans="1:16" ht="18" customHeight="1">
      <c r="A77" s="76">
        <f t="shared" ca="1" si="0"/>
        <v>0</v>
      </c>
      <c r="B77" s="76" t="str">
        <f ca="1">IF(C77="","",VLOOKUP(高校一覧表!C18,高校一覧表!A:B,2,0)*10000+VLOOKUP(高校一覧表!S18,高校一覧表!A:B,2,0)+C77)</f>
        <v/>
      </c>
      <c r="C77" s="76" t="str">
        <f ca="1">IF(高校一覧表!S18="","",VLOOKUP(VLOOKUP(高校一覧表!D18,INDIRECT("高校"&amp;高校一覧表!C18&amp;"選手データ!A:O"),MATCH("所属",INDIRECT("高校"&amp;高校一覧表!C18&amp;"選手データ!1:1"),0),0),所属csv!$A:$H,MATCH("所属コード",所属csv!$1:$1,0),0))</f>
        <v/>
      </c>
      <c r="D77" s="76" t="str">
        <f ca="1">IF(C77="","",IF(COUNTIF(高校一覧表!W:W,高校一覧表!C18&amp;"Ｂ")=0,VLOOKUP(高校一覧表!D18,INDIRECT("高校"&amp;高校一覧表!C18&amp;"選手データ!A:O"),MATCH("所属",INDIRECT("高校"&amp;高校一覧表!C18&amp;"選手データ!1:1"),0),0),VLOOKUP(高校一覧表!D18,INDIRECT("高校"&amp;高校一覧表!C18&amp;"選手データ!A:O"),MATCH("所属",INDIRECT("高校"&amp;高校一覧表!C18&amp;"選手データ!1:1"),0),0)&amp;高校一覧表!S18))</f>
        <v/>
      </c>
      <c r="F77" s="76" t="str">
        <f t="shared" ca="1" si="1"/>
        <v/>
      </c>
      <c r="I77" s="76" t="str">
        <f t="shared" ca="1" si="2"/>
        <v/>
      </c>
      <c r="J77" s="76" t="str">
        <f ca="1">IF(C77="","",高校一覧表!AD18)</f>
        <v/>
      </c>
      <c r="K77" s="76" t="str">
        <f ca="1">IF(C77="","",VLOOKUP(高校一覧表!C18,高校一覧表!A:B,2,0)*10000+高校一覧表!D18)</f>
        <v/>
      </c>
      <c r="L77" s="76" t="str">
        <f ca="1">IF(C77="","",高校一覧表!E18)</f>
        <v/>
      </c>
      <c r="M77" s="76" t="str">
        <f ca="1">IF(C77="","",VLOOKUP("一般"&amp;高校一覧表!C18&amp;"子4X100mR",競技csv!A:O,MATCH("競技コード",競技csv!$1:$1,0),0))</f>
        <v/>
      </c>
      <c r="N77" s="76" t="str">
        <f ca="1">IF(C77="","",IF(高校一覧表!T18="","",高校一覧表!T18&amp;".")&amp;IF(高校一覧表!U18="","",TEXT(高校一覧表!U18,"00")&amp;".")&amp;IF(高校一覧表!V18="","",TEXT(高校一覧表!V18,"00")))</f>
        <v/>
      </c>
      <c r="O77" s="76" t="str">
        <f t="shared" ca="1" si="3"/>
        <v/>
      </c>
      <c r="P77" s="76" t="str">
        <f t="shared" ca="1" si="4"/>
        <v/>
      </c>
    </row>
    <row r="78" spans="1:16" ht="18" customHeight="1">
      <c r="A78" s="76">
        <f t="shared" ca="1" si="0"/>
        <v>0</v>
      </c>
      <c r="B78" s="76" t="str">
        <f ca="1">IF(C78="","",VLOOKUP(高校一覧表!C19,高校一覧表!A:B,2,0)*10000+VLOOKUP(高校一覧表!S19,高校一覧表!A:B,2,0)+C78)</f>
        <v/>
      </c>
      <c r="C78" s="76" t="str">
        <f ca="1">IF(高校一覧表!S19="","",VLOOKUP(VLOOKUP(高校一覧表!D19,INDIRECT("高校"&amp;高校一覧表!C19&amp;"選手データ!A:O"),MATCH("所属",INDIRECT("高校"&amp;高校一覧表!C19&amp;"選手データ!1:1"),0),0),所属csv!$A:$H,MATCH("所属コード",所属csv!$1:$1,0),0))</f>
        <v/>
      </c>
      <c r="D78" s="76" t="str">
        <f ca="1">IF(C78="","",IF(COUNTIF(高校一覧表!W:W,高校一覧表!C19&amp;"Ｂ")=0,VLOOKUP(高校一覧表!D19,INDIRECT("高校"&amp;高校一覧表!C19&amp;"選手データ!A:O"),MATCH("所属",INDIRECT("高校"&amp;高校一覧表!C19&amp;"選手データ!1:1"),0),0),VLOOKUP(高校一覧表!D19,INDIRECT("高校"&amp;高校一覧表!C19&amp;"選手データ!A:O"),MATCH("所属",INDIRECT("高校"&amp;高校一覧表!C19&amp;"選手データ!1:1"),0),0)&amp;高校一覧表!S19))</f>
        <v/>
      </c>
      <c r="F78" s="76" t="str">
        <f t="shared" ca="1" si="1"/>
        <v/>
      </c>
      <c r="I78" s="76" t="str">
        <f t="shared" ca="1" si="2"/>
        <v/>
      </c>
      <c r="J78" s="76" t="str">
        <f ca="1">IF(C78="","",高校一覧表!AD19)</f>
        <v/>
      </c>
      <c r="K78" s="76" t="str">
        <f ca="1">IF(C78="","",VLOOKUP(高校一覧表!C19,高校一覧表!A:B,2,0)*10000+高校一覧表!D19)</f>
        <v/>
      </c>
      <c r="L78" s="76" t="str">
        <f ca="1">IF(C78="","",高校一覧表!E19)</f>
        <v/>
      </c>
      <c r="M78" s="76" t="str">
        <f ca="1">IF(C78="","",VLOOKUP("一般"&amp;高校一覧表!C19&amp;"子4X100mR",競技csv!A:O,MATCH("競技コード",競技csv!$1:$1,0),0))</f>
        <v/>
      </c>
      <c r="N78" s="76" t="str">
        <f ca="1">IF(C78="","",IF(高校一覧表!T19="","",高校一覧表!T19&amp;".")&amp;IF(高校一覧表!U19="","",TEXT(高校一覧表!U19,"00")&amp;".")&amp;IF(高校一覧表!V19="","",TEXT(高校一覧表!V19,"00")))</f>
        <v/>
      </c>
      <c r="O78" s="76" t="str">
        <f t="shared" ca="1" si="3"/>
        <v/>
      </c>
      <c r="P78" s="76" t="str">
        <f t="shared" ca="1" si="4"/>
        <v/>
      </c>
    </row>
    <row r="79" spans="1:16" ht="18" customHeight="1">
      <c r="A79" s="76">
        <f t="shared" ca="1" si="0"/>
        <v>0</v>
      </c>
      <c r="B79" s="76" t="str">
        <f ca="1">IF(C79="","",VLOOKUP(高校一覧表!C20,高校一覧表!A:B,2,0)*10000+VLOOKUP(高校一覧表!S20,高校一覧表!A:B,2,0)+C79)</f>
        <v/>
      </c>
      <c r="C79" s="76" t="str">
        <f ca="1">IF(高校一覧表!S20="","",VLOOKUP(VLOOKUP(高校一覧表!D20,INDIRECT("高校"&amp;高校一覧表!C20&amp;"選手データ!A:O"),MATCH("所属",INDIRECT("高校"&amp;高校一覧表!C20&amp;"選手データ!1:1"),0),0),所属csv!$A:$H,MATCH("所属コード",所属csv!$1:$1,0),0))</f>
        <v/>
      </c>
      <c r="D79" s="76" t="str">
        <f ca="1">IF(C79="","",IF(COUNTIF(高校一覧表!W:W,高校一覧表!C20&amp;"Ｂ")=0,VLOOKUP(高校一覧表!D20,INDIRECT("高校"&amp;高校一覧表!C20&amp;"選手データ!A:O"),MATCH("所属",INDIRECT("高校"&amp;高校一覧表!C20&amp;"選手データ!1:1"),0),0),VLOOKUP(高校一覧表!D20,INDIRECT("高校"&amp;高校一覧表!C20&amp;"選手データ!A:O"),MATCH("所属",INDIRECT("高校"&amp;高校一覧表!C20&amp;"選手データ!1:1"),0),0)&amp;高校一覧表!S20))</f>
        <v/>
      </c>
      <c r="F79" s="76" t="str">
        <f t="shared" ca="1" si="1"/>
        <v/>
      </c>
      <c r="I79" s="76" t="str">
        <f t="shared" ca="1" si="2"/>
        <v/>
      </c>
      <c r="J79" s="76" t="str">
        <f ca="1">IF(C79="","",高校一覧表!AD20)</f>
        <v/>
      </c>
      <c r="K79" s="76" t="str">
        <f ca="1">IF(C79="","",VLOOKUP(高校一覧表!C20,高校一覧表!A:B,2,0)*10000+高校一覧表!D20)</f>
        <v/>
      </c>
      <c r="L79" s="76" t="str">
        <f ca="1">IF(C79="","",高校一覧表!E20)</f>
        <v/>
      </c>
      <c r="M79" s="76" t="str">
        <f ca="1">IF(C79="","",VLOOKUP("一般"&amp;高校一覧表!C20&amp;"子4X100mR",競技csv!A:O,MATCH("競技コード",競技csv!$1:$1,0),0))</f>
        <v/>
      </c>
      <c r="N79" s="76" t="str">
        <f ca="1">IF(C79="","",IF(高校一覧表!T20="","",高校一覧表!T20&amp;".")&amp;IF(高校一覧表!U20="","",TEXT(高校一覧表!U20,"00")&amp;".")&amp;IF(高校一覧表!V20="","",TEXT(高校一覧表!V20,"00")))</f>
        <v/>
      </c>
      <c r="O79" s="76" t="str">
        <f t="shared" ca="1" si="3"/>
        <v/>
      </c>
      <c r="P79" s="76" t="str">
        <f t="shared" ca="1" si="4"/>
        <v/>
      </c>
    </row>
    <row r="80" spans="1:16" ht="18" customHeight="1">
      <c r="A80" s="76">
        <f t="shared" ca="1" si="0"/>
        <v>0</v>
      </c>
      <c r="B80" s="76" t="str">
        <f ca="1">IF(C80="","",VLOOKUP(高校一覧表!C21,高校一覧表!A:B,2,0)*10000+VLOOKUP(高校一覧表!S21,高校一覧表!A:B,2,0)+C80)</f>
        <v/>
      </c>
      <c r="C80" s="76" t="str">
        <f ca="1">IF(高校一覧表!S21="","",VLOOKUP(VLOOKUP(高校一覧表!D21,INDIRECT("高校"&amp;高校一覧表!C21&amp;"選手データ!A:O"),MATCH("所属",INDIRECT("高校"&amp;高校一覧表!C21&amp;"選手データ!1:1"),0),0),所属csv!$A:$H,MATCH("所属コード",所属csv!$1:$1,0),0))</f>
        <v/>
      </c>
      <c r="D80" s="76" t="str">
        <f ca="1">IF(C80="","",IF(COUNTIF(高校一覧表!W:W,高校一覧表!C21&amp;"Ｂ")=0,VLOOKUP(高校一覧表!D21,INDIRECT("高校"&amp;高校一覧表!C21&amp;"選手データ!A:O"),MATCH("所属",INDIRECT("高校"&amp;高校一覧表!C21&amp;"選手データ!1:1"),0),0),VLOOKUP(高校一覧表!D21,INDIRECT("高校"&amp;高校一覧表!C21&amp;"選手データ!A:O"),MATCH("所属",INDIRECT("高校"&amp;高校一覧表!C21&amp;"選手データ!1:1"),0),0)&amp;高校一覧表!S21))</f>
        <v/>
      </c>
      <c r="F80" s="76" t="str">
        <f t="shared" ca="1" si="1"/>
        <v/>
      </c>
      <c r="I80" s="76" t="str">
        <f t="shared" ca="1" si="2"/>
        <v/>
      </c>
      <c r="J80" s="76" t="str">
        <f ca="1">IF(C80="","",高校一覧表!AD21)</f>
        <v/>
      </c>
      <c r="K80" s="76" t="str">
        <f ca="1">IF(C80="","",VLOOKUP(高校一覧表!C21,高校一覧表!A:B,2,0)*10000+高校一覧表!D21)</f>
        <v/>
      </c>
      <c r="L80" s="76" t="str">
        <f ca="1">IF(C80="","",高校一覧表!E21)</f>
        <v/>
      </c>
      <c r="M80" s="76" t="str">
        <f ca="1">IF(C80="","",VLOOKUP("一般"&amp;高校一覧表!C21&amp;"子4X100mR",競技csv!A:O,MATCH("競技コード",競技csv!$1:$1,0),0))</f>
        <v/>
      </c>
      <c r="N80" s="76" t="str">
        <f ca="1">IF(C80="","",IF(高校一覧表!T21="","",高校一覧表!T21&amp;".")&amp;IF(高校一覧表!U21="","",TEXT(高校一覧表!U21,"00")&amp;".")&amp;IF(高校一覧表!V21="","",TEXT(高校一覧表!V21,"00")))</f>
        <v/>
      </c>
      <c r="O80" s="76" t="str">
        <f t="shared" ca="1" si="3"/>
        <v/>
      </c>
      <c r="P80" s="76" t="str">
        <f t="shared" ca="1" si="4"/>
        <v/>
      </c>
    </row>
    <row r="81" spans="1:16" ht="18" customHeight="1">
      <c r="A81" s="76">
        <f t="shared" ca="1" si="0"/>
        <v>0</v>
      </c>
      <c r="B81" s="76" t="str">
        <f ca="1">IF(C81="","",VLOOKUP(高校一覧表!C22,高校一覧表!A:B,2,0)*10000+VLOOKUP(高校一覧表!S22,高校一覧表!A:B,2,0)+C81)</f>
        <v/>
      </c>
      <c r="C81" s="76" t="str">
        <f ca="1">IF(高校一覧表!S22="","",VLOOKUP(VLOOKUP(高校一覧表!D22,INDIRECT("高校"&amp;高校一覧表!C22&amp;"選手データ!A:O"),MATCH("所属",INDIRECT("高校"&amp;高校一覧表!C22&amp;"選手データ!1:1"),0),0),所属csv!$A:$H,MATCH("所属コード",所属csv!$1:$1,0),0))</f>
        <v/>
      </c>
      <c r="D81" s="76" t="str">
        <f ca="1">IF(C81="","",IF(COUNTIF(高校一覧表!W:W,高校一覧表!C22&amp;"Ｂ")=0,VLOOKUP(高校一覧表!D22,INDIRECT("高校"&amp;高校一覧表!C22&amp;"選手データ!A:O"),MATCH("所属",INDIRECT("高校"&amp;高校一覧表!C22&amp;"選手データ!1:1"),0),0),VLOOKUP(高校一覧表!D22,INDIRECT("高校"&amp;高校一覧表!C22&amp;"選手データ!A:O"),MATCH("所属",INDIRECT("高校"&amp;高校一覧表!C22&amp;"選手データ!1:1"),0),0)&amp;高校一覧表!S22))</f>
        <v/>
      </c>
      <c r="F81" s="76" t="str">
        <f t="shared" ca="1" si="1"/>
        <v/>
      </c>
      <c r="I81" s="76" t="str">
        <f t="shared" ca="1" si="2"/>
        <v/>
      </c>
      <c r="J81" s="76" t="str">
        <f ca="1">IF(C81="","",高校一覧表!AD22)</f>
        <v/>
      </c>
      <c r="K81" s="76" t="str">
        <f ca="1">IF(C81="","",VLOOKUP(高校一覧表!C22,高校一覧表!A:B,2,0)*10000+高校一覧表!D22)</f>
        <v/>
      </c>
      <c r="L81" s="76" t="str">
        <f ca="1">IF(C81="","",高校一覧表!E22)</f>
        <v/>
      </c>
      <c r="M81" s="76" t="str">
        <f ca="1">IF(C81="","",VLOOKUP("一般"&amp;高校一覧表!C22&amp;"子4X100mR",競技csv!A:O,MATCH("競技コード",競技csv!$1:$1,0),0))</f>
        <v/>
      </c>
      <c r="N81" s="76" t="str">
        <f ca="1">IF(C81="","",IF(高校一覧表!T22="","",高校一覧表!T22&amp;".")&amp;IF(高校一覧表!U22="","",TEXT(高校一覧表!U22,"00")&amp;".")&amp;IF(高校一覧表!V22="","",TEXT(高校一覧表!V22,"00")))</f>
        <v/>
      </c>
      <c r="O81" s="76" t="str">
        <f t="shared" ca="1" si="3"/>
        <v/>
      </c>
      <c r="P81" s="76" t="str">
        <f t="shared" ca="1" si="4"/>
        <v/>
      </c>
    </row>
    <row r="82" spans="1:16" ht="18" customHeight="1">
      <c r="A82" s="76">
        <f t="shared" ca="1" si="0"/>
        <v>0</v>
      </c>
      <c r="B82" s="76" t="str">
        <f ca="1">IF(C82="","",VLOOKUP(高校一覧表!C23,高校一覧表!A:B,2,0)*10000+VLOOKUP(高校一覧表!S23,高校一覧表!A:B,2,0)+C82)</f>
        <v/>
      </c>
      <c r="C82" s="76" t="str">
        <f ca="1">IF(高校一覧表!S23="","",VLOOKUP(VLOOKUP(高校一覧表!D23,INDIRECT("高校"&amp;高校一覧表!C23&amp;"選手データ!A:O"),MATCH("所属",INDIRECT("高校"&amp;高校一覧表!C23&amp;"選手データ!1:1"),0),0),所属csv!$A:$H,MATCH("所属コード",所属csv!$1:$1,0),0))</f>
        <v/>
      </c>
      <c r="D82" s="76" t="str">
        <f ca="1">IF(C82="","",IF(COUNTIF(高校一覧表!W:W,高校一覧表!C23&amp;"Ｂ")=0,VLOOKUP(高校一覧表!D23,INDIRECT("高校"&amp;高校一覧表!C23&amp;"選手データ!A:O"),MATCH("所属",INDIRECT("高校"&amp;高校一覧表!C23&amp;"選手データ!1:1"),0),0),VLOOKUP(高校一覧表!D23,INDIRECT("高校"&amp;高校一覧表!C23&amp;"選手データ!A:O"),MATCH("所属",INDIRECT("高校"&amp;高校一覧表!C23&amp;"選手データ!1:1"),0),0)&amp;高校一覧表!S23))</f>
        <v/>
      </c>
      <c r="F82" s="76" t="str">
        <f t="shared" ca="1" si="1"/>
        <v/>
      </c>
      <c r="I82" s="76" t="str">
        <f t="shared" ca="1" si="2"/>
        <v/>
      </c>
      <c r="J82" s="76" t="str">
        <f ca="1">IF(C82="","",高校一覧表!AD23)</f>
        <v/>
      </c>
      <c r="K82" s="76" t="str">
        <f ca="1">IF(C82="","",VLOOKUP(高校一覧表!C23,高校一覧表!A:B,2,0)*10000+高校一覧表!D23)</f>
        <v/>
      </c>
      <c r="L82" s="76" t="str">
        <f ca="1">IF(C82="","",高校一覧表!E23)</f>
        <v/>
      </c>
      <c r="M82" s="76" t="str">
        <f ca="1">IF(C82="","",VLOOKUP("一般"&amp;高校一覧表!C23&amp;"子4X100mR",競技csv!A:O,MATCH("競技コード",競技csv!$1:$1,0),0))</f>
        <v/>
      </c>
      <c r="N82" s="76" t="str">
        <f ca="1">IF(C82="","",IF(高校一覧表!T23="","",高校一覧表!T23&amp;".")&amp;IF(高校一覧表!U23="","",TEXT(高校一覧表!U23,"00")&amp;".")&amp;IF(高校一覧表!V23="","",TEXT(高校一覧表!V23,"00")))</f>
        <v/>
      </c>
      <c r="O82" s="76" t="str">
        <f t="shared" ca="1" si="3"/>
        <v/>
      </c>
      <c r="P82" s="76" t="str">
        <f t="shared" ca="1" si="4"/>
        <v/>
      </c>
    </row>
    <row r="83" spans="1:16" ht="18" customHeight="1">
      <c r="A83" s="76">
        <f t="shared" ca="1" si="0"/>
        <v>0</v>
      </c>
      <c r="B83" s="76" t="str">
        <f ca="1">IF(C83="","",VLOOKUP(高校一覧表!C24,高校一覧表!A:B,2,0)*10000+VLOOKUP(高校一覧表!S24,高校一覧表!A:B,2,0)+C83)</f>
        <v/>
      </c>
      <c r="C83" s="76" t="str">
        <f ca="1">IF(高校一覧表!S24="","",VLOOKUP(VLOOKUP(高校一覧表!D24,INDIRECT("高校"&amp;高校一覧表!C24&amp;"選手データ!A:O"),MATCH("所属",INDIRECT("高校"&amp;高校一覧表!C24&amp;"選手データ!1:1"),0),0),所属csv!$A:$H,MATCH("所属コード",所属csv!$1:$1,0),0))</f>
        <v/>
      </c>
      <c r="D83" s="76" t="str">
        <f ca="1">IF(C83="","",IF(COUNTIF(高校一覧表!W:W,高校一覧表!C24&amp;"Ｂ")=0,VLOOKUP(高校一覧表!D24,INDIRECT("高校"&amp;高校一覧表!C24&amp;"選手データ!A:O"),MATCH("所属",INDIRECT("高校"&amp;高校一覧表!C24&amp;"選手データ!1:1"),0),0),VLOOKUP(高校一覧表!D24,INDIRECT("高校"&amp;高校一覧表!C24&amp;"選手データ!A:O"),MATCH("所属",INDIRECT("高校"&amp;高校一覧表!C24&amp;"選手データ!1:1"),0),0)&amp;高校一覧表!S24))</f>
        <v/>
      </c>
      <c r="F83" s="76" t="str">
        <f t="shared" ca="1" si="1"/>
        <v/>
      </c>
      <c r="I83" s="76" t="str">
        <f t="shared" ca="1" si="2"/>
        <v/>
      </c>
      <c r="J83" s="76" t="str">
        <f ca="1">IF(C83="","",高校一覧表!AD24)</f>
        <v/>
      </c>
      <c r="K83" s="76" t="str">
        <f ca="1">IF(C83="","",VLOOKUP(高校一覧表!C24,高校一覧表!A:B,2,0)*10000+高校一覧表!D24)</f>
        <v/>
      </c>
      <c r="L83" s="76" t="str">
        <f ca="1">IF(C83="","",高校一覧表!E24)</f>
        <v/>
      </c>
      <c r="M83" s="76" t="str">
        <f ca="1">IF(C83="","",VLOOKUP("一般"&amp;高校一覧表!C24&amp;"子4X100mR",競技csv!A:O,MATCH("競技コード",競技csv!$1:$1,0),0))</f>
        <v/>
      </c>
      <c r="N83" s="76" t="str">
        <f ca="1">IF(C83="","",IF(高校一覧表!T24="","",高校一覧表!T24&amp;".")&amp;IF(高校一覧表!U24="","",TEXT(高校一覧表!U24,"00")&amp;".")&amp;IF(高校一覧表!V24="","",TEXT(高校一覧表!V24,"00")))</f>
        <v/>
      </c>
      <c r="O83" s="76" t="str">
        <f t="shared" ca="1" si="3"/>
        <v/>
      </c>
      <c r="P83" s="76" t="str">
        <f t="shared" ca="1" si="4"/>
        <v/>
      </c>
    </row>
    <row r="84" spans="1:16" ht="18" customHeight="1">
      <c r="A84" s="76">
        <f t="shared" ca="1" si="0"/>
        <v>0</v>
      </c>
      <c r="B84" s="76" t="str">
        <f ca="1">IF(C84="","",VLOOKUP(高校一覧表!C25,高校一覧表!A:B,2,0)*10000+VLOOKUP(高校一覧表!S25,高校一覧表!A:B,2,0)+C84)</f>
        <v/>
      </c>
      <c r="C84" s="76" t="str">
        <f ca="1">IF(高校一覧表!S25="","",VLOOKUP(VLOOKUP(高校一覧表!D25,INDIRECT("高校"&amp;高校一覧表!C25&amp;"選手データ!A:O"),MATCH("所属",INDIRECT("高校"&amp;高校一覧表!C25&amp;"選手データ!1:1"),0),0),所属csv!$A:$H,MATCH("所属コード",所属csv!$1:$1,0),0))</f>
        <v/>
      </c>
      <c r="D84" s="76" t="str">
        <f ca="1">IF(C84="","",IF(COUNTIF(高校一覧表!W:W,高校一覧表!C25&amp;"Ｂ")=0,VLOOKUP(高校一覧表!D25,INDIRECT("高校"&amp;高校一覧表!C25&amp;"選手データ!A:O"),MATCH("所属",INDIRECT("高校"&amp;高校一覧表!C25&amp;"選手データ!1:1"),0),0),VLOOKUP(高校一覧表!D25,INDIRECT("高校"&amp;高校一覧表!C25&amp;"選手データ!A:O"),MATCH("所属",INDIRECT("高校"&amp;高校一覧表!C25&amp;"選手データ!1:1"),0),0)&amp;高校一覧表!S25))</f>
        <v/>
      </c>
      <c r="F84" s="76" t="str">
        <f t="shared" ca="1" si="1"/>
        <v/>
      </c>
      <c r="I84" s="76" t="str">
        <f t="shared" ca="1" si="2"/>
        <v/>
      </c>
      <c r="J84" s="76" t="str">
        <f ca="1">IF(C84="","",高校一覧表!AD25)</f>
        <v/>
      </c>
      <c r="K84" s="76" t="str">
        <f ca="1">IF(C84="","",VLOOKUP(高校一覧表!C25,高校一覧表!A:B,2,0)*10000+高校一覧表!D25)</f>
        <v/>
      </c>
      <c r="L84" s="76" t="str">
        <f ca="1">IF(C84="","",高校一覧表!E25)</f>
        <v/>
      </c>
      <c r="M84" s="76" t="str">
        <f ca="1">IF(C84="","",VLOOKUP("一般"&amp;高校一覧表!C25&amp;"子4X100mR",競技csv!A:O,MATCH("競技コード",競技csv!$1:$1,0),0))</f>
        <v/>
      </c>
      <c r="N84" s="76" t="str">
        <f ca="1">IF(C84="","",IF(高校一覧表!T25="","",高校一覧表!T25&amp;".")&amp;IF(高校一覧表!U25="","",TEXT(高校一覧表!U25,"00")&amp;".")&amp;IF(高校一覧表!V25="","",TEXT(高校一覧表!V25,"00")))</f>
        <v/>
      </c>
      <c r="O84" s="76" t="str">
        <f t="shared" ca="1" si="3"/>
        <v/>
      </c>
      <c r="P84" s="76" t="str">
        <f t="shared" ca="1" si="4"/>
        <v/>
      </c>
    </row>
    <row r="85" spans="1:16" ht="18" customHeight="1">
      <c r="A85" s="76">
        <f t="shared" ca="1" si="0"/>
        <v>0</v>
      </c>
      <c r="B85" s="76" t="str">
        <f ca="1">IF(C85="","",VLOOKUP(高校一覧表!C26,高校一覧表!A:B,2,0)*10000+VLOOKUP(高校一覧表!S26,高校一覧表!A:B,2,0)+C85)</f>
        <v/>
      </c>
      <c r="C85" s="76" t="str">
        <f ca="1">IF(高校一覧表!S26="","",VLOOKUP(VLOOKUP(高校一覧表!D26,INDIRECT("高校"&amp;高校一覧表!C26&amp;"選手データ!A:O"),MATCH("所属",INDIRECT("高校"&amp;高校一覧表!C26&amp;"選手データ!1:1"),0),0),所属csv!$A:$H,MATCH("所属コード",所属csv!$1:$1,0),0))</f>
        <v/>
      </c>
      <c r="D85" s="76" t="str">
        <f ca="1">IF(C85="","",IF(COUNTIF(高校一覧表!W:W,高校一覧表!C26&amp;"Ｂ")=0,VLOOKUP(高校一覧表!D26,INDIRECT("高校"&amp;高校一覧表!C26&amp;"選手データ!A:O"),MATCH("所属",INDIRECT("高校"&amp;高校一覧表!C26&amp;"選手データ!1:1"),0),0),VLOOKUP(高校一覧表!D26,INDIRECT("高校"&amp;高校一覧表!C26&amp;"選手データ!A:O"),MATCH("所属",INDIRECT("高校"&amp;高校一覧表!C26&amp;"選手データ!1:1"),0),0)&amp;高校一覧表!S26))</f>
        <v/>
      </c>
      <c r="F85" s="76" t="str">
        <f t="shared" ca="1" si="1"/>
        <v/>
      </c>
      <c r="I85" s="76" t="str">
        <f t="shared" ca="1" si="2"/>
        <v/>
      </c>
      <c r="J85" s="76" t="str">
        <f ca="1">IF(C85="","",高校一覧表!AD26)</f>
        <v/>
      </c>
      <c r="K85" s="76" t="str">
        <f ca="1">IF(C85="","",VLOOKUP(高校一覧表!C26,高校一覧表!A:B,2,0)*10000+高校一覧表!D26)</f>
        <v/>
      </c>
      <c r="L85" s="76" t="str">
        <f ca="1">IF(C85="","",高校一覧表!E26)</f>
        <v/>
      </c>
      <c r="M85" s="76" t="str">
        <f ca="1">IF(C85="","",VLOOKUP("一般"&amp;高校一覧表!C26&amp;"子4X100mR",競技csv!A:O,MATCH("競技コード",競技csv!$1:$1,0),0))</f>
        <v/>
      </c>
      <c r="N85" s="76" t="str">
        <f ca="1">IF(C85="","",IF(高校一覧表!T26="","",高校一覧表!T26&amp;".")&amp;IF(高校一覧表!U26="","",TEXT(高校一覧表!U26,"00")&amp;".")&amp;IF(高校一覧表!V26="","",TEXT(高校一覧表!V26,"00")))</f>
        <v/>
      </c>
      <c r="O85" s="76" t="str">
        <f t="shared" ca="1" si="3"/>
        <v/>
      </c>
      <c r="P85" s="76" t="str">
        <f t="shared" ca="1" si="4"/>
        <v/>
      </c>
    </row>
    <row r="86" spans="1:16" ht="18" customHeight="1">
      <c r="A86" s="76">
        <f t="shared" ca="1" si="0"/>
        <v>0</v>
      </c>
      <c r="B86" s="76" t="str">
        <f ca="1">IF(C86="","",VLOOKUP(高校一覧表!C27,高校一覧表!A:B,2,0)*10000+VLOOKUP(高校一覧表!S27,高校一覧表!A:B,2,0)+C86)</f>
        <v/>
      </c>
      <c r="C86" s="76" t="str">
        <f ca="1">IF(高校一覧表!S27="","",VLOOKUP(VLOOKUP(高校一覧表!D27,INDIRECT("高校"&amp;高校一覧表!C27&amp;"選手データ!A:O"),MATCH("所属",INDIRECT("高校"&amp;高校一覧表!C27&amp;"選手データ!1:1"),0),0),所属csv!$A:$H,MATCH("所属コード",所属csv!$1:$1,0),0))</f>
        <v/>
      </c>
      <c r="D86" s="76" t="str">
        <f ca="1">IF(C86="","",IF(COUNTIF(高校一覧表!W:W,高校一覧表!C27&amp;"Ｂ")=0,VLOOKUP(高校一覧表!D27,INDIRECT("高校"&amp;高校一覧表!C27&amp;"選手データ!A:O"),MATCH("所属",INDIRECT("高校"&amp;高校一覧表!C27&amp;"選手データ!1:1"),0),0),VLOOKUP(高校一覧表!D27,INDIRECT("高校"&amp;高校一覧表!C27&amp;"選手データ!A:O"),MATCH("所属",INDIRECT("高校"&amp;高校一覧表!C27&amp;"選手データ!1:1"),0),0)&amp;高校一覧表!S27))</f>
        <v/>
      </c>
      <c r="F86" s="76" t="str">
        <f t="shared" ca="1" si="1"/>
        <v/>
      </c>
      <c r="I86" s="76" t="str">
        <f t="shared" ca="1" si="2"/>
        <v/>
      </c>
      <c r="J86" s="76" t="str">
        <f ca="1">IF(C86="","",高校一覧表!AD27)</f>
        <v/>
      </c>
      <c r="K86" s="76" t="str">
        <f ca="1">IF(C86="","",VLOOKUP(高校一覧表!C27,高校一覧表!A:B,2,0)*10000+高校一覧表!D27)</f>
        <v/>
      </c>
      <c r="L86" s="76" t="str">
        <f ca="1">IF(C86="","",高校一覧表!E27)</f>
        <v/>
      </c>
      <c r="M86" s="76" t="str">
        <f ca="1">IF(C86="","",VLOOKUP("一般"&amp;高校一覧表!C27&amp;"子4X100mR",競技csv!A:O,MATCH("競技コード",競技csv!$1:$1,0),0))</f>
        <v/>
      </c>
      <c r="N86" s="76" t="str">
        <f ca="1">IF(C86="","",IF(高校一覧表!T27="","",高校一覧表!T27&amp;".")&amp;IF(高校一覧表!U27="","",TEXT(高校一覧表!U27,"00")&amp;".")&amp;IF(高校一覧表!V27="","",TEXT(高校一覧表!V27,"00")))</f>
        <v/>
      </c>
      <c r="O86" s="76" t="str">
        <f t="shared" ca="1" si="3"/>
        <v/>
      </c>
      <c r="P86" s="76" t="str">
        <f t="shared" ca="1" si="4"/>
        <v/>
      </c>
    </row>
    <row r="87" spans="1:16" ht="18" customHeight="1">
      <c r="A87" s="76">
        <f t="shared" ca="1" si="0"/>
        <v>0</v>
      </c>
      <c r="B87" s="76" t="str">
        <f ca="1">IF(C87="","",VLOOKUP(高校一覧表!C28,高校一覧表!A:B,2,0)*10000+VLOOKUP(高校一覧表!S28,高校一覧表!A:B,2,0)+C87)</f>
        <v/>
      </c>
      <c r="C87" s="76" t="str">
        <f ca="1">IF(高校一覧表!S28="","",VLOOKUP(VLOOKUP(高校一覧表!D28,INDIRECT("高校"&amp;高校一覧表!C28&amp;"選手データ!A:O"),MATCH("所属",INDIRECT("高校"&amp;高校一覧表!C28&amp;"選手データ!1:1"),0),0),所属csv!$A:$H,MATCH("所属コード",所属csv!$1:$1,0),0))</f>
        <v/>
      </c>
      <c r="D87" s="76" t="str">
        <f ca="1">IF(C87="","",IF(COUNTIF(高校一覧表!W:W,高校一覧表!C28&amp;"Ｂ")=0,VLOOKUP(高校一覧表!D28,INDIRECT("高校"&amp;高校一覧表!C28&amp;"選手データ!A:O"),MATCH("所属",INDIRECT("高校"&amp;高校一覧表!C28&amp;"選手データ!1:1"),0),0),VLOOKUP(高校一覧表!D28,INDIRECT("高校"&amp;高校一覧表!C28&amp;"選手データ!A:O"),MATCH("所属",INDIRECT("高校"&amp;高校一覧表!C28&amp;"選手データ!1:1"),0),0)&amp;高校一覧表!S28))</f>
        <v/>
      </c>
      <c r="F87" s="76" t="str">
        <f t="shared" ca="1" si="1"/>
        <v/>
      </c>
      <c r="I87" s="76" t="str">
        <f t="shared" ca="1" si="2"/>
        <v/>
      </c>
      <c r="J87" s="76" t="str">
        <f ca="1">IF(C87="","",高校一覧表!AD28)</f>
        <v/>
      </c>
      <c r="K87" s="76" t="str">
        <f ca="1">IF(C87="","",VLOOKUP(高校一覧表!C28,高校一覧表!A:B,2,0)*10000+高校一覧表!D28)</f>
        <v/>
      </c>
      <c r="L87" s="76" t="str">
        <f ca="1">IF(C87="","",高校一覧表!E28)</f>
        <v/>
      </c>
      <c r="M87" s="76" t="str">
        <f ca="1">IF(C87="","",VLOOKUP("一般"&amp;高校一覧表!C28&amp;"子4X100mR",競技csv!A:O,MATCH("競技コード",競技csv!$1:$1,0),0))</f>
        <v/>
      </c>
      <c r="N87" s="76" t="str">
        <f ca="1">IF(C87="","",IF(高校一覧表!T28="","",高校一覧表!T28&amp;".")&amp;IF(高校一覧表!U28="","",TEXT(高校一覧表!U28,"00")&amp;".")&amp;IF(高校一覧表!V28="","",TEXT(高校一覧表!V28,"00")))</f>
        <v/>
      </c>
      <c r="O87" s="76" t="str">
        <f t="shared" ca="1" si="3"/>
        <v/>
      </c>
      <c r="P87" s="76" t="str">
        <f t="shared" ca="1" si="4"/>
        <v/>
      </c>
    </row>
    <row r="88" spans="1:16" ht="18" customHeight="1">
      <c r="A88" s="76">
        <f t="shared" ca="1" si="0"/>
        <v>0</v>
      </c>
      <c r="B88" s="76" t="str">
        <f ca="1">IF(C88="","",VLOOKUP(高校一覧表!C29,高校一覧表!A:B,2,0)*10000+VLOOKUP(高校一覧表!S29,高校一覧表!A:B,2,0)+C88)</f>
        <v/>
      </c>
      <c r="C88" s="76" t="str">
        <f ca="1">IF(高校一覧表!S29="","",VLOOKUP(VLOOKUP(高校一覧表!D29,INDIRECT("高校"&amp;高校一覧表!C29&amp;"選手データ!A:O"),MATCH("所属",INDIRECT("高校"&amp;高校一覧表!C29&amp;"選手データ!1:1"),0),0),所属csv!$A:$H,MATCH("所属コード",所属csv!$1:$1,0),0))</f>
        <v/>
      </c>
      <c r="D88" s="76" t="str">
        <f ca="1">IF(C88="","",IF(COUNTIF(高校一覧表!W:W,高校一覧表!C29&amp;"Ｂ")=0,VLOOKUP(高校一覧表!D29,INDIRECT("高校"&amp;高校一覧表!C29&amp;"選手データ!A:O"),MATCH("所属",INDIRECT("高校"&amp;高校一覧表!C29&amp;"選手データ!1:1"),0),0),VLOOKUP(高校一覧表!D29,INDIRECT("高校"&amp;高校一覧表!C29&amp;"選手データ!A:O"),MATCH("所属",INDIRECT("高校"&amp;高校一覧表!C29&amp;"選手データ!1:1"),0),0)&amp;高校一覧表!S29))</f>
        <v/>
      </c>
      <c r="F88" s="76" t="str">
        <f t="shared" ca="1" si="1"/>
        <v/>
      </c>
      <c r="I88" s="76" t="str">
        <f t="shared" ca="1" si="2"/>
        <v/>
      </c>
      <c r="J88" s="76" t="str">
        <f ca="1">IF(C88="","",高校一覧表!AD29)</f>
        <v/>
      </c>
      <c r="K88" s="76" t="str">
        <f ca="1">IF(C88="","",VLOOKUP(高校一覧表!C29,高校一覧表!A:B,2,0)*10000+高校一覧表!D29)</f>
        <v/>
      </c>
      <c r="L88" s="76" t="str">
        <f ca="1">IF(C88="","",高校一覧表!E29)</f>
        <v/>
      </c>
      <c r="M88" s="76" t="str">
        <f ca="1">IF(C88="","",VLOOKUP("一般"&amp;高校一覧表!C29&amp;"子4X100mR",競技csv!A:O,MATCH("競技コード",競技csv!$1:$1,0),0))</f>
        <v/>
      </c>
      <c r="N88" s="76" t="str">
        <f ca="1">IF(C88="","",IF(高校一覧表!T29="","",高校一覧表!T29&amp;".")&amp;IF(高校一覧表!U29="","",TEXT(高校一覧表!U29,"00")&amp;".")&amp;IF(高校一覧表!V29="","",TEXT(高校一覧表!V29,"00")))</f>
        <v/>
      </c>
      <c r="O88" s="76" t="str">
        <f t="shared" ca="1" si="3"/>
        <v/>
      </c>
      <c r="P88" s="76" t="str">
        <f t="shared" ca="1" si="4"/>
        <v/>
      </c>
    </row>
    <row r="89" spans="1:16" ht="18" customHeight="1">
      <c r="A89" s="76">
        <f t="shared" ca="1" si="0"/>
        <v>0</v>
      </c>
      <c r="B89" s="76" t="str">
        <f ca="1">IF(C89="","",VLOOKUP(高校一覧表!C30,高校一覧表!A:B,2,0)*10000+VLOOKUP(高校一覧表!S30,高校一覧表!A:B,2,0)+C89)</f>
        <v/>
      </c>
      <c r="C89" s="76" t="str">
        <f ca="1">IF(高校一覧表!S30="","",VLOOKUP(VLOOKUP(高校一覧表!D30,INDIRECT("高校"&amp;高校一覧表!C30&amp;"選手データ!A:O"),MATCH("所属",INDIRECT("高校"&amp;高校一覧表!C30&amp;"選手データ!1:1"),0),0),所属csv!$A:$H,MATCH("所属コード",所属csv!$1:$1,0),0))</f>
        <v/>
      </c>
      <c r="D89" s="76" t="str">
        <f ca="1">IF(C89="","",IF(COUNTIF(高校一覧表!W:W,高校一覧表!C30&amp;"Ｂ")=0,VLOOKUP(高校一覧表!D30,INDIRECT("高校"&amp;高校一覧表!C30&amp;"選手データ!A:O"),MATCH("所属",INDIRECT("高校"&amp;高校一覧表!C30&amp;"選手データ!1:1"),0),0),VLOOKUP(高校一覧表!D30,INDIRECT("高校"&amp;高校一覧表!C30&amp;"選手データ!A:O"),MATCH("所属",INDIRECT("高校"&amp;高校一覧表!C30&amp;"選手データ!1:1"),0),0)&amp;高校一覧表!S30))</f>
        <v/>
      </c>
      <c r="F89" s="76" t="str">
        <f t="shared" ca="1" si="1"/>
        <v/>
      </c>
      <c r="I89" s="76" t="str">
        <f t="shared" ca="1" si="2"/>
        <v/>
      </c>
      <c r="J89" s="76" t="str">
        <f ca="1">IF(C89="","",高校一覧表!AD30)</f>
        <v/>
      </c>
      <c r="K89" s="76" t="str">
        <f ca="1">IF(C89="","",VLOOKUP(高校一覧表!C30,高校一覧表!A:B,2,0)*10000+高校一覧表!D30)</f>
        <v/>
      </c>
      <c r="L89" s="76" t="str">
        <f ca="1">IF(C89="","",高校一覧表!E30)</f>
        <v/>
      </c>
      <c r="M89" s="76" t="str">
        <f ca="1">IF(C89="","",VLOOKUP("一般"&amp;高校一覧表!C30&amp;"子4X100mR",競技csv!A:O,MATCH("競技コード",競技csv!$1:$1,0),0))</f>
        <v/>
      </c>
      <c r="N89" s="76" t="str">
        <f ca="1">IF(C89="","",IF(高校一覧表!T30="","",高校一覧表!T30&amp;".")&amp;IF(高校一覧表!U30="","",TEXT(高校一覧表!U30,"00")&amp;".")&amp;IF(高校一覧表!V30="","",TEXT(高校一覧表!V30,"00")))</f>
        <v/>
      </c>
      <c r="O89" s="76" t="str">
        <f t="shared" ca="1" si="3"/>
        <v/>
      </c>
      <c r="P89" s="76" t="str">
        <f t="shared" ca="1" si="4"/>
        <v/>
      </c>
    </row>
    <row r="90" spans="1:16" ht="18" customHeight="1">
      <c r="A90" s="76">
        <f t="shared" ca="1" si="0"/>
        <v>0</v>
      </c>
      <c r="B90" s="76" t="str">
        <f ca="1">IF(C90="","",VLOOKUP(高校一覧表!C31,高校一覧表!A:B,2,0)*10000+VLOOKUP(高校一覧表!S31,高校一覧表!A:B,2,0)+C90)</f>
        <v/>
      </c>
      <c r="C90" s="76" t="str">
        <f ca="1">IF(高校一覧表!S31="","",VLOOKUP(VLOOKUP(高校一覧表!D31,INDIRECT("高校"&amp;高校一覧表!C31&amp;"選手データ!A:O"),MATCH("所属",INDIRECT("高校"&amp;高校一覧表!C31&amp;"選手データ!1:1"),0),0),所属csv!$A:$H,MATCH("所属コード",所属csv!$1:$1,0),0))</f>
        <v/>
      </c>
      <c r="D90" s="76" t="str">
        <f ca="1">IF(C90="","",IF(COUNTIF(高校一覧表!W:W,高校一覧表!C31&amp;"Ｂ")=0,VLOOKUP(高校一覧表!D31,INDIRECT("高校"&amp;高校一覧表!C31&amp;"選手データ!A:O"),MATCH("所属",INDIRECT("高校"&amp;高校一覧表!C31&amp;"選手データ!1:1"),0),0),VLOOKUP(高校一覧表!D31,INDIRECT("高校"&amp;高校一覧表!C31&amp;"選手データ!A:O"),MATCH("所属",INDIRECT("高校"&amp;高校一覧表!C31&amp;"選手データ!1:1"),0),0)&amp;高校一覧表!S31))</f>
        <v/>
      </c>
      <c r="F90" s="76" t="str">
        <f t="shared" ca="1" si="1"/>
        <v/>
      </c>
      <c r="I90" s="76" t="str">
        <f t="shared" ca="1" si="2"/>
        <v/>
      </c>
      <c r="J90" s="76" t="str">
        <f ca="1">IF(C90="","",高校一覧表!AD31)</f>
        <v/>
      </c>
      <c r="K90" s="76" t="str">
        <f ca="1">IF(C90="","",VLOOKUP(高校一覧表!C31,高校一覧表!A:B,2,0)*10000+高校一覧表!D31)</f>
        <v/>
      </c>
      <c r="L90" s="76" t="str">
        <f ca="1">IF(C90="","",高校一覧表!E31)</f>
        <v/>
      </c>
      <c r="M90" s="76" t="str">
        <f ca="1">IF(C90="","",VLOOKUP("一般"&amp;高校一覧表!C31&amp;"子4X100mR",競技csv!A:O,MATCH("競技コード",競技csv!$1:$1,0),0))</f>
        <v/>
      </c>
      <c r="N90" s="76" t="str">
        <f ca="1">IF(C90="","",IF(高校一覧表!T31="","",高校一覧表!T31&amp;".")&amp;IF(高校一覧表!U31="","",TEXT(高校一覧表!U31,"00")&amp;".")&amp;IF(高校一覧表!V31="","",TEXT(高校一覧表!V31,"00")))</f>
        <v/>
      </c>
      <c r="O90" s="76" t="str">
        <f t="shared" ca="1" si="3"/>
        <v/>
      </c>
      <c r="P90" s="76" t="str">
        <f t="shared" ca="1" si="4"/>
        <v/>
      </c>
    </row>
    <row r="91" spans="1:16" ht="18" customHeight="1">
      <c r="A91" s="76">
        <f t="shared" ca="1" si="0"/>
        <v>0</v>
      </c>
      <c r="B91" s="76" t="str">
        <f ca="1">IF(C91="","",VLOOKUP(高校一覧表!C32,高校一覧表!A:B,2,0)*10000+VLOOKUP(高校一覧表!S32,高校一覧表!A:B,2,0)+C91)</f>
        <v/>
      </c>
      <c r="C91" s="76" t="str">
        <f ca="1">IF(高校一覧表!S32="","",VLOOKUP(VLOOKUP(高校一覧表!D32,INDIRECT("高校"&amp;高校一覧表!C32&amp;"選手データ!A:O"),MATCH("所属",INDIRECT("高校"&amp;高校一覧表!C32&amp;"選手データ!1:1"),0),0),所属csv!$A:$H,MATCH("所属コード",所属csv!$1:$1,0),0))</f>
        <v/>
      </c>
      <c r="D91" s="76" t="str">
        <f ca="1">IF(C91="","",IF(COUNTIF(高校一覧表!W:W,高校一覧表!C32&amp;"Ｂ")=0,VLOOKUP(高校一覧表!D32,INDIRECT("高校"&amp;高校一覧表!C32&amp;"選手データ!A:O"),MATCH("所属",INDIRECT("高校"&amp;高校一覧表!C32&amp;"選手データ!1:1"),0),0),VLOOKUP(高校一覧表!D32,INDIRECT("高校"&amp;高校一覧表!C32&amp;"選手データ!A:O"),MATCH("所属",INDIRECT("高校"&amp;高校一覧表!C32&amp;"選手データ!1:1"),0),0)&amp;高校一覧表!S32))</f>
        <v/>
      </c>
      <c r="F91" s="76" t="str">
        <f t="shared" ca="1" si="1"/>
        <v/>
      </c>
      <c r="I91" s="76" t="str">
        <f t="shared" ca="1" si="2"/>
        <v/>
      </c>
      <c r="J91" s="76" t="str">
        <f ca="1">IF(C91="","",高校一覧表!AD32)</f>
        <v/>
      </c>
      <c r="K91" s="76" t="str">
        <f ca="1">IF(C91="","",VLOOKUP(高校一覧表!C32,高校一覧表!A:B,2,0)*10000+高校一覧表!D32)</f>
        <v/>
      </c>
      <c r="L91" s="76" t="str">
        <f ca="1">IF(C91="","",高校一覧表!E32)</f>
        <v/>
      </c>
      <c r="M91" s="76" t="str">
        <f ca="1">IF(C91="","",VLOOKUP("一般"&amp;高校一覧表!C32&amp;"子4X100mR",競技csv!A:O,MATCH("競技コード",競技csv!$1:$1,0),0))</f>
        <v/>
      </c>
      <c r="N91" s="76" t="str">
        <f ca="1">IF(C91="","",IF(高校一覧表!T32="","",高校一覧表!T32&amp;".")&amp;IF(高校一覧表!U32="","",TEXT(高校一覧表!U32,"00")&amp;".")&amp;IF(高校一覧表!V32="","",TEXT(高校一覧表!V32,"00")))</f>
        <v/>
      </c>
      <c r="O91" s="76" t="str">
        <f t="shared" ca="1" si="3"/>
        <v/>
      </c>
      <c r="P91" s="76" t="str">
        <f t="shared" ca="1" si="4"/>
        <v/>
      </c>
    </row>
    <row r="92" spans="1:16" ht="18" customHeight="1">
      <c r="A92" s="76">
        <f t="shared" ca="1" si="0"/>
        <v>0</v>
      </c>
      <c r="B92" s="76" t="str">
        <f ca="1">IF(C92="","",VLOOKUP(高校一覧表!C33,高校一覧表!A:B,2,0)*10000+VLOOKUP(高校一覧表!S33,高校一覧表!A:B,2,0)+C92)</f>
        <v/>
      </c>
      <c r="C92" s="76" t="str">
        <f ca="1">IF(高校一覧表!S33="","",VLOOKUP(VLOOKUP(高校一覧表!D33,INDIRECT("高校"&amp;高校一覧表!C33&amp;"選手データ!A:O"),MATCH("所属",INDIRECT("高校"&amp;高校一覧表!C33&amp;"選手データ!1:1"),0),0),所属csv!$A:$H,MATCH("所属コード",所属csv!$1:$1,0),0))</f>
        <v/>
      </c>
      <c r="D92" s="76" t="str">
        <f ca="1">IF(C92="","",IF(COUNTIF(高校一覧表!W:W,高校一覧表!C33&amp;"Ｂ")=0,VLOOKUP(高校一覧表!D33,INDIRECT("高校"&amp;高校一覧表!C33&amp;"選手データ!A:O"),MATCH("所属",INDIRECT("高校"&amp;高校一覧表!C33&amp;"選手データ!1:1"),0),0),VLOOKUP(高校一覧表!D33,INDIRECT("高校"&amp;高校一覧表!C33&amp;"選手データ!A:O"),MATCH("所属",INDIRECT("高校"&amp;高校一覧表!C33&amp;"選手データ!1:1"),0),0)&amp;高校一覧表!S33))</f>
        <v/>
      </c>
      <c r="F92" s="76" t="str">
        <f t="shared" ca="1" si="1"/>
        <v/>
      </c>
      <c r="I92" s="76" t="str">
        <f t="shared" ca="1" si="2"/>
        <v/>
      </c>
      <c r="J92" s="76" t="str">
        <f ca="1">IF(C92="","",高校一覧表!AD33)</f>
        <v/>
      </c>
      <c r="K92" s="76" t="str">
        <f ca="1">IF(C92="","",VLOOKUP(高校一覧表!C33,高校一覧表!A:B,2,0)*10000+高校一覧表!D33)</f>
        <v/>
      </c>
      <c r="L92" s="76" t="str">
        <f ca="1">IF(C92="","",高校一覧表!E33)</f>
        <v/>
      </c>
      <c r="M92" s="76" t="str">
        <f ca="1">IF(C92="","",VLOOKUP("一般"&amp;高校一覧表!C33&amp;"子4X100mR",競技csv!A:O,MATCH("競技コード",競技csv!$1:$1,0),0))</f>
        <v/>
      </c>
      <c r="N92" s="76" t="str">
        <f ca="1">IF(C92="","",IF(高校一覧表!T33="","",高校一覧表!T33&amp;".")&amp;IF(高校一覧表!U33="","",TEXT(高校一覧表!U33,"00")&amp;".")&amp;IF(高校一覧表!V33="","",TEXT(高校一覧表!V33,"00")))</f>
        <v/>
      </c>
      <c r="O92" s="76" t="str">
        <f t="shared" ca="1" si="3"/>
        <v/>
      </c>
      <c r="P92" s="76" t="str">
        <f t="shared" ca="1" si="4"/>
        <v/>
      </c>
    </row>
    <row r="93" spans="1:16" ht="18" customHeight="1">
      <c r="A93" s="76">
        <f t="shared" ca="1" si="0"/>
        <v>0</v>
      </c>
      <c r="B93" s="76" t="str">
        <f ca="1">IF(C93="","",VLOOKUP(高校一覧表!C34,高校一覧表!A:B,2,0)*10000+VLOOKUP(高校一覧表!S34,高校一覧表!A:B,2,0)+C93)</f>
        <v/>
      </c>
      <c r="C93" s="76" t="str">
        <f ca="1">IF(高校一覧表!S34="","",VLOOKUP(VLOOKUP(高校一覧表!D34,INDIRECT("高校"&amp;高校一覧表!C34&amp;"選手データ!A:O"),MATCH("所属",INDIRECT("高校"&amp;高校一覧表!C34&amp;"選手データ!1:1"),0),0),所属csv!$A:$H,MATCH("所属コード",所属csv!$1:$1,0),0))</f>
        <v/>
      </c>
      <c r="D93" s="76" t="str">
        <f ca="1">IF(C93="","",IF(COUNTIF(高校一覧表!W:W,高校一覧表!C34&amp;"Ｂ")=0,VLOOKUP(高校一覧表!D34,INDIRECT("高校"&amp;高校一覧表!C34&amp;"選手データ!A:O"),MATCH("所属",INDIRECT("高校"&amp;高校一覧表!C34&amp;"選手データ!1:1"),0),0),VLOOKUP(高校一覧表!D34,INDIRECT("高校"&amp;高校一覧表!C34&amp;"選手データ!A:O"),MATCH("所属",INDIRECT("高校"&amp;高校一覧表!C34&amp;"選手データ!1:1"),0),0)&amp;高校一覧表!S34))</f>
        <v/>
      </c>
      <c r="F93" s="76" t="str">
        <f t="shared" ca="1" si="1"/>
        <v/>
      </c>
      <c r="I93" s="76" t="str">
        <f t="shared" ca="1" si="2"/>
        <v/>
      </c>
      <c r="J93" s="76" t="str">
        <f ca="1">IF(C93="","",高校一覧表!AD34)</f>
        <v/>
      </c>
      <c r="K93" s="76" t="str">
        <f ca="1">IF(C93="","",VLOOKUP(高校一覧表!C34,高校一覧表!A:B,2,0)*10000+高校一覧表!D34)</f>
        <v/>
      </c>
      <c r="L93" s="76" t="str">
        <f ca="1">IF(C93="","",高校一覧表!E34)</f>
        <v/>
      </c>
      <c r="M93" s="76" t="str">
        <f ca="1">IF(C93="","",VLOOKUP("一般"&amp;高校一覧表!C34&amp;"子4X100mR",競技csv!A:O,MATCH("競技コード",競技csv!$1:$1,0),0))</f>
        <v/>
      </c>
      <c r="N93" s="76" t="str">
        <f ca="1">IF(C93="","",IF(高校一覧表!T34="","",高校一覧表!T34&amp;".")&amp;IF(高校一覧表!U34="","",TEXT(高校一覧表!U34,"00")&amp;".")&amp;IF(高校一覧表!V34="","",TEXT(高校一覧表!V34,"00")))</f>
        <v/>
      </c>
      <c r="O93" s="76" t="str">
        <f t="shared" ca="1" si="3"/>
        <v/>
      </c>
      <c r="P93" s="76" t="str">
        <f t="shared" ca="1" si="4"/>
        <v/>
      </c>
    </row>
    <row r="94" spans="1:16" ht="18" customHeight="1">
      <c r="A94" s="76">
        <f t="shared" ca="1" si="0"/>
        <v>0</v>
      </c>
      <c r="B94" s="76" t="str">
        <f ca="1">IF(C94="","",VLOOKUP(高校一覧表!C35,高校一覧表!A:B,2,0)*10000+VLOOKUP(高校一覧表!S35,高校一覧表!A:B,2,0)+C94)</f>
        <v/>
      </c>
      <c r="C94" s="76" t="str">
        <f ca="1">IF(高校一覧表!S35="","",VLOOKUP(VLOOKUP(高校一覧表!D35,INDIRECT("高校"&amp;高校一覧表!C35&amp;"選手データ!A:O"),MATCH("所属",INDIRECT("高校"&amp;高校一覧表!C35&amp;"選手データ!1:1"),0),0),所属csv!$A:$H,MATCH("所属コード",所属csv!$1:$1,0),0))</f>
        <v/>
      </c>
      <c r="D94" s="76" t="str">
        <f ca="1">IF(C94="","",IF(COUNTIF(高校一覧表!W:W,高校一覧表!C35&amp;"Ｂ")=0,VLOOKUP(高校一覧表!D35,INDIRECT("高校"&amp;高校一覧表!C35&amp;"選手データ!A:O"),MATCH("所属",INDIRECT("高校"&amp;高校一覧表!C35&amp;"選手データ!1:1"),0),0),VLOOKUP(高校一覧表!D35,INDIRECT("高校"&amp;高校一覧表!C35&amp;"選手データ!A:O"),MATCH("所属",INDIRECT("高校"&amp;高校一覧表!C35&amp;"選手データ!1:1"),0),0)&amp;高校一覧表!S35))</f>
        <v/>
      </c>
      <c r="F94" s="76" t="str">
        <f t="shared" ca="1" si="1"/>
        <v/>
      </c>
      <c r="I94" s="76" t="str">
        <f t="shared" ca="1" si="2"/>
        <v/>
      </c>
      <c r="J94" s="76" t="str">
        <f ca="1">IF(C94="","",高校一覧表!AD35)</f>
        <v/>
      </c>
      <c r="K94" s="76" t="str">
        <f ca="1">IF(C94="","",VLOOKUP(高校一覧表!C35,高校一覧表!A:B,2,0)*10000+高校一覧表!D35)</f>
        <v/>
      </c>
      <c r="L94" s="76" t="str">
        <f ca="1">IF(C94="","",高校一覧表!E35)</f>
        <v/>
      </c>
      <c r="M94" s="76" t="str">
        <f ca="1">IF(C94="","",VLOOKUP("一般"&amp;高校一覧表!C35&amp;"子4X100mR",競技csv!A:O,MATCH("競技コード",競技csv!$1:$1,0),0))</f>
        <v/>
      </c>
      <c r="N94" s="76" t="str">
        <f ca="1">IF(C94="","",IF(高校一覧表!T35="","",高校一覧表!T35&amp;".")&amp;IF(高校一覧表!U35="","",TEXT(高校一覧表!U35,"00")&amp;".")&amp;IF(高校一覧表!V35="","",TEXT(高校一覧表!V35,"00")))</f>
        <v/>
      </c>
      <c r="O94" s="76" t="str">
        <f t="shared" ca="1" si="3"/>
        <v/>
      </c>
      <c r="P94" s="76" t="str">
        <f t="shared" ca="1" si="4"/>
        <v/>
      </c>
    </row>
    <row r="95" spans="1:16" ht="18" customHeight="1">
      <c r="A95" s="76">
        <f t="shared" ca="1" si="0"/>
        <v>0</v>
      </c>
      <c r="B95" s="76" t="str">
        <f ca="1">IF(C95="","",VLOOKUP(高校一覧表!C36,高校一覧表!A:B,2,0)*10000+VLOOKUP(高校一覧表!S36,高校一覧表!A:B,2,0)+C95)</f>
        <v/>
      </c>
      <c r="C95" s="76" t="str">
        <f ca="1">IF(高校一覧表!S36="","",VLOOKUP(VLOOKUP(高校一覧表!D36,INDIRECT("高校"&amp;高校一覧表!C36&amp;"選手データ!A:O"),MATCH("所属",INDIRECT("高校"&amp;高校一覧表!C36&amp;"選手データ!1:1"),0),0),所属csv!$A:$H,MATCH("所属コード",所属csv!$1:$1,0),0))</f>
        <v/>
      </c>
      <c r="D95" s="76" t="str">
        <f ca="1">IF(C95="","",IF(COUNTIF(高校一覧表!W:W,高校一覧表!C36&amp;"Ｂ")=0,VLOOKUP(高校一覧表!D36,INDIRECT("高校"&amp;高校一覧表!C36&amp;"選手データ!A:O"),MATCH("所属",INDIRECT("高校"&amp;高校一覧表!C36&amp;"選手データ!1:1"),0),0),VLOOKUP(高校一覧表!D36,INDIRECT("高校"&amp;高校一覧表!C36&amp;"選手データ!A:O"),MATCH("所属",INDIRECT("高校"&amp;高校一覧表!C36&amp;"選手データ!1:1"),0),0)&amp;高校一覧表!S36))</f>
        <v/>
      </c>
      <c r="F95" s="76" t="str">
        <f t="shared" ca="1" si="1"/>
        <v/>
      </c>
      <c r="I95" s="76" t="str">
        <f t="shared" ca="1" si="2"/>
        <v/>
      </c>
      <c r="J95" s="76" t="str">
        <f ca="1">IF(C95="","",高校一覧表!AD36)</f>
        <v/>
      </c>
      <c r="K95" s="76" t="str">
        <f ca="1">IF(C95="","",VLOOKUP(高校一覧表!C36,高校一覧表!A:B,2,0)*10000+高校一覧表!D36)</f>
        <v/>
      </c>
      <c r="L95" s="76" t="str">
        <f ca="1">IF(C95="","",高校一覧表!E36)</f>
        <v/>
      </c>
      <c r="M95" s="76" t="str">
        <f ca="1">IF(C95="","",VLOOKUP("一般"&amp;高校一覧表!C36&amp;"子4X100mR",競技csv!A:O,MATCH("競技コード",競技csv!$1:$1,0),0))</f>
        <v/>
      </c>
      <c r="N95" s="76" t="str">
        <f ca="1">IF(C95="","",IF(高校一覧表!T36="","",高校一覧表!T36&amp;".")&amp;IF(高校一覧表!U36="","",TEXT(高校一覧表!U36,"00")&amp;".")&amp;IF(高校一覧表!V36="","",TEXT(高校一覧表!V36,"00")))</f>
        <v/>
      </c>
      <c r="O95" s="76" t="str">
        <f t="shared" ca="1" si="3"/>
        <v/>
      </c>
      <c r="P95" s="76" t="str">
        <f t="shared" ca="1" si="4"/>
        <v/>
      </c>
    </row>
    <row r="96" spans="1:16" ht="18" customHeight="1">
      <c r="A96" s="76">
        <f t="shared" ca="1" si="0"/>
        <v>0</v>
      </c>
      <c r="B96" s="76" t="str">
        <f ca="1">IF(C96="","",VLOOKUP(高校一覧表!C37,高校一覧表!A:B,2,0)*10000+VLOOKUP(高校一覧表!S37,高校一覧表!A:B,2,0)+C96)</f>
        <v/>
      </c>
      <c r="C96" s="76" t="str">
        <f ca="1">IF(高校一覧表!S37="","",VLOOKUP(VLOOKUP(高校一覧表!D37,INDIRECT("高校"&amp;高校一覧表!C37&amp;"選手データ!A:O"),MATCH("所属",INDIRECT("高校"&amp;高校一覧表!C37&amp;"選手データ!1:1"),0),0),所属csv!$A:$H,MATCH("所属コード",所属csv!$1:$1,0),0))</f>
        <v/>
      </c>
      <c r="D96" s="76" t="str">
        <f ca="1">IF(C96="","",IF(COUNTIF(高校一覧表!W:W,高校一覧表!C37&amp;"Ｂ")=0,VLOOKUP(高校一覧表!D37,INDIRECT("高校"&amp;高校一覧表!C37&amp;"選手データ!A:O"),MATCH("所属",INDIRECT("高校"&amp;高校一覧表!C37&amp;"選手データ!1:1"),0),0),VLOOKUP(高校一覧表!D37,INDIRECT("高校"&amp;高校一覧表!C37&amp;"選手データ!A:O"),MATCH("所属",INDIRECT("高校"&amp;高校一覧表!C37&amp;"選手データ!1:1"),0),0)&amp;高校一覧表!S37))</f>
        <v/>
      </c>
      <c r="F96" s="76" t="str">
        <f t="shared" ca="1" si="1"/>
        <v/>
      </c>
      <c r="I96" s="76" t="str">
        <f t="shared" ca="1" si="2"/>
        <v/>
      </c>
      <c r="J96" s="76" t="str">
        <f ca="1">IF(C96="","",高校一覧表!AD37)</f>
        <v/>
      </c>
      <c r="K96" s="76" t="str">
        <f ca="1">IF(C96="","",VLOOKUP(高校一覧表!C37,高校一覧表!A:B,2,0)*10000+高校一覧表!D37)</f>
        <v/>
      </c>
      <c r="L96" s="76" t="str">
        <f ca="1">IF(C96="","",高校一覧表!E37)</f>
        <v/>
      </c>
      <c r="M96" s="76" t="str">
        <f ca="1">IF(C96="","",VLOOKUP("一般"&amp;高校一覧表!C37&amp;"子4X100mR",競技csv!A:O,MATCH("競技コード",競技csv!$1:$1,0),0))</f>
        <v/>
      </c>
      <c r="N96" s="76" t="str">
        <f ca="1">IF(C96="","",IF(高校一覧表!T37="","",高校一覧表!T37&amp;".")&amp;IF(高校一覧表!U37="","",TEXT(高校一覧表!U37,"00")&amp;".")&amp;IF(高校一覧表!V37="","",TEXT(高校一覧表!V37,"00")))</f>
        <v/>
      </c>
      <c r="O96" s="76" t="str">
        <f t="shared" ca="1" si="3"/>
        <v/>
      </c>
      <c r="P96" s="76" t="str">
        <f t="shared" ca="1" si="4"/>
        <v/>
      </c>
    </row>
    <row r="97" spans="1:16" ht="18" customHeight="1">
      <c r="A97" s="76">
        <f t="shared" ca="1" si="0"/>
        <v>0</v>
      </c>
      <c r="B97" s="76" t="str">
        <f ca="1">IF(C97="","",VLOOKUP(高校一覧表!C38,高校一覧表!A:B,2,0)*10000+VLOOKUP(高校一覧表!S38,高校一覧表!A:B,2,0)+C97)</f>
        <v/>
      </c>
      <c r="C97" s="76" t="str">
        <f ca="1">IF(高校一覧表!S38="","",VLOOKUP(VLOOKUP(高校一覧表!D38,INDIRECT("高校"&amp;高校一覧表!C38&amp;"選手データ!A:O"),MATCH("所属",INDIRECT("高校"&amp;高校一覧表!C38&amp;"選手データ!1:1"),0),0),所属csv!$A:$H,MATCH("所属コード",所属csv!$1:$1,0),0))</f>
        <v/>
      </c>
      <c r="D97" s="76" t="str">
        <f ca="1">IF(C97="","",IF(COUNTIF(高校一覧表!W:W,高校一覧表!C38&amp;"Ｂ")=0,VLOOKUP(高校一覧表!D38,INDIRECT("高校"&amp;高校一覧表!C38&amp;"選手データ!A:O"),MATCH("所属",INDIRECT("高校"&amp;高校一覧表!C38&amp;"選手データ!1:1"),0),0),VLOOKUP(高校一覧表!D38,INDIRECT("高校"&amp;高校一覧表!C38&amp;"選手データ!A:O"),MATCH("所属",INDIRECT("高校"&amp;高校一覧表!C38&amp;"選手データ!1:1"),0),0)&amp;高校一覧表!S38))</f>
        <v/>
      </c>
      <c r="F97" s="76" t="str">
        <f t="shared" ca="1" si="1"/>
        <v/>
      </c>
      <c r="I97" s="76" t="str">
        <f t="shared" ca="1" si="2"/>
        <v/>
      </c>
      <c r="J97" s="76" t="str">
        <f ca="1">IF(C97="","",高校一覧表!AD38)</f>
        <v/>
      </c>
      <c r="K97" s="76" t="str">
        <f ca="1">IF(C97="","",VLOOKUP(高校一覧表!C38,高校一覧表!A:B,2,0)*10000+高校一覧表!D38)</f>
        <v/>
      </c>
      <c r="L97" s="76" t="str">
        <f ca="1">IF(C97="","",高校一覧表!E38)</f>
        <v/>
      </c>
      <c r="M97" s="76" t="str">
        <f ca="1">IF(C97="","",VLOOKUP("一般"&amp;高校一覧表!C38&amp;"子4X100mR",競技csv!A:O,MATCH("競技コード",競技csv!$1:$1,0),0))</f>
        <v/>
      </c>
      <c r="N97" s="76" t="str">
        <f ca="1">IF(C97="","",IF(高校一覧表!T38="","",高校一覧表!T38&amp;".")&amp;IF(高校一覧表!U38="","",TEXT(高校一覧表!U38,"00")&amp;".")&amp;IF(高校一覧表!V38="","",TEXT(高校一覧表!V38,"00")))</f>
        <v/>
      </c>
      <c r="O97" s="76" t="str">
        <f t="shared" ca="1" si="3"/>
        <v/>
      </c>
      <c r="P97" s="76" t="str">
        <f t="shared" ca="1" si="4"/>
        <v/>
      </c>
    </row>
    <row r="98" spans="1:16" ht="18" customHeight="1">
      <c r="A98" s="76">
        <f t="shared" ca="1" si="0"/>
        <v>0</v>
      </c>
      <c r="B98" s="76" t="str">
        <f ca="1">IF(C98="","",VLOOKUP(高校一覧表!C39,高校一覧表!A:B,2,0)*10000+VLOOKUP(高校一覧表!S39,高校一覧表!A:B,2,0)+C98)</f>
        <v/>
      </c>
      <c r="C98" s="76" t="str">
        <f ca="1">IF(高校一覧表!S39="","",VLOOKUP(VLOOKUP(高校一覧表!D39,INDIRECT("高校"&amp;高校一覧表!C39&amp;"選手データ!A:O"),MATCH("所属",INDIRECT("高校"&amp;高校一覧表!C39&amp;"選手データ!1:1"),0),0),所属csv!$A:$H,MATCH("所属コード",所属csv!$1:$1,0),0))</f>
        <v/>
      </c>
      <c r="D98" s="76" t="str">
        <f ca="1">IF(C98="","",IF(COUNTIF(高校一覧表!W:W,高校一覧表!C39&amp;"Ｂ")=0,VLOOKUP(高校一覧表!D39,INDIRECT("高校"&amp;高校一覧表!C39&amp;"選手データ!A:O"),MATCH("所属",INDIRECT("高校"&amp;高校一覧表!C39&amp;"選手データ!1:1"),0),0),VLOOKUP(高校一覧表!D39,INDIRECT("高校"&amp;高校一覧表!C39&amp;"選手データ!A:O"),MATCH("所属",INDIRECT("高校"&amp;高校一覧表!C39&amp;"選手データ!1:1"),0),0)&amp;高校一覧表!S39))</f>
        <v/>
      </c>
      <c r="F98" s="76" t="str">
        <f t="shared" ca="1" si="1"/>
        <v/>
      </c>
      <c r="I98" s="76" t="str">
        <f t="shared" ca="1" si="2"/>
        <v/>
      </c>
      <c r="J98" s="76" t="str">
        <f ca="1">IF(C98="","",高校一覧表!AD39)</f>
        <v/>
      </c>
      <c r="K98" s="76" t="str">
        <f ca="1">IF(C98="","",VLOOKUP(高校一覧表!C39,高校一覧表!A:B,2,0)*10000+高校一覧表!D39)</f>
        <v/>
      </c>
      <c r="L98" s="76" t="str">
        <f ca="1">IF(C98="","",高校一覧表!E39)</f>
        <v/>
      </c>
      <c r="M98" s="76" t="str">
        <f ca="1">IF(C98="","",VLOOKUP("一般"&amp;高校一覧表!C39&amp;"子4X100mR",競技csv!A:O,MATCH("競技コード",競技csv!$1:$1,0),0))</f>
        <v/>
      </c>
      <c r="N98" s="76" t="str">
        <f ca="1">IF(C98="","",IF(高校一覧表!T39="","",高校一覧表!T39&amp;".")&amp;IF(高校一覧表!U39="","",TEXT(高校一覧表!U39,"00")&amp;".")&amp;IF(高校一覧表!V39="","",TEXT(高校一覧表!V39,"00")))</f>
        <v/>
      </c>
      <c r="O98" s="76" t="str">
        <f t="shared" ca="1" si="3"/>
        <v/>
      </c>
      <c r="P98" s="76" t="str">
        <f t="shared" ca="1" si="4"/>
        <v/>
      </c>
    </row>
    <row r="99" spans="1:16" ht="18" customHeight="1">
      <c r="A99" s="76">
        <f t="shared" ca="1" si="0"/>
        <v>0</v>
      </c>
      <c r="B99" s="76" t="str">
        <f ca="1">IF(C99="","",VLOOKUP(高校一覧表!C40,高校一覧表!A:B,2,0)*10000+VLOOKUP(高校一覧表!S40,高校一覧表!A:B,2,0)+C99)</f>
        <v/>
      </c>
      <c r="C99" s="76" t="str">
        <f ca="1">IF(高校一覧表!S40="","",VLOOKUP(VLOOKUP(高校一覧表!D40,INDIRECT("高校"&amp;高校一覧表!C40&amp;"選手データ!A:O"),MATCH("所属",INDIRECT("高校"&amp;高校一覧表!C40&amp;"選手データ!1:1"),0),0),所属csv!$A:$H,MATCH("所属コード",所属csv!$1:$1,0),0))</f>
        <v/>
      </c>
      <c r="D99" s="76" t="str">
        <f ca="1">IF(C99="","",IF(COUNTIF(高校一覧表!W:W,高校一覧表!C40&amp;"Ｂ")=0,VLOOKUP(高校一覧表!D40,INDIRECT("高校"&amp;高校一覧表!C40&amp;"選手データ!A:O"),MATCH("所属",INDIRECT("高校"&amp;高校一覧表!C40&amp;"選手データ!1:1"),0),0),VLOOKUP(高校一覧表!D40,INDIRECT("高校"&amp;高校一覧表!C40&amp;"選手データ!A:O"),MATCH("所属",INDIRECT("高校"&amp;高校一覧表!C40&amp;"選手データ!1:1"),0),0)&amp;高校一覧表!S40))</f>
        <v/>
      </c>
      <c r="F99" s="76" t="str">
        <f t="shared" ca="1" si="1"/>
        <v/>
      </c>
      <c r="I99" s="76" t="str">
        <f t="shared" ca="1" si="2"/>
        <v/>
      </c>
      <c r="J99" s="76" t="str">
        <f ca="1">IF(C99="","",高校一覧表!AD40)</f>
        <v/>
      </c>
      <c r="K99" s="76" t="str">
        <f ca="1">IF(C99="","",VLOOKUP(高校一覧表!C40,高校一覧表!A:B,2,0)*10000+高校一覧表!D40)</f>
        <v/>
      </c>
      <c r="L99" s="76" t="str">
        <f ca="1">IF(C99="","",高校一覧表!E40)</f>
        <v/>
      </c>
      <c r="M99" s="76" t="str">
        <f ca="1">IF(C99="","",VLOOKUP("一般"&amp;高校一覧表!C40&amp;"子4X100mR",競技csv!A:O,MATCH("競技コード",競技csv!$1:$1,0),0))</f>
        <v/>
      </c>
      <c r="N99" s="76" t="str">
        <f ca="1">IF(C99="","",IF(高校一覧表!T40="","",高校一覧表!T40&amp;".")&amp;IF(高校一覧表!U40="","",TEXT(高校一覧表!U40,"00")&amp;".")&amp;IF(高校一覧表!V40="","",TEXT(高校一覧表!V40,"00")))</f>
        <v/>
      </c>
      <c r="O99" s="76" t="str">
        <f t="shared" ca="1" si="3"/>
        <v/>
      </c>
      <c r="P99" s="76" t="str">
        <f t="shared" ca="1" si="4"/>
        <v/>
      </c>
    </row>
    <row r="100" spans="1:16" ht="18" customHeight="1">
      <c r="A100" s="76">
        <f t="shared" ca="1" si="0"/>
        <v>0</v>
      </c>
      <c r="B100" s="76" t="str">
        <f ca="1">IF(C100="","",VLOOKUP(高校一覧表!C41,高校一覧表!A:B,2,0)*10000+VLOOKUP(高校一覧表!S41,高校一覧表!A:B,2,0)+C100)</f>
        <v/>
      </c>
      <c r="C100" s="76" t="str">
        <f ca="1">IF(高校一覧表!S41="","",VLOOKUP(VLOOKUP(高校一覧表!D41,INDIRECT("高校"&amp;高校一覧表!C41&amp;"選手データ!A:O"),MATCH("所属",INDIRECT("高校"&amp;高校一覧表!C41&amp;"選手データ!1:1"),0),0),所属csv!$A:$H,MATCH("所属コード",所属csv!$1:$1,0),0))</f>
        <v/>
      </c>
      <c r="D100" s="76" t="str">
        <f ca="1">IF(C100="","",IF(COUNTIF(高校一覧表!W:W,高校一覧表!C41&amp;"Ｂ")=0,VLOOKUP(高校一覧表!D41,INDIRECT("高校"&amp;高校一覧表!C41&amp;"選手データ!A:O"),MATCH("所属",INDIRECT("高校"&amp;高校一覧表!C41&amp;"選手データ!1:1"),0),0),VLOOKUP(高校一覧表!D41,INDIRECT("高校"&amp;高校一覧表!C41&amp;"選手データ!A:O"),MATCH("所属",INDIRECT("高校"&amp;高校一覧表!C41&amp;"選手データ!1:1"),0),0)&amp;高校一覧表!S41))</f>
        <v/>
      </c>
      <c r="F100" s="76" t="str">
        <f t="shared" ca="1" si="1"/>
        <v/>
      </c>
      <c r="I100" s="76" t="str">
        <f t="shared" ca="1" si="2"/>
        <v/>
      </c>
      <c r="J100" s="76" t="str">
        <f ca="1">IF(C100="","",高校一覧表!AD41)</f>
        <v/>
      </c>
      <c r="K100" s="76" t="str">
        <f ca="1">IF(C100="","",VLOOKUP(高校一覧表!C41,高校一覧表!A:B,2,0)*10000+高校一覧表!D41)</f>
        <v/>
      </c>
      <c r="L100" s="76" t="str">
        <f ca="1">IF(C100="","",高校一覧表!E41)</f>
        <v/>
      </c>
      <c r="M100" s="76" t="str">
        <f ca="1">IF(C100="","",VLOOKUP("一般"&amp;高校一覧表!C41&amp;"子4X100mR",競技csv!A:O,MATCH("競技コード",競技csv!$1:$1,0),0))</f>
        <v/>
      </c>
      <c r="N100" s="76" t="str">
        <f ca="1">IF(C100="","",IF(高校一覧表!T41="","",高校一覧表!T41&amp;".")&amp;IF(高校一覧表!U41="","",TEXT(高校一覧表!U41,"00")&amp;".")&amp;IF(高校一覧表!V41="","",TEXT(高校一覧表!V41,"00")))</f>
        <v/>
      </c>
      <c r="O100" s="76" t="str">
        <f t="shared" ca="1" si="3"/>
        <v/>
      </c>
      <c r="P100" s="76" t="str">
        <f t="shared" ca="1" si="4"/>
        <v/>
      </c>
    </row>
    <row r="101" spans="1:16" ht="18" customHeight="1">
      <c r="A101" s="76">
        <f t="shared" ca="1" si="0"/>
        <v>0</v>
      </c>
      <c r="B101" s="76" t="str">
        <f ca="1">IF(C101="","",VLOOKUP(高校一覧表!C42,高校一覧表!A:B,2,0)*10000+VLOOKUP(高校一覧表!S42,高校一覧表!A:B,2,0)+C101)</f>
        <v/>
      </c>
      <c r="C101" s="76" t="str">
        <f ca="1">IF(高校一覧表!S42="","",VLOOKUP(VLOOKUP(高校一覧表!D42,INDIRECT("高校"&amp;高校一覧表!C42&amp;"選手データ!A:O"),MATCH("所属",INDIRECT("高校"&amp;高校一覧表!C42&amp;"選手データ!1:1"),0),0),所属csv!$A:$H,MATCH("所属コード",所属csv!$1:$1,0),0))</f>
        <v/>
      </c>
      <c r="D101" s="76" t="str">
        <f ca="1">IF(C101="","",IF(COUNTIF(高校一覧表!W:W,高校一覧表!C42&amp;"Ｂ")=0,VLOOKUP(高校一覧表!D42,INDIRECT("高校"&amp;高校一覧表!C42&amp;"選手データ!A:O"),MATCH("所属",INDIRECT("高校"&amp;高校一覧表!C42&amp;"選手データ!1:1"),0),0),VLOOKUP(高校一覧表!D42,INDIRECT("高校"&amp;高校一覧表!C42&amp;"選手データ!A:O"),MATCH("所属",INDIRECT("高校"&amp;高校一覧表!C42&amp;"選手データ!1:1"),0),0)&amp;高校一覧表!S42))</f>
        <v/>
      </c>
      <c r="F101" s="76" t="str">
        <f t="shared" ca="1" si="1"/>
        <v/>
      </c>
      <c r="I101" s="76" t="str">
        <f t="shared" ca="1" si="2"/>
        <v/>
      </c>
      <c r="J101" s="76" t="str">
        <f ca="1">IF(C101="","",高校一覧表!AD42)</f>
        <v/>
      </c>
      <c r="K101" s="76" t="str">
        <f ca="1">IF(C101="","",VLOOKUP(高校一覧表!C42,高校一覧表!A:B,2,0)*10000+高校一覧表!D42)</f>
        <v/>
      </c>
      <c r="L101" s="76" t="str">
        <f ca="1">IF(C101="","",高校一覧表!E42)</f>
        <v/>
      </c>
      <c r="M101" s="76" t="str">
        <f ca="1">IF(C101="","",VLOOKUP("一般"&amp;高校一覧表!C42&amp;"子4X100mR",競技csv!A:O,MATCH("競技コード",競技csv!$1:$1,0),0))</f>
        <v/>
      </c>
      <c r="N101" s="76" t="str">
        <f ca="1">IF(C101="","",IF(高校一覧表!T42="","",高校一覧表!T42&amp;".")&amp;IF(高校一覧表!U42="","",TEXT(高校一覧表!U42,"00")&amp;".")&amp;IF(高校一覧表!V42="","",TEXT(高校一覧表!V42,"00")))</f>
        <v/>
      </c>
      <c r="O101" s="76" t="str">
        <f t="shared" ca="1" si="3"/>
        <v/>
      </c>
      <c r="P101" s="76" t="str">
        <f t="shared" ca="1" si="4"/>
        <v/>
      </c>
    </row>
    <row r="102" spans="1:16" ht="18" customHeight="1">
      <c r="A102" s="76">
        <f t="shared" ca="1" si="0"/>
        <v>0</v>
      </c>
      <c r="B102" s="76" t="str">
        <f ca="1">IF(C102="","",VLOOKUP(高校一覧表!C43,高校一覧表!A:B,2,0)*10000+VLOOKUP(高校一覧表!S43,高校一覧表!A:B,2,0)+C102)</f>
        <v/>
      </c>
      <c r="C102" s="76" t="str">
        <f ca="1">IF(高校一覧表!S43="","",VLOOKUP(VLOOKUP(高校一覧表!D43,INDIRECT("高校"&amp;高校一覧表!C43&amp;"選手データ!A:O"),MATCH("所属",INDIRECT("高校"&amp;高校一覧表!C43&amp;"選手データ!1:1"),0),0),所属csv!$A:$H,MATCH("所属コード",所属csv!$1:$1,0),0))</f>
        <v/>
      </c>
      <c r="D102" s="76" t="str">
        <f ca="1">IF(C102="","",IF(COUNTIF(高校一覧表!W:W,高校一覧表!C43&amp;"Ｂ")=0,VLOOKUP(高校一覧表!D43,INDIRECT("高校"&amp;高校一覧表!C43&amp;"選手データ!A:O"),MATCH("所属",INDIRECT("高校"&amp;高校一覧表!C43&amp;"選手データ!1:1"),0),0),VLOOKUP(高校一覧表!D43,INDIRECT("高校"&amp;高校一覧表!C43&amp;"選手データ!A:O"),MATCH("所属",INDIRECT("高校"&amp;高校一覧表!C43&amp;"選手データ!1:1"),0),0)&amp;高校一覧表!S43))</f>
        <v/>
      </c>
      <c r="F102" s="76" t="str">
        <f t="shared" ca="1" si="1"/>
        <v/>
      </c>
      <c r="I102" s="76" t="str">
        <f t="shared" ca="1" si="2"/>
        <v/>
      </c>
      <c r="J102" s="76" t="str">
        <f ca="1">IF(C102="","",高校一覧表!AD43)</f>
        <v/>
      </c>
      <c r="K102" s="76" t="str">
        <f ca="1">IF(C102="","",VLOOKUP(高校一覧表!C43,高校一覧表!A:B,2,0)*10000+高校一覧表!D43)</f>
        <v/>
      </c>
      <c r="L102" s="76" t="str">
        <f ca="1">IF(C102="","",高校一覧表!E43)</f>
        <v/>
      </c>
      <c r="M102" s="76" t="str">
        <f ca="1">IF(C102="","",VLOOKUP("一般"&amp;高校一覧表!C43&amp;"子4X100mR",競技csv!A:O,MATCH("競技コード",競技csv!$1:$1,0),0))</f>
        <v/>
      </c>
      <c r="N102" s="76" t="str">
        <f ca="1">IF(C102="","",IF(高校一覧表!T43="","",高校一覧表!T43&amp;".")&amp;IF(高校一覧表!U43="","",TEXT(高校一覧表!U43,"00")&amp;".")&amp;IF(高校一覧表!V43="","",TEXT(高校一覧表!V43,"00")))</f>
        <v/>
      </c>
      <c r="O102" s="76" t="str">
        <f t="shared" ca="1" si="3"/>
        <v/>
      </c>
      <c r="P102" s="76" t="str">
        <f t="shared" ca="1" si="4"/>
        <v/>
      </c>
    </row>
    <row r="103" spans="1:16" ht="18" customHeight="1">
      <c r="A103" s="76">
        <f t="shared" ca="1" si="0"/>
        <v>0</v>
      </c>
      <c r="B103" s="76" t="str">
        <f ca="1">IF(C103="","",VLOOKUP(高校一覧表!C44,高校一覧表!A:B,2,0)*10000+VLOOKUP(高校一覧表!S44,高校一覧表!A:B,2,0)+C103)</f>
        <v/>
      </c>
      <c r="C103" s="76" t="str">
        <f ca="1">IF(高校一覧表!S44="","",VLOOKUP(VLOOKUP(高校一覧表!D44,INDIRECT("高校"&amp;高校一覧表!C44&amp;"選手データ!A:O"),MATCH("所属",INDIRECT("高校"&amp;高校一覧表!C44&amp;"選手データ!1:1"),0),0),所属csv!$A:$H,MATCH("所属コード",所属csv!$1:$1,0),0))</f>
        <v/>
      </c>
      <c r="D103" s="76" t="str">
        <f ca="1">IF(C103="","",IF(COUNTIF(高校一覧表!W:W,高校一覧表!C44&amp;"Ｂ")=0,VLOOKUP(高校一覧表!D44,INDIRECT("高校"&amp;高校一覧表!C44&amp;"選手データ!A:O"),MATCH("所属",INDIRECT("高校"&amp;高校一覧表!C44&amp;"選手データ!1:1"),0),0),VLOOKUP(高校一覧表!D44,INDIRECT("高校"&amp;高校一覧表!C44&amp;"選手データ!A:O"),MATCH("所属",INDIRECT("高校"&amp;高校一覧表!C44&amp;"選手データ!1:1"),0),0)&amp;高校一覧表!S44))</f>
        <v/>
      </c>
      <c r="F103" s="76" t="str">
        <f t="shared" ca="1" si="1"/>
        <v/>
      </c>
      <c r="I103" s="76" t="str">
        <f t="shared" ca="1" si="2"/>
        <v/>
      </c>
      <c r="J103" s="76" t="str">
        <f ca="1">IF(C103="","",高校一覧表!AD44)</f>
        <v/>
      </c>
      <c r="K103" s="76" t="str">
        <f ca="1">IF(C103="","",VLOOKUP(高校一覧表!C44,高校一覧表!A:B,2,0)*10000+高校一覧表!D44)</f>
        <v/>
      </c>
      <c r="L103" s="76" t="str">
        <f ca="1">IF(C103="","",高校一覧表!E44)</f>
        <v/>
      </c>
      <c r="M103" s="76" t="str">
        <f ca="1">IF(C103="","",VLOOKUP("一般"&amp;高校一覧表!C44&amp;"子4X100mR",競技csv!A:O,MATCH("競技コード",競技csv!$1:$1,0),0))</f>
        <v/>
      </c>
      <c r="N103" s="76" t="str">
        <f ca="1">IF(C103="","",IF(高校一覧表!T44="","",高校一覧表!T44&amp;".")&amp;IF(高校一覧表!U44="","",TEXT(高校一覧表!U44,"00")&amp;".")&amp;IF(高校一覧表!V44="","",TEXT(高校一覧表!V44,"00")))</f>
        <v/>
      </c>
      <c r="O103" s="76" t="str">
        <f t="shared" ca="1" si="3"/>
        <v/>
      </c>
      <c r="P103" s="76" t="str">
        <f t="shared" ca="1" si="4"/>
        <v/>
      </c>
    </row>
    <row r="104" spans="1:16" ht="18" customHeight="1">
      <c r="A104" s="76">
        <f t="shared" ca="1" si="0"/>
        <v>0</v>
      </c>
      <c r="B104" s="76" t="str">
        <f ca="1">IF(C104="","",VLOOKUP(高校一覧表!C45,高校一覧表!A:B,2,0)*10000+VLOOKUP(高校一覧表!S45,高校一覧表!A:B,2,0)+C104)</f>
        <v/>
      </c>
      <c r="C104" s="76" t="str">
        <f ca="1">IF(高校一覧表!S45="","",VLOOKUP(VLOOKUP(高校一覧表!D45,INDIRECT("高校"&amp;高校一覧表!C45&amp;"選手データ!A:O"),MATCH("所属",INDIRECT("高校"&amp;高校一覧表!C45&amp;"選手データ!1:1"),0),0),所属csv!$A:$H,MATCH("所属コード",所属csv!$1:$1,0),0))</f>
        <v/>
      </c>
      <c r="D104" s="76" t="str">
        <f ca="1">IF(C104="","",IF(COUNTIF(高校一覧表!W:W,高校一覧表!C45&amp;"Ｂ")=0,VLOOKUP(高校一覧表!D45,INDIRECT("高校"&amp;高校一覧表!C45&amp;"選手データ!A:O"),MATCH("所属",INDIRECT("高校"&amp;高校一覧表!C45&amp;"選手データ!1:1"),0),0),VLOOKUP(高校一覧表!D45,INDIRECT("高校"&amp;高校一覧表!C45&amp;"選手データ!A:O"),MATCH("所属",INDIRECT("高校"&amp;高校一覧表!C45&amp;"選手データ!1:1"),0),0)&amp;高校一覧表!S45))</f>
        <v/>
      </c>
      <c r="F104" s="76" t="str">
        <f t="shared" ca="1" si="1"/>
        <v/>
      </c>
      <c r="I104" s="76" t="str">
        <f t="shared" ca="1" si="2"/>
        <v/>
      </c>
      <c r="J104" s="76" t="str">
        <f ca="1">IF(C104="","",高校一覧表!AD45)</f>
        <v/>
      </c>
      <c r="K104" s="76" t="str">
        <f ca="1">IF(C104="","",VLOOKUP(高校一覧表!C45,高校一覧表!A:B,2,0)*10000+高校一覧表!D45)</f>
        <v/>
      </c>
      <c r="L104" s="76" t="str">
        <f ca="1">IF(C104="","",高校一覧表!E45)</f>
        <v/>
      </c>
      <c r="M104" s="76" t="str">
        <f ca="1">IF(C104="","",VLOOKUP("一般"&amp;高校一覧表!C45&amp;"子4X100mR",競技csv!A:O,MATCH("競技コード",競技csv!$1:$1,0),0))</f>
        <v/>
      </c>
      <c r="N104" s="76" t="str">
        <f ca="1">IF(C104="","",IF(高校一覧表!T45="","",高校一覧表!T45&amp;".")&amp;IF(高校一覧表!U45="","",TEXT(高校一覧表!U45,"00")&amp;".")&amp;IF(高校一覧表!V45="","",TEXT(高校一覧表!V45,"00")))</f>
        <v/>
      </c>
      <c r="O104" s="76" t="str">
        <f t="shared" ca="1" si="3"/>
        <v/>
      </c>
      <c r="P104" s="76" t="str">
        <f t="shared" ca="1" si="4"/>
        <v/>
      </c>
    </row>
    <row r="105" spans="1:16" ht="18" customHeight="1">
      <c r="A105" s="76">
        <f t="shared" ca="1" si="0"/>
        <v>0</v>
      </c>
      <c r="B105" s="76" t="str">
        <f ca="1">IF(C105="","",VLOOKUP(高校一覧表!C46,高校一覧表!A:B,2,0)*10000+VLOOKUP(高校一覧表!S46,高校一覧表!A:B,2,0)+C105)</f>
        <v/>
      </c>
      <c r="C105" s="76" t="str">
        <f ca="1">IF(高校一覧表!S46="","",VLOOKUP(VLOOKUP(高校一覧表!D46,INDIRECT("高校"&amp;高校一覧表!C46&amp;"選手データ!A:O"),MATCH("所属",INDIRECT("高校"&amp;高校一覧表!C46&amp;"選手データ!1:1"),0),0),所属csv!$A:$H,MATCH("所属コード",所属csv!$1:$1,0),0))</f>
        <v/>
      </c>
      <c r="D105" s="76" t="str">
        <f ca="1">IF(C105="","",IF(COUNTIF(高校一覧表!W:W,高校一覧表!C46&amp;"Ｂ")=0,VLOOKUP(高校一覧表!D46,INDIRECT("高校"&amp;高校一覧表!C46&amp;"選手データ!A:O"),MATCH("所属",INDIRECT("高校"&amp;高校一覧表!C46&amp;"選手データ!1:1"),0),0),VLOOKUP(高校一覧表!D46,INDIRECT("高校"&amp;高校一覧表!C46&amp;"選手データ!A:O"),MATCH("所属",INDIRECT("高校"&amp;高校一覧表!C46&amp;"選手データ!1:1"),0),0)&amp;高校一覧表!S46))</f>
        <v/>
      </c>
      <c r="F105" s="76" t="str">
        <f t="shared" ca="1" si="1"/>
        <v/>
      </c>
      <c r="I105" s="76" t="str">
        <f t="shared" ca="1" si="2"/>
        <v/>
      </c>
      <c r="J105" s="76" t="str">
        <f ca="1">IF(C105="","",高校一覧表!AD46)</f>
        <v/>
      </c>
      <c r="K105" s="76" t="str">
        <f ca="1">IF(C105="","",VLOOKUP(高校一覧表!C46,高校一覧表!A:B,2,0)*10000+高校一覧表!D46)</f>
        <v/>
      </c>
      <c r="L105" s="76" t="str">
        <f ca="1">IF(C105="","",高校一覧表!E46)</f>
        <v/>
      </c>
      <c r="M105" s="76" t="str">
        <f ca="1">IF(C105="","",VLOOKUP("一般"&amp;高校一覧表!C46&amp;"子4X100mR",競技csv!A:O,MATCH("競技コード",競技csv!$1:$1,0),0))</f>
        <v/>
      </c>
      <c r="N105" s="76" t="str">
        <f ca="1">IF(C105="","",IF(高校一覧表!T46="","",高校一覧表!T46&amp;".")&amp;IF(高校一覧表!U46="","",TEXT(高校一覧表!U46,"00")&amp;".")&amp;IF(高校一覧表!V46="","",TEXT(高校一覧表!V46,"00")))</f>
        <v/>
      </c>
      <c r="O105" s="76" t="str">
        <f t="shared" ca="1" si="3"/>
        <v/>
      </c>
      <c r="P105" s="76" t="str">
        <f t="shared" ca="1" si="4"/>
        <v/>
      </c>
    </row>
    <row r="106" spans="1:16" ht="18" customHeight="1">
      <c r="A106" s="76">
        <f t="shared" ca="1" si="0"/>
        <v>0</v>
      </c>
      <c r="B106" s="76" t="str">
        <f ca="1">IF(C106="","",VLOOKUP(高校一覧表!C47,高校一覧表!A:B,2,0)*10000+VLOOKUP(高校一覧表!S47,高校一覧表!A:B,2,0)+C106)</f>
        <v/>
      </c>
      <c r="C106" s="76" t="str">
        <f ca="1">IF(高校一覧表!S47="","",VLOOKUP(VLOOKUP(高校一覧表!D47,INDIRECT("高校"&amp;高校一覧表!C47&amp;"選手データ!A:O"),MATCH("所属",INDIRECT("高校"&amp;高校一覧表!C47&amp;"選手データ!1:1"),0),0),所属csv!$A:$H,MATCH("所属コード",所属csv!$1:$1,0),0))</f>
        <v/>
      </c>
      <c r="D106" s="76" t="str">
        <f ca="1">IF(C106="","",IF(COUNTIF(高校一覧表!W:W,高校一覧表!C47&amp;"Ｂ")=0,VLOOKUP(高校一覧表!D47,INDIRECT("高校"&amp;高校一覧表!C47&amp;"選手データ!A:O"),MATCH("所属",INDIRECT("高校"&amp;高校一覧表!C47&amp;"選手データ!1:1"),0),0),VLOOKUP(高校一覧表!D47,INDIRECT("高校"&amp;高校一覧表!C47&amp;"選手データ!A:O"),MATCH("所属",INDIRECT("高校"&amp;高校一覧表!C47&amp;"選手データ!1:1"),0),0)&amp;高校一覧表!S47))</f>
        <v/>
      </c>
      <c r="F106" s="76" t="str">
        <f t="shared" ca="1" si="1"/>
        <v/>
      </c>
      <c r="I106" s="76" t="str">
        <f t="shared" ca="1" si="2"/>
        <v/>
      </c>
      <c r="J106" s="76" t="str">
        <f ca="1">IF(C106="","",高校一覧表!AD47)</f>
        <v/>
      </c>
      <c r="K106" s="76" t="str">
        <f ca="1">IF(C106="","",VLOOKUP(高校一覧表!C47,高校一覧表!A:B,2,0)*10000+高校一覧表!D47)</f>
        <v/>
      </c>
      <c r="L106" s="76" t="str">
        <f ca="1">IF(C106="","",高校一覧表!E47)</f>
        <v/>
      </c>
      <c r="M106" s="76" t="str">
        <f ca="1">IF(C106="","",VLOOKUP("一般"&amp;高校一覧表!C47&amp;"子4X100mR",競技csv!A:O,MATCH("競技コード",競技csv!$1:$1,0),0))</f>
        <v/>
      </c>
      <c r="N106" s="76" t="str">
        <f ca="1">IF(C106="","",IF(高校一覧表!T47="","",高校一覧表!T47&amp;".")&amp;IF(高校一覧表!U47="","",TEXT(高校一覧表!U47,"00")&amp;".")&amp;IF(高校一覧表!V47="","",TEXT(高校一覧表!V47,"00")))</f>
        <v/>
      </c>
      <c r="O106" s="76" t="str">
        <f t="shared" ca="1" si="3"/>
        <v/>
      </c>
      <c r="P106" s="76" t="str">
        <f t="shared" ca="1" si="4"/>
        <v/>
      </c>
    </row>
    <row r="107" spans="1:16" ht="18" customHeight="1">
      <c r="A107" s="76">
        <f t="shared" ca="1" si="0"/>
        <v>0</v>
      </c>
      <c r="B107" s="76" t="str">
        <f ca="1">IF(C107="","",VLOOKUP(高校一覧表!C48,高校一覧表!A:B,2,0)*10000+VLOOKUP(高校一覧表!S48,高校一覧表!A:B,2,0)+C107)</f>
        <v/>
      </c>
      <c r="C107" s="76" t="str">
        <f ca="1">IF(高校一覧表!S48="","",VLOOKUP(VLOOKUP(高校一覧表!D48,INDIRECT("高校"&amp;高校一覧表!C48&amp;"選手データ!A:O"),MATCH("所属",INDIRECT("高校"&amp;高校一覧表!C48&amp;"選手データ!1:1"),0),0),所属csv!$A:$H,MATCH("所属コード",所属csv!$1:$1,0),0))</f>
        <v/>
      </c>
      <c r="D107" s="76" t="str">
        <f ca="1">IF(C107="","",IF(COUNTIF(高校一覧表!W:W,高校一覧表!C48&amp;"Ｂ")=0,VLOOKUP(高校一覧表!D48,INDIRECT("高校"&amp;高校一覧表!C48&amp;"選手データ!A:O"),MATCH("所属",INDIRECT("高校"&amp;高校一覧表!C48&amp;"選手データ!1:1"),0),0),VLOOKUP(高校一覧表!D48,INDIRECT("高校"&amp;高校一覧表!C48&amp;"選手データ!A:O"),MATCH("所属",INDIRECT("高校"&amp;高校一覧表!C48&amp;"選手データ!1:1"),0),0)&amp;高校一覧表!S48))</f>
        <v/>
      </c>
      <c r="F107" s="76" t="str">
        <f t="shared" ca="1" si="1"/>
        <v/>
      </c>
      <c r="I107" s="76" t="str">
        <f t="shared" ca="1" si="2"/>
        <v/>
      </c>
      <c r="J107" s="76" t="str">
        <f ca="1">IF(C107="","",高校一覧表!AD48)</f>
        <v/>
      </c>
      <c r="K107" s="76" t="str">
        <f ca="1">IF(C107="","",VLOOKUP(高校一覧表!C48,高校一覧表!A:B,2,0)*10000+高校一覧表!D48)</f>
        <v/>
      </c>
      <c r="L107" s="76" t="str">
        <f ca="1">IF(C107="","",高校一覧表!E48)</f>
        <v/>
      </c>
      <c r="M107" s="76" t="str">
        <f ca="1">IF(C107="","",VLOOKUP("一般"&amp;高校一覧表!C48&amp;"子4X100mR",競技csv!A:O,MATCH("競技コード",競技csv!$1:$1,0),0))</f>
        <v/>
      </c>
      <c r="N107" s="76" t="str">
        <f ca="1">IF(C107="","",IF(高校一覧表!T48="","",高校一覧表!T48&amp;".")&amp;IF(高校一覧表!U48="","",TEXT(高校一覧表!U48,"00")&amp;".")&amp;IF(高校一覧表!V48="","",TEXT(高校一覧表!V48,"00")))</f>
        <v/>
      </c>
      <c r="O107" s="76" t="str">
        <f t="shared" ca="1" si="3"/>
        <v/>
      </c>
      <c r="P107" s="76" t="str">
        <f t="shared" ca="1" si="4"/>
        <v/>
      </c>
    </row>
    <row r="108" spans="1:16" ht="18" customHeight="1">
      <c r="A108" s="76">
        <f t="shared" ca="1" si="0"/>
        <v>0</v>
      </c>
      <c r="B108" s="76" t="str">
        <f ca="1">IF(C108="","",VLOOKUP(高校一覧表!C49,高校一覧表!A:B,2,0)*10000+VLOOKUP(高校一覧表!S49,高校一覧表!A:B,2,0)+C108)</f>
        <v/>
      </c>
      <c r="C108" s="76" t="str">
        <f ca="1">IF(高校一覧表!S49="","",VLOOKUP(VLOOKUP(高校一覧表!D49,INDIRECT("高校"&amp;高校一覧表!C49&amp;"選手データ!A:O"),MATCH("所属",INDIRECT("高校"&amp;高校一覧表!C49&amp;"選手データ!1:1"),0),0),所属csv!$A:$H,MATCH("所属コード",所属csv!$1:$1,0),0))</f>
        <v/>
      </c>
      <c r="D108" s="76" t="str">
        <f ca="1">IF(C108="","",IF(COUNTIF(高校一覧表!W:W,高校一覧表!C49&amp;"Ｂ")=0,VLOOKUP(高校一覧表!D49,INDIRECT("高校"&amp;高校一覧表!C49&amp;"選手データ!A:O"),MATCH("所属",INDIRECT("高校"&amp;高校一覧表!C49&amp;"選手データ!1:1"),0),0),VLOOKUP(高校一覧表!D49,INDIRECT("高校"&amp;高校一覧表!C49&amp;"選手データ!A:O"),MATCH("所属",INDIRECT("高校"&amp;高校一覧表!C49&amp;"選手データ!1:1"),0),0)&amp;高校一覧表!S49))</f>
        <v/>
      </c>
      <c r="F108" s="76" t="str">
        <f t="shared" ca="1" si="1"/>
        <v/>
      </c>
      <c r="I108" s="76" t="str">
        <f t="shared" ca="1" si="2"/>
        <v/>
      </c>
      <c r="J108" s="76" t="str">
        <f ca="1">IF(C108="","",高校一覧表!AD49)</f>
        <v/>
      </c>
      <c r="K108" s="76" t="str">
        <f ca="1">IF(C108="","",VLOOKUP(高校一覧表!C49,高校一覧表!A:B,2,0)*10000+高校一覧表!D49)</f>
        <v/>
      </c>
      <c r="L108" s="76" t="str">
        <f ca="1">IF(C108="","",高校一覧表!E49)</f>
        <v/>
      </c>
      <c r="M108" s="76" t="str">
        <f ca="1">IF(C108="","",VLOOKUP("一般"&amp;高校一覧表!C49&amp;"子4X100mR",競技csv!A:O,MATCH("競技コード",競技csv!$1:$1,0),0))</f>
        <v/>
      </c>
      <c r="N108" s="76" t="str">
        <f ca="1">IF(C108="","",IF(高校一覧表!T49="","",高校一覧表!T49&amp;".")&amp;IF(高校一覧表!U49="","",TEXT(高校一覧表!U49,"00")&amp;".")&amp;IF(高校一覧表!V49="","",TEXT(高校一覧表!V49,"00")))</f>
        <v/>
      </c>
      <c r="O108" s="76" t="str">
        <f t="shared" ca="1" si="3"/>
        <v/>
      </c>
      <c r="P108" s="76" t="str">
        <f t="shared" ca="1" si="4"/>
        <v/>
      </c>
    </row>
    <row r="109" spans="1:16" ht="18" customHeight="1">
      <c r="A109" s="76">
        <f t="shared" ca="1" si="0"/>
        <v>0</v>
      </c>
      <c r="B109" s="76" t="str">
        <f ca="1">IF(C109="","",VLOOKUP(高校一覧表!C50,高校一覧表!A:B,2,0)*10000+VLOOKUP(高校一覧表!S50,高校一覧表!A:B,2,0)+C109)</f>
        <v/>
      </c>
      <c r="C109" s="76" t="str">
        <f ca="1">IF(高校一覧表!S50="","",VLOOKUP(VLOOKUP(高校一覧表!D50,INDIRECT("高校"&amp;高校一覧表!C50&amp;"選手データ!A:O"),MATCH("所属",INDIRECT("高校"&amp;高校一覧表!C50&amp;"選手データ!1:1"),0),0),所属csv!$A:$H,MATCH("所属コード",所属csv!$1:$1,0),0))</f>
        <v/>
      </c>
      <c r="D109" s="76" t="str">
        <f ca="1">IF(C109="","",IF(COUNTIF(高校一覧表!W:W,高校一覧表!C50&amp;"Ｂ")=0,VLOOKUP(高校一覧表!D50,INDIRECT("高校"&amp;高校一覧表!C50&amp;"選手データ!A:O"),MATCH("所属",INDIRECT("高校"&amp;高校一覧表!C50&amp;"選手データ!1:1"),0),0),VLOOKUP(高校一覧表!D50,INDIRECT("高校"&amp;高校一覧表!C50&amp;"選手データ!A:O"),MATCH("所属",INDIRECT("高校"&amp;高校一覧表!C50&amp;"選手データ!1:1"),0),0)&amp;高校一覧表!S50))</f>
        <v/>
      </c>
      <c r="F109" s="76" t="str">
        <f t="shared" ca="1" si="1"/>
        <v/>
      </c>
      <c r="I109" s="76" t="str">
        <f t="shared" ca="1" si="2"/>
        <v/>
      </c>
      <c r="J109" s="76" t="str">
        <f ca="1">IF(C109="","",高校一覧表!AD50)</f>
        <v/>
      </c>
      <c r="K109" s="76" t="str">
        <f ca="1">IF(C109="","",VLOOKUP(高校一覧表!C50,高校一覧表!A:B,2,0)*10000+高校一覧表!D50)</f>
        <v/>
      </c>
      <c r="L109" s="76" t="str">
        <f ca="1">IF(C109="","",高校一覧表!E50)</f>
        <v/>
      </c>
      <c r="M109" s="76" t="str">
        <f ca="1">IF(C109="","",VLOOKUP("一般"&amp;高校一覧表!C50&amp;"子4X100mR",競技csv!A:O,MATCH("競技コード",競技csv!$1:$1,0),0))</f>
        <v/>
      </c>
      <c r="N109" s="76" t="str">
        <f ca="1">IF(C109="","",IF(高校一覧表!T50="","",高校一覧表!T50&amp;".")&amp;IF(高校一覧表!U50="","",TEXT(高校一覧表!U50,"00")&amp;".")&amp;IF(高校一覧表!V50="","",TEXT(高校一覧表!V50,"00")))</f>
        <v/>
      </c>
      <c r="O109" s="76" t="str">
        <f t="shared" ca="1" si="3"/>
        <v/>
      </c>
      <c r="P109" s="76" t="str">
        <f t="shared" ca="1" si="4"/>
        <v/>
      </c>
    </row>
    <row r="110" spans="1:16" ht="18" customHeight="1">
      <c r="A110" s="76">
        <f t="shared" ca="1" si="0"/>
        <v>0</v>
      </c>
      <c r="B110" s="76" t="str">
        <f ca="1">IF(C110="","",VLOOKUP(高校一覧表!C51,高校一覧表!A:B,2,0)*10000+VLOOKUP(高校一覧表!S51,高校一覧表!A:B,2,0)+C110)</f>
        <v/>
      </c>
      <c r="C110" s="76" t="str">
        <f ca="1">IF(高校一覧表!S51="","",VLOOKUP(VLOOKUP(高校一覧表!D51,INDIRECT("高校"&amp;高校一覧表!C51&amp;"選手データ!A:O"),MATCH("所属",INDIRECT("高校"&amp;高校一覧表!C51&amp;"選手データ!1:1"),0),0),所属csv!$A:$H,MATCH("所属コード",所属csv!$1:$1,0),0))</f>
        <v/>
      </c>
      <c r="D110" s="76" t="str">
        <f ca="1">IF(C110="","",IF(COUNTIF(高校一覧表!W:W,高校一覧表!C51&amp;"Ｂ")=0,VLOOKUP(高校一覧表!D51,INDIRECT("高校"&amp;高校一覧表!C51&amp;"選手データ!A:O"),MATCH("所属",INDIRECT("高校"&amp;高校一覧表!C51&amp;"選手データ!1:1"),0),0),VLOOKUP(高校一覧表!D51,INDIRECT("高校"&amp;高校一覧表!C51&amp;"選手データ!A:O"),MATCH("所属",INDIRECT("高校"&amp;高校一覧表!C51&amp;"選手データ!1:1"),0),0)&amp;高校一覧表!S51))</f>
        <v/>
      </c>
      <c r="F110" s="76" t="str">
        <f t="shared" ca="1" si="1"/>
        <v/>
      </c>
      <c r="I110" s="76" t="str">
        <f t="shared" ca="1" si="2"/>
        <v/>
      </c>
      <c r="J110" s="76" t="str">
        <f ca="1">IF(C110="","",高校一覧表!AD51)</f>
        <v/>
      </c>
      <c r="K110" s="76" t="str">
        <f ca="1">IF(C110="","",VLOOKUP(高校一覧表!C51,高校一覧表!A:B,2,0)*10000+高校一覧表!D51)</f>
        <v/>
      </c>
      <c r="L110" s="76" t="str">
        <f ca="1">IF(C110="","",高校一覧表!E51)</f>
        <v/>
      </c>
      <c r="M110" s="76" t="str">
        <f ca="1">IF(C110="","",VLOOKUP("一般"&amp;高校一覧表!C51&amp;"子4X100mR",競技csv!A:O,MATCH("競技コード",競技csv!$1:$1,0),0))</f>
        <v/>
      </c>
      <c r="N110" s="76" t="str">
        <f ca="1">IF(C110="","",IF(高校一覧表!T51="","",高校一覧表!T51&amp;".")&amp;IF(高校一覧表!U51="","",TEXT(高校一覧表!U51,"00")&amp;".")&amp;IF(高校一覧表!V51="","",TEXT(高校一覧表!V51,"00")))</f>
        <v/>
      </c>
      <c r="O110" s="76" t="str">
        <f t="shared" ca="1" si="3"/>
        <v/>
      </c>
      <c r="P110" s="76" t="str">
        <f t="shared" ca="1" si="4"/>
        <v/>
      </c>
    </row>
    <row r="111" spans="1:16" ht="18" customHeight="1">
      <c r="A111" s="76">
        <f t="shared" ca="1" si="0"/>
        <v>0</v>
      </c>
      <c r="B111" s="76" t="str">
        <f ca="1">IF(C111="","",VLOOKUP(高校一覧表!C52,高校一覧表!A:B,2,0)*10000+VLOOKUP(高校一覧表!S52,高校一覧表!A:B,2,0)+C111)</f>
        <v/>
      </c>
      <c r="C111" s="76" t="str">
        <f ca="1">IF(高校一覧表!S52="","",VLOOKUP(VLOOKUP(高校一覧表!D52,INDIRECT("高校"&amp;高校一覧表!C52&amp;"選手データ!A:O"),MATCH("所属",INDIRECT("高校"&amp;高校一覧表!C52&amp;"選手データ!1:1"),0),0),所属csv!$A:$H,MATCH("所属コード",所属csv!$1:$1,0),0))</f>
        <v/>
      </c>
      <c r="D111" s="76" t="str">
        <f ca="1">IF(C111="","",IF(COUNTIF(高校一覧表!W:W,高校一覧表!C52&amp;"Ｂ")=0,VLOOKUP(高校一覧表!D52,INDIRECT("高校"&amp;高校一覧表!C52&amp;"選手データ!A:O"),MATCH("所属",INDIRECT("高校"&amp;高校一覧表!C52&amp;"選手データ!1:1"),0),0),VLOOKUP(高校一覧表!D52,INDIRECT("高校"&amp;高校一覧表!C52&amp;"選手データ!A:O"),MATCH("所属",INDIRECT("高校"&amp;高校一覧表!C52&amp;"選手データ!1:1"),0),0)&amp;高校一覧表!S52))</f>
        <v/>
      </c>
      <c r="F111" s="76" t="str">
        <f t="shared" ca="1" si="1"/>
        <v/>
      </c>
      <c r="I111" s="76" t="str">
        <f t="shared" ca="1" si="2"/>
        <v/>
      </c>
      <c r="J111" s="76" t="str">
        <f ca="1">IF(C111="","",高校一覧表!AD52)</f>
        <v/>
      </c>
      <c r="K111" s="76" t="str">
        <f ca="1">IF(C111="","",VLOOKUP(高校一覧表!C52,高校一覧表!A:B,2,0)*10000+高校一覧表!D52)</f>
        <v/>
      </c>
      <c r="L111" s="76" t="str">
        <f ca="1">IF(C111="","",高校一覧表!E52)</f>
        <v/>
      </c>
      <c r="M111" s="76" t="str">
        <f ca="1">IF(C111="","",VLOOKUP("一般"&amp;高校一覧表!C52&amp;"子4X100mR",競技csv!A:O,MATCH("競技コード",競技csv!$1:$1,0),0))</f>
        <v/>
      </c>
      <c r="N111" s="76" t="str">
        <f ca="1">IF(C111="","",IF(高校一覧表!T52="","",高校一覧表!T52&amp;".")&amp;IF(高校一覧表!U52="","",TEXT(高校一覧表!U52,"00")&amp;".")&amp;IF(高校一覧表!V52="","",TEXT(高校一覧表!V52,"00")))</f>
        <v/>
      </c>
      <c r="O111" s="76" t="str">
        <f t="shared" ca="1" si="3"/>
        <v/>
      </c>
      <c r="P111" s="76" t="str">
        <f t="shared" ca="1" si="4"/>
        <v/>
      </c>
    </row>
    <row r="112" spans="1:16" ht="18" customHeight="1">
      <c r="A112" s="76">
        <f t="shared" ca="1" si="0"/>
        <v>0</v>
      </c>
      <c r="B112" s="76" t="str">
        <f ca="1">IF(C112="","",VLOOKUP(高校一覧表!C53,高校一覧表!A:B,2,0)*10000+VLOOKUP(高校一覧表!S53,高校一覧表!A:B,2,0)+C112)</f>
        <v/>
      </c>
      <c r="C112" s="76" t="str">
        <f ca="1">IF(高校一覧表!S53="","",VLOOKUP(VLOOKUP(高校一覧表!D53,INDIRECT("高校"&amp;高校一覧表!C53&amp;"選手データ!A:O"),MATCH("所属",INDIRECT("高校"&amp;高校一覧表!C53&amp;"選手データ!1:1"),0),0),所属csv!$A:$H,MATCH("所属コード",所属csv!$1:$1,0),0))</f>
        <v/>
      </c>
      <c r="D112" s="76" t="str">
        <f ca="1">IF(C112="","",IF(COUNTIF(高校一覧表!W:W,高校一覧表!C53&amp;"Ｂ")=0,VLOOKUP(高校一覧表!D53,INDIRECT("高校"&amp;高校一覧表!C53&amp;"選手データ!A:O"),MATCH("所属",INDIRECT("高校"&amp;高校一覧表!C53&amp;"選手データ!1:1"),0),0),VLOOKUP(高校一覧表!D53,INDIRECT("高校"&amp;高校一覧表!C53&amp;"選手データ!A:O"),MATCH("所属",INDIRECT("高校"&amp;高校一覧表!C53&amp;"選手データ!1:1"),0),0)&amp;高校一覧表!S53))</f>
        <v/>
      </c>
      <c r="F112" s="76" t="str">
        <f t="shared" ca="1" si="1"/>
        <v/>
      </c>
      <c r="I112" s="76" t="str">
        <f t="shared" ca="1" si="2"/>
        <v/>
      </c>
      <c r="J112" s="76" t="str">
        <f ca="1">IF(C112="","",高校一覧表!AD53)</f>
        <v/>
      </c>
      <c r="K112" s="76" t="str">
        <f ca="1">IF(C112="","",VLOOKUP(高校一覧表!C53,高校一覧表!A:B,2,0)*10000+高校一覧表!D53)</f>
        <v/>
      </c>
      <c r="L112" s="76" t="str">
        <f ca="1">IF(C112="","",高校一覧表!E53)</f>
        <v/>
      </c>
      <c r="M112" s="76" t="str">
        <f ca="1">IF(C112="","",VLOOKUP("一般"&amp;高校一覧表!C53&amp;"子4X100mR",競技csv!A:O,MATCH("競技コード",競技csv!$1:$1,0),0))</f>
        <v/>
      </c>
      <c r="N112" s="76" t="str">
        <f ca="1">IF(C112="","",IF(高校一覧表!T53="","",高校一覧表!T53&amp;".")&amp;IF(高校一覧表!U53="","",TEXT(高校一覧表!U53,"00")&amp;".")&amp;IF(高校一覧表!V53="","",TEXT(高校一覧表!V53,"00")))</f>
        <v/>
      </c>
      <c r="O112" s="76" t="str">
        <f t="shared" ca="1" si="3"/>
        <v/>
      </c>
      <c r="P112" s="76" t="str">
        <f t="shared" ca="1" si="4"/>
        <v/>
      </c>
    </row>
    <row r="113" spans="1:16" ht="18" customHeight="1">
      <c r="A113" s="76">
        <f t="shared" ca="1" si="0"/>
        <v>0</v>
      </c>
      <c r="B113" s="76" t="str">
        <f ca="1">IF(C113="","",VLOOKUP(高校一覧表!C54,高校一覧表!A:B,2,0)*10000+VLOOKUP(高校一覧表!S54,高校一覧表!A:B,2,0)+C113)</f>
        <v/>
      </c>
      <c r="C113" s="76" t="str">
        <f ca="1">IF(高校一覧表!S54="","",VLOOKUP(VLOOKUP(高校一覧表!D54,INDIRECT("高校"&amp;高校一覧表!C54&amp;"選手データ!A:O"),MATCH("所属",INDIRECT("高校"&amp;高校一覧表!C54&amp;"選手データ!1:1"),0),0),所属csv!$A:$H,MATCH("所属コード",所属csv!$1:$1,0),0))</f>
        <v/>
      </c>
      <c r="D113" s="76" t="str">
        <f ca="1">IF(C113="","",IF(COUNTIF(高校一覧表!W:W,高校一覧表!C54&amp;"Ｂ")=0,VLOOKUP(高校一覧表!D54,INDIRECT("高校"&amp;高校一覧表!C54&amp;"選手データ!A:O"),MATCH("所属",INDIRECT("高校"&amp;高校一覧表!C54&amp;"選手データ!1:1"),0),0),VLOOKUP(高校一覧表!D54,INDIRECT("高校"&amp;高校一覧表!C54&amp;"選手データ!A:O"),MATCH("所属",INDIRECT("高校"&amp;高校一覧表!C54&amp;"選手データ!1:1"),0),0)&amp;高校一覧表!S54))</f>
        <v/>
      </c>
      <c r="F113" s="76" t="str">
        <f t="shared" ca="1" si="1"/>
        <v/>
      </c>
      <c r="I113" s="76" t="str">
        <f t="shared" ca="1" si="2"/>
        <v/>
      </c>
      <c r="J113" s="76" t="str">
        <f ca="1">IF(C113="","",高校一覧表!AD54)</f>
        <v/>
      </c>
      <c r="K113" s="76" t="str">
        <f ca="1">IF(C113="","",VLOOKUP(高校一覧表!C54,高校一覧表!A:B,2,0)*10000+高校一覧表!D54)</f>
        <v/>
      </c>
      <c r="L113" s="76" t="str">
        <f ca="1">IF(C113="","",高校一覧表!E54)</f>
        <v/>
      </c>
      <c r="M113" s="76" t="str">
        <f ca="1">IF(C113="","",VLOOKUP("一般"&amp;高校一覧表!C54&amp;"子4X100mR",競技csv!A:O,MATCH("競技コード",競技csv!$1:$1,0),0))</f>
        <v/>
      </c>
      <c r="N113" s="76" t="str">
        <f ca="1">IF(C113="","",IF(高校一覧表!T54="","",高校一覧表!T54&amp;".")&amp;IF(高校一覧表!U54="","",TEXT(高校一覧表!U54,"00")&amp;".")&amp;IF(高校一覧表!V54="","",TEXT(高校一覧表!V54,"00")))</f>
        <v/>
      </c>
      <c r="O113" s="76" t="str">
        <f t="shared" ca="1" si="3"/>
        <v/>
      </c>
      <c r="P113" s="76" t="str">
        <f t="shared" ca="1" si="4"/>
        <v/>
      </c>
    </row>
    <row r="114" spans="1:16" ht="18" customHeight="1">
      <c r="A114" s="76">
        <f t="shared" ca="1" si="0"/>
        <v>0</v>
      </c>
      <c r="B114" s="76" t="str">
        <f ca="1">IF(C114="","",VLOOKUP(高校一覧表!C55,高校一覧表!A:B,2,0)*10000+VLOOKUP(高校一覧表!S55,高校一覧表!A:B,2,0)+C114)</f>
        <v/>
      </c>
      <c r="C114" s="76" t="str">
        <f ca="1">IF(高校一覧表!S55="","",VLOOKUP(VLOOKUP(高校一覧表!D55,INDIRECT("高校"&amp;高校一覧表!C55&amp;"選手データ!A:O"),MATCH("所属",INDIRECT("高校"&amp;高校一覧表!C55&amp;"選手データ!1:1"),0),0),所属csv!$A:$H,MATCH("所属コード",所属csv!$1:$1,0),0))</f>
        <v/>
      </c>
      <c r="D114" s="76" t="str">
        <f ca="1">IF(C114="","",IF(COUNTIF(高校一覧表!W:W,高校一覧表!C55&amp;"Ｂ")=0,VLOOKUP(高校一覧表!D55,INDIRECT("高校"&amp;高校一覧表!C55&amp;"選手データ!A:O"),MATCH("所属",INDIRECT("高校"&amp;高校一覧表!C55&amp;"選手データ!1:1"),0),0),VLOOKUP(高校一覧表!D55,INDIRECT("高校"&amp;高校一覧表!C55&amp;"選手データ!A:O"),MATCH("所属",INDIRECT("高校"&amp;高校一覧表!C55&amp;"選手データ!1:1"),0),0)&amp;高校一覧表!S55))</f>
        <v/>
      </c>
      <c r="F114" s="76" t="str">
        <f t="shared" ca="1" si="1"/>
        <v/>
      </c>
      <c r="I114" s="76" t="str">
        <f t="shared" ca="1" si="2"/>
        <v/>
      </c>
      <c r="J114" s="76" t="str">
        <f ca="1">IF(C114="","",高校一覧表!AD55)</f>
        <v/>
      </c>
      <c r="K114" s="76" t="str">
        <f ca="1">IF(C114="","",VLOOKUP(高校一覧表!C55,高校一覧表!A:B,2,0)*10000+高校一覧表!D55)</f>
        <v/>
      </c>
      <c r="L114" s="76" t="str">
        <f ca="1">IF(C114="","",高校一覧表!E55)</f>
        <v/>
      </c>
      <c r="M114" s="76" t="str">
        <f ca="1">IF(C114="","",VLOOKUP("一般"&amp;高校一覧表!C55&amp;"子4X100mR",競技csv!A:O,MATCH("競技コード",競技csv!$1:$1,0),0))</f>
        <v/>
      </c>
      <c r="N114" s="76" t="str">
        <f ca="1">IF(C114="","",IF(高校一覧表!T55="","",高校一覧表!T55&amp;".")&amp;IF(高校一覧表!U55="","",TEXT(高校一覧表!U55,"00")&amp;".")&amp;IF(高校一覧表!V55="","",TEXT(高校一覧表!V55,"00")))</f>
        <v/>
      </c>
      <c r="O114" s="76" t="str">
        <f t="shared" ca="1" si="3"/>
        <v/>
      </c>
      <c r="P114" s="76" t="str">
        <f t="shared" ca="1" si="4"/>
        <v/>
      </c>
    </row>
    <row r="115" spans="1:16" ht="18" customHeight="1">
      <c r="A115" s="76">
        <f t="shared" ca="1" si="0"/>
        <v>0</v>
      </c>
      <c r="B115" s="76" t="str">
        <f ca="1">IF(C115="","",VLOOKUP(高校一覧表!C56,高校一覧表!A:B,2,0)*10000+VLOOKUP(高校一覧表!S56,高校一覧表!A:B,2,0)+C115)</f>
        <v/>
      </c>
      <c r="C115" s="76" t="str">
        <f ca="1">IF(高校一覧表!S56="","",VLOOKUP(VLOOKUP(高校一覧表!D56,INDIRECT("高校"&amp;高校一覧表!C56&amp;"選手データ!A:O"),MATCH("所属",INDIRECT("高校"&amp;高校一覧表!C56&amp;"選手データ!1:1"),0),0),所属csv!$A:$H,MATCH("所属コード",所属csv!$1:$1,0),0))</f>
        <v/>
      </c>
      <c r="D115" s="76" t="str">
        <f ca="1">IF(C115="","",IF(COUNTIF(高校一覧表!W:W,高校一覧表!C56&amp;"Ｂ")=0,VLOOKUP(高校一覧表!D56,INDIRECT("高校"&amp;高校一覧表!C56&amp;"選手データ!A:O"),MATCH("所属",INDIRECT("高校"&amp;高校一覧表!C56&amp;"選手データ!1:1"),0),0),VLOOKUP(高校一覧表!D56,INDIRECT("高校"&amp;高校一覧表!C56&amp;"選手データ!A:O"),MATCH("所属",INDIRECT("高校"&amp;高校一覧表!C56&amp;"選手データ!1:1"),0),0)&amp;高校一覧表!S56))</f>
        <v/>
      </c>
      <c r="F115" s="76" t="str">
        <f t="shared" ca="1" si="1"/>
        <v/>
      </c>
      <c r="I115" s="76" t="str">
        <f t="shared" ca="1" si="2"/>
        <v/>
      </c>
      <c r="J115" s="76" t="str">
        <f ca="1">IF(C115="","",高校一覧表!AD56)</f>
        <v/>
      </c>
      <c r="K115" s="76" t="str">
        <f ca="1">IF(C115="","",VLOOKUP(高校一覧表!C56,高校一覧表!A:B,2,0)*10000+高校一覧表!D56)</f>
        <v/>
      </c>
      <c r="L115" s="76" t="str">
        <f ca="1">IF(C115="","",高校一覧表!E56)</f>
        <v/>
      </c>
      <c r="M115" s="76" t="str">
        <f ca="1">IF(C115="","",VLOOKUP("一般"&amp;高校一覧表!C56&amp;"子4X100mR",競技csv!A:O,MATCH("競技コード",競技csv!$1:$1,0),0))</f>
        <v/>
      </c>
      <c r="N115" s="76" t="str">
        <f ca="1">IF(C115="","",IF(高校一覧表!T56="","",高校一覧表!T56&amp;".")&amp;IF(高校一覧表!U56="","",TEXT(高校一覧表!U56,"00")&amp;".")&amp;IF(高校一覧表!V56="","",TEXT(高校一覧表!V56,"00")))</f>
        <v/>
      </c>
      <c r="O115" s="76" t="str">
        <f t="shared" ca="1" si="3"/>
        <v/>
      </c>
      <c r="P115" s="76" t="str">
        <f t="shared" ca="1" si="4"/>
        <v/>
      </c>
    </row>
    <row r="116" spans="1:16" ht="18" customHeight="1">
      <c r="A116" s="76">
        <f t="shared" ca="1" si="0"/>
        <v>0</v>
      </c>
      <c r="B116" s="76" t="str">
        <f ca="1">IF(C116="","",VLOOKUP(高校一覧表!C57,高校一覧表!A:B,2,0)*10000+VLOOKUP(高校一覧表!S57,高校一覧表!A:B,2,0)+C116)</f>
        <v/>
      </c>
      <c r="C116" s="76" t="str">
        <f ca="1">IF(高校一覧表!S57="","",VLOOKUP(VLOOKUP(高校一覧表!D57,INDIRECT("高校"&amp;高校一覧表!C57&amp;"選手データ!A:O"),MATCH("所属",INDIRECT("高校"&amp;高校一覧表!C57&amp;"選手データ!1:1"),0),0),所属csv!$A:$H,MATCH("所属コード",所属csv!$1:$1,0),0))</f>
        <v/>
      </c>
      <c r="D116" s="76" t="str">
        <f ca="1">IF(C116="","",IF(COUNTIF(高校一覧表!W:W,高校一覧表!C57&amp;"Ｂ")=0,VLOOKUP(高校一覧表!D57,INDIRECT("高校"&amp;高校一覧表!C57&amp;"選手データ!A:O"),MATCH("所属",INDIRECT("高校"&amp;高校一覧表!C57&amp;"選手データ!1:1"),0),0),VLOOKUP(高校一覧表!D57,INDIRECT("高校"&amp;高校一覧表!C57&amp;"選手データ!A:O"),MATCH("所属",INDIRECT("高校"&amp;高校一覧表!C57&amp;"選手データ!1:1"),0),0)&amp;高校一覧表!S57))</f>
        <v/>
      </c>
      <c r="F116" s="76" t="str">
        <f t="shared" ca="1" si="1"/>
        <v/>
      </c>
      <c r="I116" s="76" t="str">
        <f t="shared" ca="1" si="2"/>
        <v/>
      </c>
      <c r="J116" s="76" t="str">
        <f ca="1">IF(C116="","",高校一覧表!AD57)</f>
        <v/>
      </c>
      <c r="K116" s="76" t="str">
        <f ca="1">IF(C116="","",VLOOKUP(高校一覧表!C57,高校一覧表!A:B,2,0)*10000+高校一覧表!D57)</f>
        <v/>
      </c>
      <c r="L116" s="76" t="str">
        <f ca="1">IF(C116="","",高校一覧表!E57)</f>
        <v/>
      </c>
      <c r="M116" s="76" t="str">
        <f ca="1">IF(C116="","",VLOOKUP("一般"&amp;高校一覧表!C57&amp;"子4X100mR",競技csv!A:O,MATCH("競技コード",競技csv!$1:$1,0),0))</f>
        <v/>
      </c>
      <c r="N116" s="76" t="str">
        <f ca="1">IF(C116="","",IF(高校一覧表!T57="","",高校一覧表!T57&amp;".")&amp;IF(高校一覧表!U57="","",TEXT(高校一覧表!U57,"00")&amp;".")&amp;IF(高校一覧表!V57="","",TEXT(高校一覧表!V57,"00")))</f>
        <v/>
      </c>
      <c r="O116" s="76" t="str">
        <f t="shared" ca="1" si="3"/>
        <v/>
      </c>
      <c r="P116" s="76" t="str">
        <f t="shared" ca="1" si="4"/>
        <v/>
      </c>
    </row>
    <row r="117" spans="1:16" ht="18" customHeight="1">
      <c r="A117" s="76">
        <f t="shared" ca="1" si="0"/>
        <v>0</v>
      </c>
      <c r="B117" s="76" t="str">
        <f ca="1">IF(C117="","",VLOOKUP(高校一覧表!C58,高校一覧表!A:B,2,0)*10000+VLOOKUP(高校一覧表!S58,高校一覧表!A:B,2,0)+C117)</f>
        <v/>
      </c>
      <c r="C117" s="76" t="str">
        <f ca="1">IF(高校一覧表!S58="","",VLOOKUP(VLOOKUP(高校一覧表!D58,INDIRECT("高校"&amp;高校一覧表!C58&amp;"選手データ!A:O"),MATCH("所属",INDIRECT("高校"&amp;高校一覧表!C58&amp;"選手データ!1:1"),0),0),所属csv!$A:$H,MATCH("所属コード",所属csv!$1:$1,0),0))</f>
        <v/>
      </c>
      <c r="D117" s="76" t="str">
        <f ca="1">IF(C117="","",IF(COUNTIF(高校一覧表!W:W,高校一覧表!C58&amp;"Ｂ")=0,VLOOKUP(高校一覧表!D58,INDIRECT("高校"&amp;高校一覧表!C58&amp;"選手データ!A:O"),MATCH("所属",INDIRECT("高校"&amp;高校一覧表!C58&amp;"選手データ!1:1"),0),0),VLOOKUP(高校一覧表!D58,INDIRECT("高校"&amp;高校一覧表!C58&amp;"選手データ!A:O"),MATCH("所属",INDIRECT("高校"&amp;高校一覧表!C58&amp;"選手データ!1:1"),0),0)&amp;高校一覧表!S58))</f>
        <v/>
      </c>
      <c r="F117" s="76" t="str">
        <f t="shared" ca="1" si="1"/>
        <v/>
      </c>
      <c r="I117" s="76" t="str">
        <f t="shared" ca="1" si="2"/>
        <v/>
      </c>
      <c r="J117" s="76" t="str">
        <f ca="1">IF(C117="","",高校一覧表!AD58)</f>
        <v/>
      </c>
      <c r="K117" s="76" t="str">
        <f ca="1">IF(C117="","",VLOOKUP(高校一覧表!C58,高校一覧表!A:B,2,0)*10000+高校一覧表!D58)</f>
        <v/>
      </c>
      <c r="L117" s="76" t="str">
        <f ca="1">IF(C117="","",高校一覧表!E58)</f>
        <v/>
      </c>
      <c r="M117" s="76" t="str">
        <f ca="1">IF(C117="","",VLOOKUP("一般"&amp;高校一覧表!C58&amp;"子4X100mR",競技csv!A:O,MATCH("競技コード",競技csv!$1:$1,0),0))</f>
        <v/>
      </c>
      <c r="N117" s="76" t="str">
        <f ca="1">IF(C117="","",IF(高校一覧表!T58="","",高校一覧表!T58&amp;".")&amp;IF(高校一覧表!U58="","",TEXT(高校一覧表!U58,"00")&amp;".")&amp;IF(高校一覧表!V58="","",TEXT(高校一覧表!V58,"00")))</f>
        <v/>
      </c>
      <c r="O117" s="76" t="str">
        <f t="shared" ca="1" si="3"/>
        <v/>
      </c>
      <c r="P117" s="76" t="str">
        <f t="shared" ca="1" si="4"/>
        <v/>
      </c>
    </row>
    <row r="118" spans="1:16" ht="18" customHeight="1">
      <c r="A118" s="76">
        <f t="shared" ca="1" si="0"/>
        <v>0</v>
      </c>
      <c r="B118" s="76" t="str">
        <f ca="1">IF(C118="","",VLOOKUP(高校一覧表!C59,高校一覧表!A:B,2,0)*10000+VLOOKUP(高校一覧表!S59,高校一覧表!A:B,2,0)+C118)</f>
        <v/>
      </c>
      <c r="C118" s="76" t="str">
        <f ca="1">IF(高校一覧表!S59="","",VLOOKUP(VLOOKUP(高校一覧表!D59,INDIRECT("高校"&amp;高校一覧表!C59&amp;"選手データ!A:O"),MATCH("所属",INDIRECT("高校"&amp;高校一覧表!C59&amp;"選手データ!1:1"),0),0),所属csv!$A:$H,MATCH("所属コード",所属csv!$1:$1,0),0))</f>
        <v/>
      </c>
      <c r="D118" s="76" t="str">
        <f ca="1">IF(C118="","",IF(COUNTIF(高校一覧表!W:W,高校一覧表!C59&amp;"Ｂ")=0,VLOOKUP(高校一覧表!D59,INDIRECT("高校"&amp;高校一覧表!C59&amp;"選手データ!A:O"),MATCH("所属",INDIRECT("高校"&amp;高校一覧表!C59&amp;"選手データ!1:1"),0),0),VLOOKUP(高校一覧表!D59,INDIRECT("高校"&amp;高校一覧表!C59&amp;"選手データ!A:O"),MATCH("所属",INDIRECT("高校"&amp;高校一覧表!C59&amp;"選手データ!1:1"),0),0)&amp;高校一覧表!S59))</f>
        <v/>
      </c>
      <c r="F118" s="76" t="str">
        <f t="shared" ca="1" si="1"/>
        <v/>
      </c>
      <c r="I118" s="76" t="str">
        <f t="shared" ca="1" si="2"/>
        <v/>
      </c>
      <c r="J118" s="76" t="str">
        <f ca="1">IF(C118="","",高校一覧表!AD59)</f>
        <v/>
      </c>
      <c r="K118" s="76" t="str">
        <f ca="1">IF(C118="","",VLOOKUP(高校一覧表!C59,高校一覧表!A:B,2,0)*10000+高校一覧表!D59)</f>
        <v/>
      </c>
      <c r="L118" s="76" t="str">
        <f ca="1">IF(C118="","",高校一覧表!E59)</f>
        <v/>
      </c>
      <c r="M118" s="76" t="str">
        <f ca="1">IF(C118="","",VLOOKUP("一般"&amp;高校一覧表!C59&amp;"子4X100mR",競技csv!A:O,MATCH("競技コード",競技csv!$1:$1,0),0))</f>
        <v/>
      </c>
      <c r="N118" s="76" t="str">
        <f ca="1">IF(C118="","",IF(高校一覧表!T59="","",高校一覧表!T59&amp;".")&amp;IF(高校一覧表!U59="","",TEXT(高校一覧表!U59,"00")&amp;".")&amp;IF(高校一覧表!V59="","",TEXT(高校一覧表!V59,"00")))</f>
        <v/>
      </c>
      <c r="O118" s="76" t="str">
        <f t="shared" ca="1" si="3"/>
        <v/>
      </c>
      <c r="P118" s="76" t="str">
        <f t="shared" ca="1" si="4"/>
        <v/>
      </c>
    </row>
    <row r="119" spans="1:16" ht="18" customHeight="1">
      <c r="A119" s="76">
        <f t="shared" ca="1" si="0"/>
        <v>0</v>
      </c>
      <c r="B119" s="76" t="str">
        <f ca="1">IF(C119="","",VLOOKUP(高校一覧表!C60,高校一覧表!A:B,2,0)*10000+VLOOKUP(高校一覧表!S60,高校一覧表!A:B,2,0)+C119)</f>
        <v/>
      </c>
      <c r="C119" s="76" t="str">
        <f ca="1">IF(高校一覧表!S60="","",VLOOKUP(VLOOKUP(高校一覧表!D60,INDIRECT("高校"&amp;高校一覧表!C60&amp;"選手データ!A:O"),MATCH("所属",INDIRECT("高校"&amp;高校一覧表!C60&amp;"選手データ!1:1"),0),0),所属csv!$A:$H,MATCH("所属コード",所属csv!$1:$1,0),0))</f>
        <v/>
      </c>
      <c r="D119" s="76" t="str">
        <f ca="1">IF(C119="","",IF(COUNTIF(高校一覧表!W:W,高校一覧表!C60&amp;"Ｂ")=0,VLOOKUP(高校一覧表!D60,INDIRECT("高校"&amp;高校一覧表!C60&amp;"選手データ!A:O"),MATCH("所属",INDIRECT("高校"&amp;高校一覧表!C60&amp;"選手データ!1:1"),0),0),VLOOKUP(高校一覧表!D60,INDIRECT("高校"&amp;高校一覧表!C60&amp;"選手データ!A:O"),MATCH("所属",INDIRECT("高校"&amp;高校一覧表!C60&amp;"選手データ!1:1"),0),0)&amp;高校一覧表!S60))</f>
        <v/>
      </c>
      <c r="F119" s="76" t="str">
        <f t="shared" ca="1" si="1"/>
        <v/>
      </c>
      <c r="I119" s="76" t="str">
        <f t="shared" ca="1" si="2"/>
        <v/>
      </c>
      <c r="J119" s="76" t="str">
        <f ca="1">IF(C119="","",高校一覧表!AD60)</f>
        <v/>
      </c>
      <c r="K119" s="76" t="str">
        <f ca="1">IF(C119="","",VLOOKUP(高校一覧表!C60,高校一覧表!A:B,2,0)*10000+高校一覧表!D60)</f>
        <v/>
      </c>
      <c r="L119" s="76" t="str">
        <f ca="1">IF(C119="","",高校一覧表!E60)</f>
        <v/>
      </c>
      <c r="M119" s="76" t="str">
        <f ca="1">IF(C119="","",VLOOKUP("一般"&amp;高校一覧表!C60&amp;"子4X100mR",競技csv!A:O,MATCH("競技コード",競技csv!$1:$1,0),0))</f>
        <v/>
      </c>
      <c r="N119" s="76" t="str">
        <f ca="1">IF(C119="","",IF(高校一覧表!T60="","",高校一覧表!T60&amp;".")&amp;IF(高校一覧表!U60="","",TEXT(高校一覧表!U60,"00")&amp;".")&amp;IF(高校一覧表!V60="","",TEXT(高校一覧表!V60,"00")))</f>
        <v/>
      </c>
      <c r="O119" s="76" t="str">
        <f t="shared" ca="1" si="3"/>
        <v/>
      </c>
      <c r="P119" s="76" t="str">
        <f t="shared" ca="1" si="4"/>
        <v/>
      </c>
    </row>
    <row r="120" spans="1:16" ht="18" customHeight="1">
      <c r="A120" s="76">
        <f t="shared" ca="1" si="0"/>
        <v>0</v>
      </c>
      <c r="B120" s="76" t="str">
        <f ca="1">IF(C120="","",VLOOKUP(高校一覧表!C61,高校一覧表!A:B,2,0)*10000+VLOOKUP(高校一覧表!S61,高校一覧表!A:B,2,0)+C120)</f>
        <v/>
      </c>
      <c r="C120" s="76" t="str">
        <f ca="1">IF(高校一覧表!S61="","",VLOOKUP(VLOOKUP(高校一覧表!D61,INDIRECT("高校"&amp;高校一覧表!C61&amp;"選手データ!A:O"),MATCH("所属",INDIRECT("高校"&amp;高校一覧表!C61&amp;"選手データ!1:1"),0),0),所属csv!$A:$H,MATCH("所属コード",所属csv!$1:$1,0),0))</f>
        <v/>
      </c>
      <c r="D120" s="76" t="str">
        <f ca="1">IF(C120="","",IF(COUNTIF(高校一覧表!W:W,高校一覧表!C61&amp;"Ｂ")=0,VLOOKUP(高校一覧表!D61,INDIRECT("高校"&amp;高校一覧表!C61&amp;"選手データ!A:O"),MATCH("所属",INDIRECT("高校"&amp;高校一覧表!C61&amp;"選手データ!1:1"),0),0),VLOOKUP(高校一覧表!D61,INDIRECT("高校"&amp;高校一覧表!C61&amp;"選手データ!A:O"),MATCH("所属",INDIRECT("高校"&amp;高校一覧表!C61&amp;"選手データ!1:1"),0),0)&amp;高校一覧表!S61))</f>
        <v/>
      </c>
      <c r="F120" s="76" t="str">
        <f t="shared" ca="1" si="1"/>
        <v/>
      </c>
      <c r="I120" s="76" t="str">
        <f t="shared" ca="1" si="2"/>
        <v/>
      </c>
      <c r="J120" s="76" t="str">
        <f ca="1">IF(C120="","",高校一覧表!AD61)</f>
        <v/>
      </c>
      <c r="K120" s="76" t="str">
        <f ca="1">IF(C120="","",VLOOKUP(高校一覧表!C61,高校一覧表!A:B,2,0)*10000+高校一覧表!D61)</f>
        <v/>
      </c>
      <c r="L120" s="76" t="str">
        <f ca="1">IF(C120="","",高校一覧表!E61)</f>
        <v/>
      </c>
      <c r="M120" s="76" t="str">
        <f ca="1">IF(C120="","",VLOOKUP("一般"&amp;高校一覧表!C61&amp;"子4X100mR",競技csv!A:O,MATCH("競技コード",競技csv!$1:$1,0),0))</f>
        <v/>
      </c>
      <c r="N120" s="76" t="str">
        <f ca="1">IF(C120="","",IF(高校一覧表!T61="","",高校一覧表!T61&amp;".")&amp;IF(高校一覧表!U61="","",TEXT(高校一覧表!U61,"00")&amp;".")&amp;IF(高校一覧表!V61="","",TEXT(高校一覧表!V61,"00")))</f>
        <v/>
      </c>
      <c r="O120" s="76" t="str">
        <f t="shared" ca="1" si="3"/>
        <v/>
      </c>
      <c r="P120" s="76" t="str">
        <f t="shared" ca="1" si="4"/>
        <v/>
      </c>
    </row>
    <row r="121" spans="1:16" ht="18" customHeight="1">
      <c r="A121" s="76">
        <f t="shared" ca="1" si="0"/>
        <v>0</v>
      </c>
      <c r="B121" s="76" t="str">
        <f ca="1">IF(C121="","",VLOOKUP(高校一覧表!C62,高校一覧表!A:B,2,0)*10000+VLOOKUP(高校一覧表!S62,高校一覧表!A:B,2,0)+C121)</f>
        <v/>
      </c>
      <c r="C121" s="76" t="str">
        <f ca="1">IF(高校一覧表!S62="","",VLOOKUP(VLOOKUP(高校一覧表!D62,INDIRECT("高校"&amp;高校一覧表!C62&amp;"選手データ!A:O"),MATCH("所属",INDIRECT("高校"&amp;高校一覧表!C62&amp;"選手データ!1:1"),0),0),所属csv!$A:$H,MATCH("所属コード",所属csv!$1:$1,0),0))</f>
        <v/>
      </c>
      <c r="D121" s="76" t="str">
        <f ca="1">IF(C121="","",IF(COUNTIF(高校一覧表!W:W,高校一覧表!C62&amp;"Ｂ")=0,VLOOKUP(高校一覧表!D62,INDIRECT("高校"&amp;高校一覧表!C62&amp;"選手データ!A:O"),MATCH("所属",INDIRECT("高校"&amp;高校一覧表!C62&amp;"選手データ!1:1"),0),0),VLOOKUP(高校一覧表!D62,INDIRECT("高校"&amp;高校一覧表!C62&amp;"選手データ!A:O"),MATCH("所属",INDIRECT("高校"&amp;高校一覧表!C62&amp;"選手データ!1:1"),0),0)&amp;高校一覧表!S62))</f>
        <v/>
      </c>
      <c r="F121" s="76" t="str">
        <f t="shared" ca="1" si="1"/>
        <v/>
      </c>
      <c r="I121" s="76" t="str">
        <f t="shared" ca="1" si="2"/>
        <v/>
      </c>
      <c r="J121" s="76" t="str">
        <f ca="1">IF(C121="","",高校一覧表!AD62)</f>
        <v/>
      </c>
      <c r="K121" s="76" t="str">
        <f ca="1">IF(C121="","",VLOOKUP(高校一覧表!C62,高校一覧表!A:B,2,0)*10000+高校一覧表!D62)</f>
        <v/>
      </c>
      <c r="L121" s="76" t="str">
        <f ca="1">IF(C121="","",高校一覧表!E62)</f>
        <v/>
      </c>
      <c r="M121" s="76" t="str">
        <f ca="1">IF(C121="","",VLOOKUP("一般"&amp;高校一覧表!C62&amp;"子4X100mR",競技csv!A:O,MATCH("競技コード",競技csv!$1:$1,0),0))</f>
        <v/>
      </c>
      <c r="N121" s="76" t="str">
        <f ca="1">IF(C121="","",IF(高校一覧表!T62="","",高校一覧表!T62&amp;".")&amp;IF(高校一覧表!U62="","",TEXT(高校一覧表!U62,"00")&amp;".")&amp;IF(高校一覧表!V62="","",TEXT(高校一覧表!V62,"00")))</f>
        <v/>
      </c>
      <c r="O121" s="76" t="str">
        <f t="shared" ca="1" si="3"/>
        <v/>
      </c>
      <c r="P121" s="76" t="str">
        <f t="shared" ca="1" si="4"/>
        <v/>
      </c>
    </row>
    <row r="122" spans="1:16" ht="18" customHeight="1"/>
    <row r="123" spans="1:16" ht="18" customHeight="1"/>
    <row r="124" spans="1:16" ht="18" customHeight="1"/>
    <row r="125" spans="1:16" ht="18" customHeight="1"/>
    <row r="126" spans="1:16" ht="18" customHeight="1"/>
    <row r="127" spans="1:16" ht="18" customHeight="1"/>
    <row r="128" spans="1:16"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row r="998" ht="18" customHeight="1"/>
    <row r="999" ht="18" customHeight="1"/>
    <row r="1000" ht="18" customHeight="1"/>
  </sheetData>
  <phoneticPr fontId="9"/>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3</vt:i4>
      </vt:variant>
    </vt:vector>
  </HeadingPairs>
  <TitlesOfParts>
    <vt:vector size="16" baseType="lpstr">
      <vt:lpstr>競技csv</vt:lpstr>
      <vt:lpstr>所属csv</vt:lpstr>
      <vt:lpstr>高校男選手データ</vt:lpstr>
      <vt:lpstr>高校女選手データ</vt:lpstr>
      <vt:lpstr>中学男選手データ</vt:lpstr>
      <vt:lpstr>中学女選手データ</vt:lpstr>
      <vt:lpstr>高校選手データ貼り付け</vt:lpstr>
      <vt:lpstr>中学一覧表</vt:lpstr>
      <vt:lpstr>高校一覧表</vt:lpstr>
      <vt:lpstr>競技者csv貼り付け用</vt:lpstr>
      <vt:lpstr>チームcsv貼り付け用</vt:lpstr>
      <vt:lpstr>競技者csv変換</vt:lpstr>
      <vt:lpstr>チームcsv変換</vt:lpstr>
      <vt:lpstr>高校一覧表!Print_Area</vt:lpstr>
      <vt:lpstr>高校選手データ貼り付け!Print_Area</vt:lpstr>
      <vt:lpstr>中学一覧表!Print_Area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ichi_ura</dc:creator>
  <cp:lastModifiedBy>竹村 和晃</cp:lastModifiedBy>
  <cp:lastPrinted>2024-09-30T04:43:14Z</cp:lastPrinted>
  <dcterms:created xsi:type="dcterms:W3CDTF">2021-06-20T04:54:42Z</dcterms:created>
  <dcterms:modified xsi:type="dcterms:W3CDTF">2026-09-28T07:01:36Z</dcterms:modified>
</cp:coreProperties>
</file>